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yectoFinal\BI\"/>
    </mc:Choice>
  </mc:AlternateContent>
  <xr:revisionPtr revIDLastSave="0" documentId="13_ncr:1_{D7F7D730-E1B8-4DED-97AB-FF6DC4984C79}" xr6:coauthVersionLast="47" xr6:coauthVersionMax="47" xr10:uidLastSave="{00000000-0000-0000-0000-000000000000}"/>
  <bookViews>
    <workbookView xWindow="-19320" yWindow="-120" windowWidth="19440" windowHeight="12240" tabRatio="800" xr2:uid="{AADFB59D-2E88-4953-A6E2-846FC1FF5200}"/>
  </bookViews>
  <sheets>
    <sheet name="(1) Temperatura Máxima" sheetId="9" r:id="rId1"/>
    <sheet name="(2) Acciones Google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7" i="9" l="1"/>
  <c r="X99" i="8"/>
  <c r="Y99" i="8" s="1"/>
  <c r="X9" i="8"/>
  <c r="Y9" i="8"/>
  <c r="X10" i="8"/>
  <c r="Y10" i="8"/>
  <c r="X11" i="8"/>
  <c r="Y11" i="8"/>
  <c r="X12" i="8"/>
  <c r="Y12" i="8"/>
  <c r="X13" i="8"/>
  <c r="Y13" i="8"/>
  <c r="X14" i="8"/>
  <c r="Y14" i="8"/>
  <c r="X15" i="8"/>
  <c r="Y15" i="8"/>
  <c r="X16" i="8"/>
  <c r="Y16" i="8"/>
  <c r="X17" i="8"/>
  <c r="Y17" i="8"/>
  <c r="X18" i="8"/>
  <c r="Y18" i="8"/>
  <c r="X19" i="8"/>
  <c r="Y19" i="8"/>
  <c r="X20" i="8"/>
  <c r="Y20" i="8"/>
  <c r="X21" i="8"/>
  <c r="Y21" i="8"/>
  <c r="X22" i="8"/>
  <c r="Y22" i="8"/>
  <c r="X23" i="8"/>
  <c r="Y23" i="8"/>
  <c r="X24" i="8"/>
  <c r="Y24" i="8"/>
  <c r="X25" i="8"/>
  <c r="Y25" i="8"/>
  <c r="X26" i="8"/>
  <c r="Y26" i="8"/>
  <c r="X27" i="8"/>
  <c r="Y27" i="8"/>
  <c r="X28" i="8"/>
  <c r="Y28" i="8"/>
  <c r="X29" i="8"/>
  <c r="Y29" i="8"/>
  <c r="X30" i="8"/>
  <c r="Y30" i="8"/>
  <c r="X31" i="8"/>
  <c r="Y31" i="8"/>
  <c r="X32" i="8"/>
  <c r="Y32" i="8"/>
  <c r="X33" i="8"/>
  <c r="Y33" i="8"/>
  <c r="X34" i="8"/>
  <c r="Y34" i="8"/>
  <c r="X35" i="8"/>
  <c r="Y35" i="8"/>
  <c r="X36" i="8"/>
  <c r="Y36" i="8"/>
  <c r="X37" i="8"/>
  <c r="Y37" i="8"/>
  <c r="X38" i="8"/>
  <c r="Y38" i="8"/>
  <c r="X39" i="8"/>
  <c r="Y39" i="8"/>
  <c r="X40" i="8"/>
  <c r="Y40" i="8"/>
  <c r="X41" i="8"/>
  <c r="Y41" i="8"/>
  <c r="X42" i="8"/>
  <c r="Y42" i="8"/>
  <c r="X43" i="8"/>
  <c r="Y43" i="8"/>
  <c r="X44" i="8"/>
  <c r="Y44" i="8"/>
  <c r="X45" i="8"/>
  <c r="Y45" i="8"/>
  <c r="X46" i="8"/>
  <c r="Y46" i="8"/>
  <c r="X47" i="8"/>
  <c r="Y47" i="8"/>
  <c r="X48" i="8"/>
  <c r="Y48" i="8"/>
  <c r="X49" i="8"/>
  <c r="Y49" i="8"/>
  <c r="X50" i="8"/>
  <c r="Y50" i="8"/>
  <c r="X51" i="8"/>
  <c r="Y51" i="8"/>
  <c r="X52" i="8"/>
  <c r="Y52" i="8"/>
  <c r="X53" i="8"/>
  <c r="Y53" i="8"/>
  <c r="X54" i="8"/>
  <c r="Y54" i="8"/>
  <c r="X55" i="8"/>
  <c r="Y55" i="8"/>
  <c r="X56" i="8"/>
  <c r="Y56" i="8"/>
  <c r="X57" i="8"/>
  <c r="Y57" i="8"/>
  <c r="X58" i="8"/>
  <c r="Y58" i="8"/>
  <c r="X59" i="8"/>
  <c r="Y59" i="8"/>
  <c r="X60" i="8"/>
  <c r="Y60" i="8"/>
  <c r="X61" i="8"/>
  <c r="Y61" i="8"/>
  <c r="X62" i="8"/>
  <c r="Y62" i="8"/>
  <c r="X63" i="8"/>
  <c r="Y63" i="8"/>
  <c r="X64" i="8"/>
  <c r="Y64" i="8"/>
  <c r="X65" i="8"/>
  <c r="Y65" i="8"/>
  <c r="X66" i="8"/>
  <c r="Y66" i="8"/>
  <c r="X67" i="8"/>
  <c r="Y67" i="8"/>
  <c r="X68" i="8"/>
  <c r="Y68" i="8"/>
  <c r="X69" i="8"/>
  <c r="Y69" i="8"/>
  <c r="X70" i="8"/>
  <c r="Y70" i="8"/>
  <c r="X71" i="8"/>
  <c r="Y71" i="8"/>
  <c r="X72" i="8"/>
  <c r="Y72" i="8"/>
  <c r="X73" i="8"/>
  <c r="Y73" i="8"/>
  <c r="X74" i="8"/>
  <c r="Y74" i="8"/>
  <c r="X75" i="8"/>
  <c r="Y75" i="8"/>
  <c r="X76" i="8"/>
  <c r="Y76" i="8"/>
  <c r="X77" i="8"/>
  <c r="Y77" i="8"/>
  <c r="X78" i="8"/>
  <c r="Y78" i="8"/>
  <c r="X79" i="8"/>
  <c r="Y79" i="8"/>
  <c r="X80" i="8"/>
  <c r="Y80" i="8"/>
  <c r="X81" i="8"/>
  <c r="Y81" i="8"/>
  <c r="X82" i="8"/>
  <c r="Y82" i="8"/>
  <c r="X83" i="8"/>
  <c r="Y83" i="8"/>
  <c r="X84" i="8"/>
  <c r="Y84" i="8"/>
  <c r="X85" i="8"/>
  <c r="Y85" i="8"/>
  <c r="X86" i="8"/>
  <c r="Y86" i="8"/>
  <c r="X87" i="8"/>
  <c r="Y87" i="8"/>
  <c r="X88" i="8"/>
  <c r="Y88" i="8"/>
  <c r="X89" i="8"/>
  <c r="Y89" i="8"/>
  <c r="X90" i="8"/>
  <c r="Y90" i="8"/>
  <c r="X91" i="8"/>
  <c r="Y91" i="8"/>
  <c r="X92" i="8"/>
  <c r="Y92" i="8"/>
  <c r="X93" i="8"/>
  <c r="Y93" i="8"/>
  <c r="X94" i="8"/>
  <c r="Y94" i="8"/>
  <c r="X95" i="8"/>
  <c r="Y95" i="8"/>
  <c r="X96" i="8"/>
  <c r="Y96" i="8"/>
  <c r="X97" i="8"/>
  <c r="Y97" i="8"/>
  <c r="X98" i="8"/>
  <c r="Y98" i="8"/>
  <c r="X100" i="8"/>
  <c r="Y100" i="8"/>
  <c r="X101" i="8"/>
  <c r="Y101" i="8"/>
  <c r="X102" i="8"/>
  <c r="Y102" i="8"/>
  <c r="X103" i="8"/>
  <c r="Y103" i="8"/>
  <c r="R7" i="8"/>
  <c r="S7" i="8"/>
  <c r="T7" i="8" s="1"/>
  <c r="U7" i="8" s="1"/>
  <c r="R8" i="8"/>
  <c r="S8" i="8"/>
  <c r="T8" i="8" s="1"/>
  <c r="U8" i="8"/>
  <c r="R9" i="8"/>
  <c r="S9" i="8"/>
  <c r="T9" i="8" s="1"/>
  <c r="U9" i="8" s="1"/>
  <c r="R10" i="8"/>
  <c r="S10" i="8"/>
  <c r="T10" i="8" s="1"/>
  <c r="U10" i="8"/>
  <c r="R11" i="8"/>
  <c r="S11" i="8"/>
  <c r="T11" i="8" s="1"/>
  <c r="U11" i="8" s="1"/>
  <c r="R12" i="8"/>
  <c r="S12" i="8"/>
  <c r="T12" i="8" s="1"/>
  <c r="U12" i="8"/>
  <c r="R13" i="8"/>
  <c r="S13" i="8"/>
  <c r="T13" i="8" s="1"/>
  <c r="U13" i="8" s="1"/>
  <c r="R14" i="8"/>
  <c r="S14" i="8"/>
  <c r="T14" i="8" s="1"/>
  <c r="U14" i="8"/>
  <c r="R15" i="8"/>
  <c r="S15" i="8"/>
  <c r="T15" i="8" s="1"/>
  <c r="U15" i="8" s="1"/>
  <c r="R16" i="8"/>
  <c r="S16" i="8"/>
  <c r="T16" i="8" s="1"/>
  <c r="U16" i="8"/>
  <c r="R17" i="8"/>
  <c r="S17" i="8"/>
  <c r="T17" i="8" s="1"/>
  <c r="U17" i="8" s="1"/>
  <c r="R18" i="8"/>
  <c r="S18" i="8"/>
  <c r="T18" i="8" s="1"/>
  <c r="U18" i="8"/>
  <c r="R19" i="8"/>
  <c r="S19" i="8"/>
  <c r="T19" i="8" s="1"/>
  <c r="U19" i="8" s="1"/>
  <c r="R20" i="8"/>
  <c r="S20" i="8"/>
  <c r="T20" i="8" s="1"/>
  <c r="U20" i="8"/>
  <c r="R21" i="8"/>
  <c r="S21" i="8"/>
  <c r="T21" i="8" s="1"/>
  <c r="U21" i="8" s="1"/>
  <c r="R22" i="8"/>
  <c r="S22" i="8"/>
  <c r="T22" i="8" s="1"/>
  <c r="U22" i="8"/>
  <c r="R23" i="8"/>
  <c r="S23" i="8"/>
  <c r="T23" i="8" s="1"/>
  <c r="U23" i="8" s="1"/>
  <c r="R24" i="8"/>
  <c r="S24" i="8"/>
  <c r="T24" i="8" s="1"/>
  <c r="U24" i="8"/>
  <c r="R25" i="8"/>
  <c r="S25" i="8"/>
  <c r="T25" i="8" s="1"/>
  <c r="U25" i="8" s="1"/>
  <c r="R26" i="8"/>
  <c r="S26" i="8"/>
  <c r="T26" i="8" s="1"/>
  <c r="U26" i="8"/>
  <c r="R27" i="8"/>
  <c r="S27" i="8"/>
  <c r="T27" i="8" s="1"/>
  <c r="U27" i="8" s="1"/>
  <c r="R28" i="8"/>
  <c r="S28" i="8"/>
  <c r="T28" i="8" s="1"/>
  <c r="U28" i="8"/>
  <c r="R29" i="8"/>
  <c r="S29" i="8"/>
  <c r="T29" i="8" s="1"/>
  <c r="U29" i="8" s="1"/>
  <c r="R30" i="8"/>
  <c r="S30" i="8"/>
  <c r="T30" i="8" s="1"/>
  <c r="U30" i="8"/>
  <c r="R31" i="8"/>
  <c r="S31" i="8"/>
  <c r="T31" i="8" s="1"/>
  <c r="U31" i="8" s="1"/>
  <c r="R32" i="8"/>
  <c r="S32" i="8"/>
  <c r="T32" i="8" s="1"/>
  <c r="U32" i="8"/>
  <c r="R33" i="8"/>
  <c r="S33" i="8"/>
  <c r="T33" i="8" s="1"/>
  <c r="U33" i="8" s="1"/>
  <c r="R34" i="8"/>
  <c r="S34" i="8"/>
  <c r="T34" i="8" s="1"/>
  <c r="U34" i="8"/>
  <c r="R35" i="8"/>
  <c r="S35" i="8"/>
  <c r="T35" i="8" s="1"/>
  <c r="U35" i="8" s="1"/>
  <c r="R36" i="8"/>
  <c r="S36" i="8"/>
  <c r="T36" i="8" s="1"/>
  <c r="U36" i="8"/>
  <c r="R37" i="8"/>
  <c r="S37" i="8"/>
  <c r="T37" i="8" s="1"/>
  <c r="U37" i="8" s="1"/>
  <c r="R38" i="8"/>
  <c r="S38" i="8"/>
  <c r="T38" i="8" s="1"/>
  <c r="U38" i="8"/>
  <c r="R39" i="8"/>
  <c r="S39" i="8"/>
  <c r="T39" i="8" s="1"/>
  <c r="U39" i="8" s="1"/>
  <c r="R40" i="8"/>
  <c r="S40" i="8"/>
  <c r="T40" i="8" s="1"/>
  <c r="U40" i="8"/>
  <c r="R41" i="8"/>
  <c r="S41" i="8"/>
  <c r="T41" i="8" s="1"/>
  <c r="U41" i="8" s="1"/>
  <c r="R42" i="8"/>
  <c r="S42" i="8"/>
  <c r="T42" i="8" s="1"/>
  <c r="U42" i="8"/>
  <c r="R43" i="8"/>
  <c r="S43" i="8"/>
  <c r="T43" i="8" s="1"/>
  <c r="U43" i="8" s="1"/>
  <c r="R44" i="8"/>
  <c r="S44" i="8"/>
  <c r="T44" i="8" s="1"/>
  <c r="U44" i="8"/>
  <c r="R45" i="8"/>
  <c r="S45" i="8"/>
  <c r="T45" i="8" s="1"/>
  <c r="U45" i="8" s="1"/>
  <c r="R46" i="8"/>
  <c r="S46" i="8"/>
  <c r="T46" i="8" s="1"/>
  <c r="U46" i="8"/>
  <c r="R47" i="8"/>
  <c r="S47" i="8"/>
  <c r="T47" i="8" s="1"/>
  <c r="U47" i="8" s="1"/>
  <c r="R48" i="8"/>
  <c r="S48" i="8"/>
  <c r="T48" i="8" s="1"/>
  <c r="U48" i="8"/>
  <c r="R49" i="8"/>
  <c r="S49" i="8"/>
  <c r="T49" i="8" s="1"/>
  <c r="U49" i="8" s="1"/>
  <c r="R50" i="8"/>
  <c r="S50" i="8"/>
  <c r="T50" i="8" s="1"/>
  <c r="U50" i="8"/>
  <c r="R51" i="8"/>
  <c r="S51" i="8"/>
  <c r="T51" i="8" s="1"/>
  <c r="U51" i="8" s="1"/>
  <c r="R52" i="8"/>
  <c r="S52" i="8"/>
  <c r="T52" i="8" s="1"/>
  <c r="U52" i="8"/>
  <c r="R53" i="8"/>
  <c r="S53" i="8"/>
  <c r="T53" i="8" s="1"/>
  <c r="U53" i="8" s="1"/>
  <c r="R54" i="8"/>
  <c r="S54" i="8"/>
  <c r="T54" i="8" s="1"/>
  <c r="U54" i="8"/>
  <c r="R55" i="8"/>
  <c r="S55" i="8"/>
  <c r="T55" i="8" s="1"/>
  <c r="U55" i="8" s="1"/>
  <c r="R56" i="8"/>
  <c r="S56" i="8"/>
  <c r="T56" i="8" s="1"/>
  <c r="U56" i="8"/>
  <c r="R57" i="8"/>
  <c r="S57" i="8"/>
  <c r="T57" i="8" s="1"/>
  <c r="U57" i="8" s="1"/>
  <c r="R58" i="8"/>
  <c r="S58" i="8"/>
  <c r="T58" i="8" s="1"/>
  <c r="U58" i="8"/>
  <c r="R59" i="8"/>
  <c r="S59" i="8"/>
  <c r="T59" i="8" s="1"/>
  <c r="U59" i="8" s="1"/>
  <c r="R60" i="8"/>
  <c r="S60" i="8"/>
  <c r="T60" i="8" s="1"/>
  <c r="U60" i="8"/>
  <c r="R61" i="8"/>
  <c r="S61" i="8"/>
  <c r="T61" i="8" s="1"/>
  <c r="U61" i="8" s="1"/>
  <c r="R62" i="8"/>
  <c r="S62" i="8"/>
  <c r="T62" i="8" s="1"/>
  <c r="U62" i="8"/>
  <c r="R63" i="8"/>
  <c r="S63" i="8"/>
  <c r="T63" i="8" s="1"/>
  <c r="U63" i="8" s="1"/>
  <c r="R64" i="8"/>
  <c r="S64" i="8"/>
  <c r="T64" i="8" s="1"/>
  <c r="U64" i="8"/>
  <c r="R65" i="8"/>
  <c r="S65" i="8"/>
  <c r="T65" i="8" s="1"/>
  <c r="U65" i="8" s="1"/>
  <c r="R66" i="8"/>
  <c r="S66" i="8"/>
  <c r="T66" i="8" s="1"/>
  <c r="U66" i="8"/>
  <c r="R67" i="8"/>
  <c r="S67" i="8"/>
  <c r="T67" i="8" s="1"/>
  <c r="U67" i="8" s="1"/>
  <c r="R68" i="8"/>
  <c r="S68" i="8"/>
  <c r="T68" i="8" s="1"/>
  <c r="U68" i="8"/>
  <c r="R69" i="8"/>
  <c r="S69" i="8"/>
  <c r="T69" i="8" s="1"/>
  <c r="U69" i="8" s="1"/>
  <c r="R70" i="8"/>
  <c r="S70" i="8"/>
  <c r="T70" i="8" s="1"/>
  <c r="U70" i="8"/>
  <c r="R71" i="8"/>
  <c r="S71" i="8"/>
  <c r="T71" i="8" s="1"/>
  <c r="U71" i="8" s="1"/>
  <c r="R72" i="8"/>
  <c r="S72" i="8"/>
  <c r="T72" i="8" s="1"/>
  <c r="U72" i="8"/>
  <c r="R73" i="8"/>
  <c r="S73" i="8"/>
  <c r="T73" i="8" s="1"/>
  <c r="U73" i="8" s="1"/>
  <c r="R74" i="8"/>
  <c r="S74" i="8"/>
  <c r="T74" i="8" s="1"/>
  <c r="U74" i="8"/>
  <c r="R75" i="8"/>
  <c r="S75" i="8"/>
  <c r="T75" i="8" s="1"/>
  <c r="U75" i="8" s="1"/>
  <c r="R76" i="8"/>
  <c r="S76" i="8"/>
  <c r="T76" i="8" s="1"/>
  <c r="U76" i="8"/>
  <c r="R77" i="8"/>
  <c r="S77" i="8"/>
  <c r="T77" i="8" s="1"/>
  <c r="U77" i="8" s="1"/>
  <c r="R78" i="8"/>
  <c r="S78" i="8"/>
  <c r="T78" i="8" s="1"/>
  <c r="U78" i="8"/>
  <c r="R79" i="8"/>
  <c r="S79" i="8"/>
  <c r="T79" i="8" s="1"/>
  <c r="U79" i="8" s="1"/>
  <c r="R80" i="8"/>
  <c r="S80" i="8"/>
  <c r="T80" i="8" s="1"/>
  <c r="U80" i="8"/>
  <c r="R81" i="8"/>
  <c r="S81" i="8"/>
  <c r="T81" i="8" s="1"/>
  <c r="U81" i="8" s="1"/>
  <c r="R82" i="8"/>
  <c r="S82" i="8"/>
  <c r="T82" i="8" s="1"/>
  <c r="U82" i="8"/>
  <c r="R83" i="8"/>
  <c r="S83" i="8"/>
  <c r="T83" i="8" s="1"/>
  <c r="U83" i="8" s="1"/>
  <c r="R84" i="8"/>
  <c r="S84" i="8"/>
  <c r="T84" i="8" s="1"/>
  <c r="U84" i="8"/>
  <c r="R85" i="8"/>
  <c r="S85" i="8"/>
  <c r="T85" i="8" s="1"/>
  <c r="U85" i="8" s="1"/>
  <c r="R86" i="8"/>
  <c r="S86" i="8"/>
  <c r="T86" i="8" s="1"/>
  <c r="U86" i="8"/>
  <c r="R87" i="8"/>
  <c r="S87" i="8"/>
  <c r="T87" i="8" s="1"/>
  <c r="U87" i="8" s="1"/>
  <c r="R88" i="8"/>
  <c r="S88" i="8"/>
  <c r="T88" i="8" s="1"/>
  <c r="U88" i="8"/>
  <c r="R89" i="8"/>
  <c r="S89" i="8"/>
  <c r="T89" i="8" s="1"/>
  <c r="U89" i="8" s="1"/>
  <c r="R90" i="8"/>
  <c r="S90" i="8"/>
  <c r="T90" i="8" s="1"/>
  <c r="U90" i="8"/>
  <c r="R91" i="8"/>
  <c r="S91" i="8"/>
  <c r="T91" i="8" s="1"/>
  <c r="U91" i="8" s="1"/>
  <c r="R92" i="8"/>
  <c r="S93" i="8" s="1"/>
  <c r="T93" i="8" s="1"/>
  <c r="U93" i="8" s="1"/>
  <c r="S92" i="8"/>
  <c r="T92" i="8"/>
  <c r="U92" i="8" s="1"/>
  <c r="R93" i="8"/>
  <c r="S94" i="8" s="1"/>
  <c r="T94" i="8" s="1"/>
  <c r="U94" i="8" s="1"/>
  <c r="R94" i="8"/>
  <c r="S95" i="8" s="1"/>
  <c r="T95" i="8" s="1"/>
  <c r="U95" i="8" s="1"/>
  <c r="R95" i="8"/>
  <c r="S96" i="8" s="1"/>
  <c r="T96" i="8" s="1"/>
  <c r="U96" i="8" s="1"/>
  <c r="R96" i="8"/>
  <c r="S97" i="8" s="1"/>
  <c r="T97" i="8" s="1"/>
  <c r="U97" i="8" s="1"/>
  <c r="R97" i="8"/>
  <c r="S98" i="8" s="1"/>
  <c r="T98" i="8" s="1"/>
  <c r="U98" i="8" s="1"/>
  <c r="R98" i="8"/>
  <c r="S99" i="8" s="1"/>
  <c r="T99" i="8" s="1"/>
  <c r="U99" i="8" s="1"/>
  <c r="R99" i="8"/>
  <c r="S100" i="8" s="1"/>
  <c r="T100" i="8" s="1"/>
  <c r="U100" i="8" s="1"/>
  <c r="R100" i="8"/>
  <c r="S101" i="8" s="1"/>
  <c r="T101" i="8" s="1"/>
  <c r="U101" i="8" s="1"/>
  <c r="R101" i="8"/>
  <c r="S102" i="8" s="1"/>
  <c r="T102" i="8" s="1"/>
  <c r="U102" i="8" s="1"/>
  <c r="R102" i="8"/>
  <c r="S103" i="8" s="1"/>
  <c r="T103" i="8" s="1"/>
  <c r="U103" i="8" s="1"/>
  <c r="R103" i="8"/>
  <c r="J12" i="8"/>
  <c r="K12" i="8"/>
  <c r="L12" i="8" s="1"/>
  <c r="M12" i="8"/>
  <c r="N12" i="8"/>
  <c r="O12" i="8"/>
  <c r="P12" i="8" s="1"/>
  <c r="Q12" i="8"/>
  <c r="J13" i="8"/>
  <c r="K13" i="8"/>
  <c r="L13" i="8" s="1"/>
  <c r="M13" i="8"/>
  <c r="N13" i="8"/>
  <c r="O13" i="8"/>
  <c r="P13" i="8" s="1"/>
  <c r="Q13" i="8"/>
  <c r="J14" i="8"/>
  <c r="K14" i="8"/>
  <c r="L14" i="8" s="1"/>
  <c r="M14" i="8"/>
  <c r="N14" i="8"/>
  <c r="O14" i="8"/>
  <c r="P14" i="8" s="1"/>
  <c r="Q14" i="8"/>
  <c r="J15" i="8"/>
  <c r="K15" i="8"/>
  <c r="L15" i="8" s="1"/>
  <c r="M15" i="8"/>
  <c r="N15" i="8"/>
  <c r="O15" i="8"/>
  <c r="P15" i="8" s="1"/>
  <c r="Q15" i="8"/>
  <c r="J16" i="8"/>
  <c r="K16" i="8"/>
  <c r="L16" i="8" s="1"/>
  <c r="M16" i="8"/>
  <c r="N16" i="8"/>
  <c r="O16" i="8"/>
  <c r="P16" i="8" s="1"/>
  <c r="Q16" i="8"/>
  <c r="J17" i="8"/>
  <c r="K17" i="8"/>
  <c r="L17" i="8" s="1"/>
  <c r="M17" i="8"/>
  <c r="N17" i="8"/>
  <c r="O17" i="8"/>
  <c r="P17" i="8" s="1"/>
  <c r="Q17" i="8"/>
  <c r="J18" i="8"/>
  <c r="K18" i="8"/>
  <c r="L18" i="8" s="1"/>
  <c r="M18" i="8"/>
  <c r="N18" i="8"/>
  <c r="O18" i="8"/>
  <c r="P18" i="8" s="1"/>
  <c r="Q18" i="8"/>
  <c r="J19" i="8"/>
  <c r="K19" i="8"/>
  <c r="L19" i="8" s="1"/>
  <c r="M19" i="8"/>
  <c r="N19" i="8"/>
  <c r="O19" i="8"/>
  <c r="P19" i="8" s="1"/>
  <c r="Q19" i="8"/>
  <c r="J20" i="8"/>
  <c r="K20" i="8"/>
  <c r="L20" i="8" s="1"/>
  <c r="M20" i="8"/>
  <c r="N20" i="8"/>
  <c r="O20" i="8"/>
  <c r="P20" i="8" s="1"/>
  <c r="Q20" i="8"/>
  <c r="J21" i="8"/>
  <c r="K21" i="8"/>
  <c r="L21" i="8" s="1"/>
  <c r="M21" i="8"/>
  <c r="N21" i="8"/>
  <c r="O21" i="8"/>
  <c r="P21" i="8" s="1"/>
  <c r="Q21" i="8"/>
  <c r="J22" i="8"/>
  <c r="K22" i="8"/>
  <c r="L22" i="8" s="1"/>
  <c r="M22" i="8"/>
  <c r="N22" i="8"/>
  <c r="O22" i="8"/>
  <c r="P22" i="8" s="1"/>
  <c r="Q22" i="8"/>
  <c r="J23" i="8"/>
  <c r="K23" i="8"/>
  <c r="L23" i="8" s="1"/>
  <c r="M23" i="8"/>
  <c r="N23" i="8"/>
  <c r="O23" i="8"/>
  <c r="P23" i="8" s="1"/>
  <c r="Q23" i="8"/>
  <c r="J24" i="8"/>
  <c r="K24" i="8"/>
  <c r="L24" i="8" s="1"/>
  <c r="M24" i="8"/>
  <c r="N24" i="8"/>
  <c r="O24" i="8"/>
  <c r="P24" i="8" s="1"/>
  <c r="Q24" i="8"/>
  <c r="J25" i="8"/>
  <c r="K25" i="8"/>
  <c r="L25" i="8" s="1"/>
  <c r="M25" i="8"/>
  <c r="N25" i="8"/>
  <c r="O25" i="8"/>
  <c r="P25" i="8" s="1"/>
  <c r="Q25" i="8"/>
  <c r="J26" i="8"/>
  <c r="K26" i="8"/>
  <c r="L26" i="8" s="1"/>
  <c r="M26" i="8"/>
  <c r="N26" i="8"/>
  <c r="O26" i="8"/>
  <c r="P26" i="8" s="1"/>
  <c r="Q26" i="8"/>
  <c r="J27" i="8"/>
  <c r="K27" i="8"/>
  <c r="L27" i="8" s="1"/>
  <c r="M27" i="8"/>
  <c r="N27" i="8"/>
  <c r="O27" i="8"/>
  <c r="P27" i="8" s="1"/>
  <c r="Q27" i="8"/>
  <c r="J28" i="8"/>
  <c r="K28" i="8"/>
  <c r="L28" i="8" s="1"/>
  <c r="M28" i="8"/>
  <c r="N28" i="8"/>
  <c r="O28" i="8"/>
  <c r="P28" i="8" s="1"/>
  <c r="Q28" i="8"/>
  <c r="J29" i="8"/>
  <c r="K29" i="8"/>
  <c r="L29" i="8" s="1"/>
  <c r="M29" i="8"/>
  <c r="N29" i="8"/>
  <c r="O29" i="8"/>
  <c r="P29" i="8" s="1"/>
  <c r="Q29" i="8"/>
  <c r="J30" i="8"/>
  <c r="K30" i="8"/>
  <c r="L30" i="8" s="1"/>
  <c r="M30" i="8"/>
  <c r="N30" i="8"/>
  <c r="O30" i="8"/>
  <c r="P30" i="8" s="1"/>
  <c r="Q30" i="8"/>
  <c r="J31" i="8"/>
  <c r="K31" i="8"/>
  <c r="L31" i="8" s="1"/>
  <c r="M31" i="8"/>
  <c r="N31" i="8"/>
  <c r="O31" i="8"/>
  <c r="P31" i="8" s="1"/>
  <c r="Q31" i="8"/>
  <c r="J32" i="8"/>
  <c r="K32" i="8"/>
  <c r="L32" i="8" s="1"/>
  <c r="M32" i="8"/>
  <c r="N32" i="8"/>
  <c r="O32" i="8"/>
  <c r="P32" i="8" s="1"/>
  <c r="Q32" i="8"/>
  <c r="J33" i="8"/>
  <c r="K33" i="8"/>
  <c r="L33" i="8" s="1"/>
  <c r="M33" i="8"/>
  <c r="N33" i="8"/>
  <c r="O33" i="8"/>
  <c r="P33" i="8" s="1"/>
  <c r="Q33" i="8"/>
  <c r="J34" i="8"/>
  <c r="K34" i="8"/>
  <c r="L34" i="8" s="1"/>
  <c r="M34" i="8"/>
  <c r="N34" i="8"/>
  <c r="O34" i="8"/>
  <c r="P34" i="8" s="1"/>
  <c r="Q34" i="8"/>
  <c r="J35" i="8"/>
  <c r="K35" i="8"/>
  <c r="L35" i="8" s="1"/>
  <c r="M35" i="8"/>
  <c r="N35" i="8"/>
  <c r="O35" i="8"/>
  <c r="P35" i="8" s="1"/>
  <c r="Q35" i="8"/>
  <c r="J36" i="8"/>
  <c r="K36" i="8"/>
  <c r="L36" i="8" s="1"/>
  <c r="M36" i="8"/>
  <c r="N36" i="8"/>
  <c r="O36" i="8"/>
  <c r="P36" i="8" s="1"/>
  <c r="Q36" i="8"/>
  <c r="J37" i="8"/>
  <c r="K37" i="8"/>
  <c r="L37" i="8" s="1"/>
  <c r="M37" i="8"/>
  <c r="N37" i="8"/>
  <c r="O37" i="8"/>
  <c r="P37" i="8" s="1"/>
  <c r="Q37" i="8"/>
  <c r="J38" i="8"/>
  <c r="K38" i="8"/>
  <c r="L38" i="8" s="1"/>
  <c r="M38" i="8"/>
  <c r="N38" i="8"/>
  <c r="O38" i="8"/>
  <c r="P38" i="8" s="1"/>
  <c r="Q38" i="8"/>
  <c r="J39" i="8"/>
  <c r="K39" i="8"/>
  <c r="L39" i="8" s="1"/>
  <c r="M39" i="8"/>
  <c r="N39" i="8"/>
  <c r="O39" i="8"/>
  <c r="P39" i="8" s="1"/>
  <c r="Q39" i="8"/>
  <c r="J40" i="8"/>
  <c r="K40" i="8"/>
  <c r="L40" i="8" s="1"/>
  <c r="M40" i="8"/>
  <c r="N40" i="8"/>
  <c r="O40" i="8"/>
  <c r="P40" i="8" s="1"/>
  <c r="Q40" i="8"/>
  <c r="J41" i="8"/>
  <c r="K41" i="8"/>
  <c r="L41" i="8" s="1"/>
  <c r="M41" i="8"/>
  <c r="N41" i="8"/>
  <c r="O41" i="8"/>
  <c r="P41" i="8" s="1"/>
  <c r="Q41" i="8"/>
  <c r="J42" i="8"/>
  <c r="K42" i="8"/>
  <c r="L42" i="8" s="1"/>
  <c r="M42" i="8"/>
  <c r="N42" i="8"/>
  <c r="O42" i="8"/>
  <c r="P42" i="8" s="1"/>
  <c r="Q42" i="8"/>
  <c r="J43" i="8"/>
  <c r="K43" i="8"/>
  <c r="L43" i="8" s="1"/>
  <c r="M43" i="8"/>
  <c r="N43" i="8"/>
  <c r="O43" i="8"/>
  <c r="P43" i="8" s="1"/>
  <c r="Q43" i="8"/>
  <c r="J44" i="8"/>
  <c r="K44" i="8"/>
  <c r="L44" i="8" s="1"/>
  <c r="M44" i="8"/>
  <c r="N44" i="8"/>
  <c r="O44" i="8"/>
  <c r="P44" i="8" s="1"/>
  <c r="Q44" i="8"/>
  <c r="J45" i="8"/>
  <c r="K45" i="8"/>
  <c r="L45" i="8" s="1"/>
  <c r="M45" i="8"/>
  <c r="N45" i="8"/>
  <c r="O45" i="8"/>
  <c r="P45" i="8" s="1"/>
  <c r="Q45" i="8"/>
  <c r="J46" i="8"/>
  <c r="K46" i="8"/>
  <c r="L46" i="8" s="1"/>
  <c r="M46" i="8"/>
  <c r="N46" i="8"/>
  <c r="O46" i="8"/>
  <c r="P46" i="8" s="1"/>
  <c r="Q46" i="8"/>
  <c r="J47" i="8"/>
  <c r="K47" i="8"/>
  <c r="L47" i="8" s="1"/>
  <c r="M47" i="8"/>
  <c r="N47" i="8"/>
  <c r="O47" i="8"/>
  <c r="P47" i="8" s="1"/>
  <c r="Q47" i="8"/>
  <c r="J48" i="8"/>
  <c r="K48" i="8"/>
  <c r="L48" i="8" s="1"/>
  <c r="M48" i="8"/>
  <c r="N48" i="8"/>
  <c r="O48" i="8"/>
  <c r="P48" i="8" s="1"/>
  <c r="Q48" i="8"/>
  <c r="J49" i="8"/>
  <c r="K49" i="8"/>
  <c r="L49" i="8" s="1"/>
  <c r="M49" i="8"/>
  <c r="N49" i="8"/>
  <c r="O49" i="8"/>
  <c r="P49" i="8" s="1"/>
  <c r="Q49" i="8"/>
  <c r="J50" i="8"/>
  <c r="K50" i="8"/>
  <c r="L50" i="8" s="1"/>
  <c r="M50" i="8"/>
  <c r="N50" i="8"/>
  <c r="O50" i="8"/>
  <c r="P50" i="8" s="1"/>
  <c r="Q50" i="8"/>
  <c r="J51" i="8"/>
  <c r="K51" i="8"/>
  <c r="L51" i="8" s="1"/>
  <c r="M51" i="8"/>
  <c r="N51" i="8"/>
  <c r="O51" i="8"/>
  <c r="P51" i="8" s="1"/>
  <c r="Q51" i="8"/>
  <c r="J52" i="8"/>
  <c r="K52" i="8"/>
  <c r="L52" i="8" s="1"/>
  <c r="M52" i="8"/>
  <c r="N52" i="8"/>
  <c r="O52" i="8"/>
  <c r="P52" i="8" s="1"/>
  <c r="Q52" i="8"/>
  <c r="J53" i="8"/>
  <c r="K53" i="8"/>
  <c r="L53" i="8" s="1"/>
  <c r="M53" i="8"/>
  <c r="N53" i="8"/>
  <c r="O53" i="8"/>
  <c r="P53" i="8" s="1"/>
  <c r="Q53" i="8"/>
  <c r="J54" i="8"/>
  <c r="K54" i="8"/>
  <c r="L54" i="8" s="1"/>
  <c r="M54" i="8"/>
  <c r="N54" i="8"/>
  <c r="O54" i="8" s="1"/>
  <c r="P54" i="8" s="1"/>
  <c r="Q54" i="8" s="1"/>
  <c r="J55" i="8"/>
  <c r="N55" i="8"/>
  <c r="J56" i="8"/>
  <c r="N56" i="8"/>
  <c r="J57" i="8"/>
  <c r="N57" i="8"/>
  <c r="J58" i="8"/>
  <c r="N58" i="8"/>
  <c r="J59" i="8"/>
  <c r="N59" i="8"/>
  <c r="J60" i="8"/>
  <c r="N60" i="8"/>
  <c r="J61" i="8"/>
  <c r="N61" i="8"/>
  <c r="J62" i="8"/>
  <c r="N62" i="8"/>
  <c r="J63" i="8"/>
  <c r="N63" i="8"/>
  <c r="J64" i="8"/>
  <c r="N64" i="8"/>
  <c r="J65" i="8"/>
  <c r="N65" i="8"/>
  <c r="J66" i="8"/>
  <c r="N66" i="8"/>
  <c r="J67" i="8"/>
  <c r="N67" i="8"/>
  <c r="J68" i="8"/>
  <c r="N68" i="8"/>
  <c r="J69" i="8"/>
  <c r="N69" i="8"/>
  <c r="J70" i="8"/>
  <c r="N70" i="8"/>
  <c r="J71" i="8"/>
  <c r="N71" i="8"/>
  <c r="J72" i="8"/>
  <c r="N72" i="8"/>
  <c r="J73" i="8"/>
  <c r="N73" i="8"/>
  <c r="J74" i="8"/>
  <c r="N74" i="8"/>
  <c r="J75" i="8"/>
  <c r="N75" i="8"/>
  <c r="J76" i="8"/>
  <c r="N76" i="8"/>
  <c r="J77" i="8"/>
  <c r="N77" i="8"/>
  <c r="J78" i="8"/>
  <c r="N78" i="8"/>
  <c r="J79" i="8"/>
  <c r="N79" i="8"/>
  <c r="J80" i="8"/>
  <c r="N80" i="8"/>
  <c r="J81" i="8"/>
  <c r="N81" i="8"/>
  <c r="J82" i="8"/>
  <c r="N82" i="8"/>
  <c r="J83" i="8"/>
  <c r="N83" i="8"/>
  <c r="J84" i="8"/>
  <c r="N84" i="8"/>
  <c r="J85" i="8"/>
  <c r="N85" i="8"/>
  <c r="J86" i="8"/>
  <c r="N86" i="8"/>
  <c r="J87" i="8"/>
  <c r="N87" i="8"/>
  <c r="J88" i="8"/>
  <c r="N88" i="8"/>
  <c r="J89" i="8"/>
  <c r="N89" i="8"/>
  <c r="J90" i="8"/>
  <c r="N90" i="8"/>
  <c r="J91" i="8"/>
  <c r="N91" i="8"/>
  <c r="J92" i="8"/>
  <c r="N92" i="8"/>
  <c r="J93" i="8"/>
  <c r="N93" i="8"/>
  <c r="J94" i="8"/>
  <c r="N94" i="8"/>
  <c r="J95" i="8"/>
  <c r="N95" i="8"/>
  <c r="J96" i="8"/>
  <c r="N96" i="8"/>
  <c r="J97" i="8"/>
  <c r="K97" i="8" s="1"/>
  <c r="L97" i="8" s="1"/>
  <c r="N97" i="8"/>
  <c r="J98" i="8"/>
  <c r="K98" i="8" s="1"/>
  <c r="L98" i="8" s="1"/>
  <c r="N98" i="8"/>
  <c r="J99" i="8"/>
  <c r="K99" i="8" s="1"/>
  <c r="L99" i="8" s="1"/>
  <c r="N99" i="8"/>
  <c r="J100" i="8"/>
  <c r="K100" i="8" s="1"/>
  <c r="L100" i="8" s="1"/>
  <c r="N100" i="8"/>
  <c r="J101" i="8"/>
  <c r="K101" i="8" s="1"/>
  <c r="L101" i="8" s="1"/>
  <c r="N101" i="8"/>
  <c r="J102" i="8"/>
  <c r="K102" i="8" s="1"/>
  <c r="L102" i="8" s="1"/>
  <c r="N102" i="8"/>
  <c r="J103" i="8"/>
  <c r="K103" i="8" s="1"/>
  <c r="L103" i="8" s="1"/>
  <c r="N103" i="8"/>
  <c r="G54" i="8"/>
  <c r="G53" i="8"/>
  <c r="G52" i="8"/>
  <c r="E8" i="8"/>
  <c r="F8" i="8"/>
  <c r="G8" i="8"/>
  <c r="H8" i="8"/>
  <c r="I8" i="8" s="1"/>
  <c r="E9" i="8"/>
  <c r="F9" i="8" s="1"/>
  <c r="G9" i="8"/>
  <c r="H9" i="8" s="1"/>
  <c r="I9" i="8" s="1"/>
  <c r="E10" i="8"/>
  <c r="F10" i="8"/>
  <c r="G10" i="8"/>
  <c r="H10" i="8"/>
  <c r="I10" i="8" s="1"/>
  <c r="E11" i="8"/>
  <c r="F11" i="8" s="1"/>
  <c r="G11" i="8"/>
  <c r="H11" i="8" s="1"/>
  <c r="I11" i="8"/>
  <c r="E12" i="8"/>
  <c r="F12" i="8"/>
  <c r="G12" i="8"/>
  <c r="H12" i="8"/>
  <c r="I12" i="8" s="1"/>
  <c r="E13" i="8"/>
  <c r="F13" i="8" s="1"/>
  <c r="G13" i="8"/>
  <c r="H13" i="8" s="1"/>
  <c r="I13" i="8" s="1"/>
  <c r="E14" i="8"/>
  <c r="F14" i="8"/>
  <c r="G14" i="8"/>
  <c r="H14" i="8"/>
  <c r="I14" i="8" s="1"/>
  <c r="E15" i="8"/>
  <c r="F15" i="8" s="1"/>
  <c r="G15" i="8"/>
  <c r="H15" i="8" s="1"/>
  <c r="I15" i="8"/>
  <c r="E16" i="8"/>
  <c r="F16" i="8"/>
  <c r="G16" i="8"/>
  <c r="H16" i="8"/>
  <c r="I16" i="8" s="1"/>
  <c r="E17" i="8"/>
  <c r="F17" i="8" s="1"/>
  <c r="G17" i="8"/>
  <c r="H17" i="8" s="1"/>
  <c r="I17" i="8" s="1"/>
  <c r="E18" i="8"/>
  <c r="F18" i="8"/>
  <c r="G18" i="8"/>
  <c r="H18" i="8"/>
  <c r="I18" i="8" s="1"/>
  <c r="E19" i="8"/>
  <c r="F19" i="8" s="1"/>
  <c r="G19" i="8"/>
  <c r="H19" i="8" s="1"/>
  <c r="I19" i="8"/>
  <c r="E20" i="8"/>
  <c r="F20" i="8"/>
  <c r="G20" i="8"/>
  <c r="H20" i="8"/>
  <c r="I20" i="8" s="1"/>
  <c r="E21" i="8"/>
  <c r="F21" i="8" s="1"/>
  <c r="G21" i="8"/>
  <c r="H21" i="8" s="1"/>
  <c r="I21" i="8" s="1"/>
  <c r="E22" i="8"/>
  <c r="F22" i="8"/>
  <c r="G22" i="8"/>
  <c r="H22" i="8"/>
  <c r="I22" i="8" s="1"/>
  <c r="E23" i="8"/>
  <c r="F23" i="8" s="1"/>
  <c r="G23" i="8"/>
  <c r="H23" i="8" s="1"/>
  <c r="I23" i="8"/>
  <c r="E24" i="8"/>
  <c r="F24" i="8"/>
  <c r="G24" i="8"/>
  <c r="H24" i="8"/>
  <c r="I24" i="8" s="1"/>
  <c r="E25" i="8"/>
  <c r="F25" i="8" s="1"/>
  <c r="G25" i="8"/>
  <c r="H25" i="8" s="1"/>
  <c r="I25" i="8" s="1"/>
  <c r="E26" i="8"/>
  <c r="F26" i="8"/>
  <c r="G26" i="8"/>
  <c r="H26" i="8"/>
  <c r="I26" i="8" s="1"/>
  <c r="E27" i="8"/>
  <c r="F27" i="8" s="1"/>
  <c r="G27" i="8"/>
  <c r="H27" i="8" s="1"/>
  <c r="I27" i="8"/>
  <c r="E28" i="8"/>
  <c r="F28" i="8"/>
  <c r="G28" i="8"/>
  <c r="H28" i="8"/>
  <c r="I28" i="8" s="1"/>
  <c r="E29" i="8"/>
  <c r="F29" i="8" s="1"/>
  <c r="G29" i="8"/>
  <c r="H29" i="8" s="1"/>
  <c r="I29" i="8" s="1"/>
  <c r="E30" i="8"/>
  <c r="F30" i="8"/>
  <c r="G30" i="8"/>
  <c r="H30" i="8"/>
  <c r="I30" i="8" s="1"/>
  <c r="E31" i="8"/>
  <c r="F31" i="8" s="1"/>
  <c r="G31" i="8"/>
  <c r="H31" i="8" s="1"/>
  <c r="I31" i="8"/>
  <c r="E32" i="8"/>
  <c r="F32" i="8"/>
  <c r="G32" i="8"/>
  <c r="H32" i="8"/>
  <c r="I32" i="8" s="1"/>
  <c r="E33" i="8"/>
  <c r="F33" i="8" s="1"/>
  <c r="G33" i="8"/>
  <c r="H33" i="8" s="1"/>
  <c r="I33" i="8" s="1"/>
  <c r="E34" i="8"/>
  <c r="F34" i="8"/>
  <c r="G34" i="8"/>
  <c r="H34" i="8"/>
  <c r="I34" i="8" s="1"/>
  <c r="E35" i="8"/>
  <c r="F35" i="8" s="1"/>
  <c r="G35" i="8"/>
  <c r="H35" i="8" s="1"/>
  <c r="I35" i="8"/>
  <c r="E36" i="8"/>
  <c r="F36" i="8"/>
  <c r="G36" i="8"/>
  <c r="H36" i="8"/>
  <c r="I36" i="8" s="1"/>
  <c r="E37" i="8"/>
  <c r="F37" i="8" s="1"/>
  <c r="G37" i="8"/>
  <c r="H37" i="8" s="1"/>
  <c r="I37" i="8" s="1"/>
  <c r="E38" i="8"/>
  <c r="F38" i="8"/>
  <c r="G38" i="8"/>
  <c r="H38" i="8"/>
  <c r="I38" i="8" s="1"/>
  <c r="E39" i="8"/>
  <c r="F39" i="8" s="1"/>
  <c r="G39" i="8"/>
  <c r="H39" i="8" s="1"/>
  <c r="I39" i="8"/>
  <c r="E40" i="8"/>
  <c r="F40" i="8"/>
  <c r="G40" i="8"/>
  <c r="H40" i="8"/>
  <c r="I40" i="8" s="1"/>
  <c r="E41" i="8"/>
  <c r="F41" i="8" s="1"/>
  <c r="G41" i="8"/>
  <c r="H41" i="8" s="1"/>
  <c r="I41" i="8" s="1"/>
  <c r="E42" i="8"/>
  <c r="F42" i="8"/>
  <c r="G42" i="8"/>
  <c r="H42" i="8"/>
  <c r="I42" i="8" s="1"/>
  <c r="E43" i="8"/>
  <c r="F43" i="8" s="1"/>
  <c r="G43" i="8"/>
  <c r="H43" i="8" s="1"/>
  <c r="I43" i="8"/>
  <c r="E44" i="8"/>
  <c r="F44" i="8"/>
  <c r="G44" i="8"/>
  <c r="H44" i="8"/>
  <c r="I44" i="8" s="1"/>
  <c r="E45" i="8"/>
  <c r="F45" i="8" s="1"/>
  <c r="G45" i="8"/>
  <c r="H45" i="8" s="1"/>
  <c r="I45" i="8" s="1"/>
  <c r="E46" i="8"/>
  <c r="F46" i="8"/>
  <c r="G46" i="8"/>
  <c r="H46" i="8"/>
  <c r="I46" i="8" s="1"/>
  <c r="E47" i="8"/>
  <c r="F47" i="8" s="1"/>
  <c r="G47" i="8"/>
  <c r="H47" i="8" s="1"/>
  <c r="I47" i="8"/>
  <c r="E48" i="8"/>
  <c r="F48" i="8"/>
  <c r="G48" i="8"/>
  <c r="H48" i="8"/>
  <c r="I48" i="8" s="1"/>
  <c r="E49" i="8"/>
  <c r="F49" i="8" s="1"/>
  <c r="G49" i="8"/>
  <c r="H49" i="8" s="1"/>
  <c r="I49" i="8" s="1"/>
  <c r="E50" i="8"/>
  <c r="F50" i="8"/>
  <c r="G50" i="8"/>
  <c r="H50" i="8"/>
  <c r="I50" i="8" s="1"/>
  <c r="E51" i="8"/>
  <c r="F51" i="8" s="1"/>
  <c r="G51" i="8"/>
  <c r="H51" i="8" s="1"/>
  <c r="I51" i="8"/>
  <c r="E52" i="8"/>
  <c r="F52" i="8"/>
  <c r="H52" i="8"/>
  <c r="I52" i="8" s="1"/>
  <c r="E53" i="8"/>
  <c r="F53" i="8" s="1"/>
  <c r="H53" i="8"/>
  <c r="I53" i="8" s="1"/>
  <c r="E54" i="8"/>
  <c r="F54" i="8"/>
  <c r="H54" i="8"/>
  <c r="I54" i="8" s="1"/>
  <c r="E55" i="8"/>
  <c r="F55" i="8" s="1"/>
  <c r="G55" i="8"/>
  <c r="H55" i="8" s="1"/>
  <c r="I55" i="8"/>
  <c r="E56" i="8"/>
  <c r="F56" i="8"/>
  <c r="G56" i="8"/>
  <c r="H56" i="8"/>
  <c r="I56" i="8" s="1"/>
  <c r="E57" i="8"/>
  <c r="F57" i="8" s="1"/>
  <c r="G57" i="8"/>
  <c r="H57" i="8" s="1"/>
  <c r="I57" i="8" s="1"/>
  <c r="E58" i="8"/>
  <c r="F58" i="8"/>
  <c r="G58" i="8"/>
  <c r="H58" i="8"/>
  <c r="I58" i="8" s="1"/>
  <c r="E59" i="8"/>
  <c r="F59" i="8" s="1"/>
  <c r="G59" i="8"/>
  <c r="H59" i="8" s="1"/>
  <c r="I59" i="8"/>
  <c r="E60" i="8"/>
  <c r="F60" i="8"/>
  <c r="G60" i="8"/>
  <c r="H60" i="8"/>
  <c r="I60" i="8" s="1"/>
  <c r="E61" i="8"/>
  <c r="F61" i="8" s="1"/>
  <c r="G61" i="8"/>
  <c r="H61" i="8" s="1"/>
  <c r="I61" i="8" s="1"/>
  <c r="E62" i="8"/>
  <c r="F62" i="8"/>
  <c r="G62" i="8"/>
  <c r="H62" i="8"/>
  <c r="I62" i="8" s="1"/>
  <c r="E63" i="8"/>
  <c r="F63" i="8" s="1"/>
  <c r="G63" i="8"/>
  <c r="H63" i="8" s="1"/>
  <c r="I63" i="8"/>
  <c r="E64" i="8"/>
  <c r="F64" i="8"/>
  <c r="G64" i="8"/>
  <c r="H64" i="8"/>
  <c r="I64" i="8" s="1"/>
  <c r="E65" i="8"/>
  <c r="F65" i="8"/>
  <c r="G65" i="8"/>
  <c r="H65" i="8"/>
  <c r="I65" i="8" s="1"/>
  <c r="E66" i="8"/>
  <c r="F66" i="8" s="1"/>
  <c r="G66" i="8"/>
  <c r="H66" i="8" s="1"/>
  <c r="I66" i="8" s="1"/>
  <c r="E67" i="8"/>
  <c r="F67" i="8"/>
  <c r="G67" i="8"/>
  <c r="H67" i="8"/>
  <c r="I67" i="8" s="1"/>
  <c r="E68" i="8"/>
  <c r="F68" i="8" s="1"/>
  <c r="G68" i="8"/>
  <c r="H68" i="8" s="1"/>
  <c r="I68" i="8" s="1"/>
  <c r="E69" i="8"/>
  <c r="F69" i="8"/>
  <c r="G69" i="8"/>
  <c r="H69" i="8"/>
  <c r="I69" i="8" s="1"/>
  <c r="E70" i="8"/>
  <c r="F70" i="8" s="1"/>
  <c r="G70" i="8"/>
  <c r="H70" i="8" s="1"/>
  <c r="I70" i="8" s="1"/>
  <c r="E71" i="8"/>
  <c r="F71" i="8"/>
  <c r="G71" i="8"/>
  <c r="H71" i="8"/>
  <c r="I71" i="8" s="1"/>
  <c r="E72" i="8"/>
  <c r="F72" i="8" s="1"/>
  <c r="G72" i="8"/>
  <c r="H72" i="8" s="1"/>
  <c r="I72" i="8" s="1"/>
  <c r="E73" i="8"/>
  <c r="F73" i="8"/>
  <c r="G73" i="8"/>
  <c r="H73" i="8"/>
  <c r="I73" i="8" s="1"/>
  <c r="E74" i="8"/>
  <c r="F74" i="8" s="1"/>
  <c r="G74" i="8"/>
  <c r="H74" i="8" s="1"/>
  <c r="I74" i="8" s="1"/>
  <c r="E75" i="8"/>
  <c r="F75" i="8"/>
  <c r="G75" i="8"/>
  <c r="H75" i="8"/>
  <c r="I75" i="8" s="1"/>
  <c r="E76" i="8"/>
  <c r="F76" i="8" s="1"/>
  <c r="G76" i="8"/>
  <c r="H76" i="8" s="1"/>
  <c r="I76" i="8" s="1"/>
  <c r="E77" i="8"/>
  <c r="F77" i="8"/>
  <c r="G77" i="8"/>
  <c r="H77" i="8"/>
  <c r="I77" i="8" s="1"/>
  <c r="E78" i="8"/>
  <c r="F78" i="8" s="1"/>
  <c r="G78" i="8"/>
  <c r="H78" i="8" s="1"/>
  <c r="I78" i="8" s="1"/>
  <c r="E79" i="8"/>
  <c r="F79" i="8"/>
  <c r="G79" i="8"/>
  <c r="H79" i="8"/>
  <c r="I79" i="8" s="1"/>
  <c r="E80" i="8"/>
  <c r="F80" i="8" s="1"/>
  <c r="G80" i="8"/>
  <c r="H80" i="8" s="1"/>
  <c r="I80" i="8" s="1"/>
  <c r="E81" i="8"/>
  <c r="F81" i="8"/>
  <c r="G81" i="8"/>
  <c r="H81" i="8"/>
  <c r="I81" i="8" s="1"/>
  <c r="E82" i="8"/>
  <c r="F82" i="8" s="1"/>
  <c r="G82" i="8"/>
  <c r="H82" i="8" s="1"/>
  <c r="I82" i="8" s="1"/>
  <c r="E83" i="8"/>
  <c r="F83" i="8"/>
  <c r="G83" i="8"/>
  <c r="H83" i="8"/>
  <c r="I83" i="8" s="1"/>
  <c r="E84" i="8"/>
  <c r="F84" i="8" s="1"/>
  <c r="G84" i="8"/>
  <c r="H84" i="8" s="1"/>
  <c r="I84" i="8" s="1"/>
  <c r="E85" i="8"/>
  <c r="F85" i="8"/>
  <c r="G85" i="8"/>
  <c r="H85" i="8"/>
  <c r="I85" i="8" s="1"/>
  <c r="E86" i="8"/>
  <c r="F86" i="8" s="1"/>
  <c r="G86" i="8"/>
  <c r="H86" i="8" s="1"/>
  <c r="I86" i="8" s="1"/>
  <c r="E87" i="8"/>
  <c r="F87" i="8"/>
  <c r="G87" i="8"/>
  <c r="H87" i="8"/>
  <c r="I87" i="8" s="1"/>
  <c r="E88" i="8"/>
  <c r="F88" i="8" s="1"/>
  <c r="G88" i="8"/>
  <c r="H88" i="8" s="1"/>
  <c r="I88" i="8" s="1"/>
  <c r="E89" i="8"/>
  <c r="F89" i="8"/>
  <c r="G89" i="8"/>
  <c r="H89" i="8"/>
  <c r="I89" i="8" s="1"/>
  <c r="E90" i="8"/>
  <c r="F90" i="8" s="1"/>
  <c r="G90" i="8"/>
  <c r="H90" i="8" s="1"/>
  <c r="I90" i="8" s="1"/>
  <c r="E91" i="8"/>
  <c r="F91" i="8"/>
  <c r="G91" i="8"/>
  <c r="H91" i="8"/>
  <c r="I91" i="8" s="1"/>
  <c r="E92" i="8"/>
  <c r="F92" i="8" s="1"/>
  <c r="G92" i="8"/>
  <c r="H92" i="8" s="1"/>
  <c r="I92" i="8" s="1"/>
  <c r="E93" i="8"/>
  <c r="F93" i="8"/>
  <c r="G93" i="8"/>
  <c r="H93" i="8"/>
  <c r="I93" i="8" s="1"/>
  <c r="E94" i="8"/>
  <c r="F94" i="8" s="1"/>
  <c r="G94" i="8"/>
  <c r="H94" i="8" s="1"/>
  <c r="I94" i="8" s="1"/>
  <c r="E95" i="8"/>
  <c r="F95" i="8"/>
  <c r="G95" i="8"/>
  <c r="H95" i="8"/>
  <c r="I95" i="8" s="1"/>
  <c r="E96" i="8"/>
  <c r="F96" i="8" s="1"/>
  <c r="G96" i="8"/>
  <c r="H96" i="8" s="1"/>
  <c r="I96" i="8" s="1"/>
  <c r="E97" i="8"/>
  <c r="F97" i="8"/>
  <c r="G97" i="8"/>
  <c r="H97" i="8"/>
  <c r="I97" i="8" s="1"/>
  <c r="E98" i="8"/>
  <c r="F98" i="8" s="1"/>
  <c r="G98" i="8"/>
  <c r="H98" i="8" s="1"/>
  <c r="I98" i="8" s="1"/>
  <c r="E99" i="8"/>
  <c r="F99" i="8"/>
  <c r="G99" i="8"/>
  <c r="H99" i="8"/>
  <c r="I99" i="8" s="1"/>
  <c r="E100" i="8"/>
  <c r="F100" i="8" s="1"/>
  <c r="G100" i="8"/>
  <c r="H100" i="8" s="1"/>
  <c r="I100" i="8" s="1"/>
  <c r="E101" i="8"/>
  <c r="F101" i="8"/>
  <c r="G101" i="8"/>
  <c r="H101" i="8"/>
  <c r="I101" i="8" s="1"/>
  <c r="E102" i="8"/>
  <c r="F102" i="8" s="1"/>
  <c r="G102" i="8"/>
  <c r="H102" i="8" s="1"/>
  <c r="I102" i="8" s="1"/>
  <c r="E103" i="8"/>
  <c r="F103" i="8"/>
  <c r="G103" i="8"/>
  <c r="H103" i="8"/>
  <c r="I103" i="8" s="1"/>
  <c r="D6" i="9"/>
  <c r="D5" i="9"/>
  <c r="D103" i="9"/>
  <c r="R7" i="9"/>
  <c r="S7" i="9"/>
  <c r="T7" i="9"/>
  <c r="U7" i="9" s="1"/>
  <c r="R8" i="9"/>
  <c r="S9" i="9" s="1"/>
  <c r="T9" i="9" s="1"/>
  <c r="U9" i="9" s="1"/>
  <c r="S8" i="9"/>
  <c r="T8" i="9"/>
  <c r="U8" i="9" s="1"/>
  <c r="R9" i="9"/>
  <c r="S10" i="9" s="1"/>
  <c r="T10" i="9" s="1"/>
  <c r="U10" i="9" s="1"/>
  <c r="R10" i="9"/>
  <c r="S11" i="9" s="1"/>
  <c r="T11" i="9" s="1"/>
  <c r="U11" i="9" s="1"/>
  <c r="R11" i="9"/>
  <c r="S12" i="9" s="1"/>
  <c r="T12" i="9" s="1"/>
  <c r="U12" i="9" s="1"/>
  <c r="R12" i="9"/>
  <c r="S13" i="9" s="1"/>
  <c r="T13" i="9" s="1"/>
  <c r="U13" i="9" s="1"/>
  <c r="R13" i="9"/>
  <c r="S14" i="9" s="1"/>
  <c r="T14" i="9" s="1"/>
  <c r="U14" i="9" s="1"/>
  <c r="R14" i="9"/>
  <c r="S15" i="9" s="1"/>
  <c r="T15" i="9" s="1"/>
  <c r="U15" i="9" s="1"/>
  <c r="R15" i="9"/>
  <c r="S16" i="9" s="1"/>
  <c r="T16" i="9" s="1"/>
  <c r="U16" i="9" s="1"/>
  <c r="R16" i="9"/>
  <c r="S17" i="9" s="1"/>
  <c r="T17" i="9" s="1"/>
  <c r="U17" i="9" s="1"/>
  <c r="R17" i="9"/>
  <c r="S18" i="9" s="1"/>
  <c r="T18" i="9" s="1"/>
  <c r="U18" i="9" s="1"/>
  <c r="R18" i="9"/>
  <c r="S19" i="9" s="1"/>
  <c r="T19" i="9" s="1"/>
  <c r="U19" i="9" s="1"/>
  <c r="R19" i="9"/>
  <c r="S20" i="9" s="1"/>
  <c r="T20" i="9" s="1"/>
  <c r="U20" i="9" s="1"/>
  <c r="R20" i="9"/>
  <c r="S21" i="9" s="1"/>
  <c r="T21" i="9" s="1"/>
  <c r="U21" i="9" s="1"/>
  <c r="R21" i="9"/>
  <c r="S22" i="9" s="1"/>
  <c r="T22" i="9" s="1"/>
  <c r="U22" i="9" s="1"/>
  <c r="R22" i="9"/>
  <c r="S23" i="9" s="1"/>
  <c r="T23" i="9" s="1"/>
  <c r="U23" i="9" s="1"/>
  <c r="R23" i="9"/>
  <c r="S24" i="9" s="1"/>
  <c r="T24" i="9" s="1"/>
  <c r="U24" i="9" s="1"/>
  <c r="R24" i="9"/>
  <c r="S25" i="9" s="1"/>
  <c r="T25" i="9" s="1"/>
  <c r="U25" i="9" s="1"/>
  <c r="R25" i="9"/>
  <c r="S26" i="9" s="1"/>
  <c r="T26" i="9" s="1"/>
  <c r="U26" i="9" s="1"/>
  <c r="R26" i="9"/>
  <c r="S27" i="9" s="1"/>
  <c r="T27" i="9" s="1"/>
  <c r="U27" i="9" s="1"/>
  <c r="R27" i="9"/>
  <c r="S28" i="9" s="1"/>
  <c r="T28" i="9" s="1"/>
  <c r="U28" i="9" s="1"/>
  <c r="R28" i="9"/>
  <c r="S29" i="9" s="1"/>
  <c r="T29" i="9" s="1"/>
  <c r="U29" i="9" s="1"/>
  <c r="R29" i="9"/>
  <c r="S30" i="9" s="1"/>
  <c r="T30" i="9" s="1"/>
  <c r="U30" i="9" s="1"/>
  <c r="R30" i="9"/>
  <c r="S31" i="9" s="1"/>
  <c r="T31" i="9" s="1"/>
  <c r="U31" i="9" s="1"/>
  <c r="R31" i="9"/>
  <c r="S32" i="9" s="1"/>
  <c r="T32" i="9" s="1"/>
  <c r="U32" i="9" s="1"/>
  <c r="R32" i="9"/>
  <c r="S33" i="9" s="1"/>
  <c r="T33" i="9" s="1"/>
  <c r="U33" i="9" s="1"/>
  <c r="R33" i="9"/>
  <c r="S34" i="9" s="1"/>
  <c r="T34" i="9" s="1"/>
  <c r="U34" i="9" s="1"/>
  <c r="R34" i="9"/>
  <c r="S35" i="9" s="1"/>
  <c r="T35" i="9" s="1"/>
  <c r="U35" i="9" s="1"/>
  <c r="R35" i="9"/>
  <c r="S36" i="9" s="1"/>
  <c r="R36" i="9"/>
  <c r="S37" i="9" s="1"/>
  <c r="T37" i="9" s="1"/>
  <c r="U37" i="9" s="1"/>
  <c r="T36" i="9"/>
  <c r="U36" i="9" s="1"/>
  <c r="R37" i="9"/>
  <c r="S38" i="9" s="1"/>
  <c r="T38" i="9" s="1"/>
  <c r="U38" i="9" s="1"/>
  <c r="R38" i="9"/>
  <c r="S39" i="9" s="1"/>
  <c r="T39" i="9" s="1"/>
  <c r="U39" i="9" s="1"/>
  <c r="R39" i="9"/>
  <c r="S40" i="9" s="1"/>
  <c r="T40" i="9" s="1"/>
  <c r="U40" i="9" s="1"/>
  <c r="R40" i="9"/>
  <c r="S41" i="9" s="1"/>
  <c r="T41" i="9" s="1"/>
  <c r="U41" i="9" s="1"/>
  <c r="R41" i="9"/>
  <c r="S42" i="9" s="1"/>
  <c r="T42" i="9" s="1"/>
  <c r="U42" i="9" s="1"/>
  <c r="R42" i="9"/>
  <c r="S43" i="9" s="1"/>
  <c r="T43" i="9" s="1"/>
  <c r="U43" i="9" s="1"/>
  <c r="R43" i="9"/>
  <c r="S44" i="9" s="1"/>
  <c r="T44" i="9" s="1"/>
  <c r="U44" i="9" s="1"/>
  <c r="R44" i="9"/>
  <c r="S45" i="9" s="1"/>
  <c r="T45" i="9" s="1"/>
  <c r="U45" i="9" s="1"/>
  <c r="R45" i="9"/>
  <c r="S46" i="9" s="1"/>
  <c r="T46" i="9" s="1"/>
  <c r="U46" i="9" s="1"/>
  <c r="R46" i="9"/>
  <c r="S47" i="9" s="1"/>
  <c r="T47" i="9" s="1"/>
  <c r="U47" i="9" s="1"/>
  <c r="R47" i="9"/>
  <c r="S48" i="9" s="1"/>
  <c r="T48" i="9" s="1"/>
  <c r="U48" i="9" s="1"/>
  <c r="R48" i="9"/>
  <c r="S49" i="9" s="1"/>
  <c r="T49" i="9" s="1"/>
  <c r="U49" i="9" s="1"/>
  <c r="R49" i="9"/>
  <c r="S50" i="9" s="1"/>
  <c r="T50" i="9" s="1"/>
  <c r="U50" i="9" s="1"/>
  <c r="R50" i="9"/>
  <c r="R51" i="9"/>
  <c r="S51" i="9"/>
  <c r="T51" i="9" s="1"/>
  <c r="U51" i="9" s="1"/>
  <c r="R52" i="9"/>
  <c r="S52" i="9"/>
  <c r="T52" i="9" s="1"/>
  <c r="U52" i="9" s="1"/>
  <c r="R53" i="9"/>
  <c r="S53" i="9"/>
  <c r="T53" i="9" s="1"/>
  <c r="U53" i="9" s="1"/>
  <c r="R54" i="9"/>
  <c r="S54" i="9"/>
  <c r="T54" i="9" s="1"/>
  <c r="U54" i="9" s="1"/>
  <c r="R55" i="9"/>
  <c r="S55" i="9"/>
  <c r="T55" i="9" s="1"/>
  <c r="U55" i="9" s="1"/>
  <c r="R56" i="9"/>
  <c r="S56" i="9"/>
  <c r="T56" i="9" s="1"/>
  <c r="U56" i="9" s="1"/>
  <c r="R57" i="9"/>
  <c r="S57" i="9"/>
  <c r="T57" i="9" s="1"/>
  <c r="U57" i="9" s="1"/>
  <c r="R58" i="9"/>
  <c r="S58" i="9"/>
  <c r="T58" i="9" s="1"/>
  <c r="U58" i="9" s="1"/>
  <c r="R59" i="9"/>
  <c r="S59" i="9"/>
  <c r="T59" i="9" s="1"/>
  <c r="U59" i="9" s="1"/>
  <c r="R60" i="9"/>
  <c r="S60" i="9"/>
  <c r="T60" i="9" s="1"/>
  <c r="U60" i="9" s="1"/>
  <c r="R61" i="9"/>
  <c r="S61" i="9"/>
  <c r="T61" i="9" s="1"/>
  <c r="U61" i="9" s="1"/>
  <c r="R62" i="9"/>
  <c r="S62" i="9"/>
  <c r="T62" i="9" s="1"/>
  <c r="U62" i="9" s="1"/>
  <c r="R63" i="9"/>
  <c r="S63" i="9"/>
  <c r="T63" i="9" s="1"/>
  <c r="U63" i="9" s="1"/>
  <c r="R64" i="9"/>
  <c r="S64" i="9"/>
  <c r="T64" i="9" s="1"/>
  <c r="U64" i="9" s="1"/>
  <c r="R65" i="9"/>
  <c r="S65" i="9"/>
  <c r="T65" i="9" s="1"/>
  <c r="U65" i="9" s="1"/>
  <c r="R66" i="9"/>
  <c r="S66" i="9"/>
  <c r="T66" i="9" s="1"/>
  <c r="U66" i="9" s="1"/>
  <c r="R67" i="9"/>
  <c r="S67" i="9"/>
  <c r="T67" i="9" s="1"/>
  <c r="U67" i="9"/>
  <c r="R68" i="9"/>
  <c r="S68" i="9"/>
  <c r="T68" i="9" s="1"/>
  <c r="U68" i="9" s="1"/>
  <c r="R69" i="9"/>
  <c r="S69" i="9"/>
  <c r="T69" i="9" s="1"/>
  <c r="U69" i="9"/>
  <c r="R70" i="9"/>
  <c r="S70" i="9"/>
  <c r="T70" i="9" s="1"/>
  <c r="U70" i="9" s="1"/>
  <c r="R71" i="9"/>
  <c r="S71" i="9"/>
  <c r="T71" i="9" s="1"/>
  <c r="U71" i="9"/>
  <c r="R72" i="9"/>
  <c r="S72" i="9"/>
  <c r="T72" i="9" s="1"/>
  <c r="U72" i="9" s="1"/>
  <c r="R73" i="9"/>
  <c r="S73" i="9"/>
  <c r="T73" i="9" s="1"/>
  <c r="U73" i="9"/>
  <c r="R74" i="9"/>
  <c r="S74" i="9"/>
  <c r="T74" i="9" s="1"/>
  <c r="U74" i="9" s="1"/>
  <c r="R75" i="9"/>
  <c r="S75" i="9"/>
  <c r="T75" i="9" s="1"/>
  <c r="U75" i="9"/>
  <c r="R76" i="9"/>
  <c r="S76" i="9"/>
  <c r="T76" i="9" s="1"/>
  <c r="U76" i="9" s="1"/>
  <c r="R77" i="9"/>
  <c r="S77" i="9"/>
  <c r="T77" i="9" s="1"/>
  <c r="U77" i="9"/>
  <c r="R78" i="9"/>
  <c r="S78" i="9"/>
  <c r="T78" i="9" s="1"/>
  <c r="U78" i="9" s="1"/>
  <c r="R79" i="9"/>
  <c r="S79" i="9"/>
  <c r="T79" i="9" s="1"/>
  <c r="U79" i="9"/>
  <c r="R80" i="9"/>
  <c r="S80" i="9"/>
  <c r="T80" i="9" s="1"/>
  <c r="U80" i="9" s="1"/>
  <c r="R81" i="9"/>
  <c r="S81" i="9"/>
  <c r="T81" i="9" s="1"/>
  <c r="U81" i="9"/>
  <c r="R82" i="9"/>
  <c r="S82" i="9"/>
  <c r="T82" i="9" s="1"/>
  <c r="U82" i="9" s="1"/>
  <c r="R83" i="9"/>
  <c r="S83" i="9"/>
  <c r="T83" i="9" s="1"/>
  <c r="U83" i="9"/>
  <c r="R84" i="9"/>
  <c r="S84" i="9"/>
  <c r="T84" i="9" s="1"/>
  <c r="U84" i="9" s="1"/>
  <c r="R85" i="9"/>
  <c r="S85" i="9"/>
  <c r="T85" i="9" s="1"/>
  <c r="U85" i="9"/>
  <c r="R86" i="9"/>
  <c r="S86" i="9"/>
  <c r="T86" i="9" s="1"/>
  <c r="U86" i="9" s="1"/>
  <c r="R87" i="9"/>
  <c r="S87" i="9"/>
  <c r="T87" i="9" s="1"/>
  <c r="U87" i="9"/>
  <c r="R88" i="9"/>
  <c r="S88" i="9"/>
  <c r="T88" i="9" s="1"/>
  <c r="U88" i="9" s="1"/>
  <c r="R89" i="9"/>
  <c r="S89" i="9"/>
  <c r="T89" i="9" s="1"/>
  <c r="U89" i="9"/>
  <c r="R90" i="9"/>
  <c r="S90" i="9"/>
  <c r="T90" i="9" s="1"/>
  <c r="U90" i="9" s="1"/>
  <c r="R91" i="9"/>
  <c r="S91" i="9"/>
  <c r="T91" i="9" s="1"/>
  <c r="U91" i="9"/>
  <c r="R92" i="9"/>
  <c r="S92" i="9"/>
  <c r="T92" i="9" s="1"/>
  <c r="U92" i="9" s="1"/>
  <c r="R93" i="9"/>
  <c r="S93" i="9"/>
  <c r="T93" i="9" s="1"/>
  <c r="U93" i="9"/>
  <c r="R94" i="9"/>
  <c r="S94" i="9"/>
  <c r="T94" i="9" s="1"/>
  <c r="U94" i="9" s="1"/>
  <c r="R95" i="9"/>
  <c r="S95" i="9"/>
  <c r="T95" i="9" s="1"/>
  <c r="U95" i="9"/>
  <c r="R96" i="9"/>
  <c r="S96" i="9"/>
  <c r="T96" i="9" s="1"/>
  <c r="U96" i="9" s="1"/>
  <c r="R97" i="9"/>
  <c r="S97" i="9"/>
  <c r="T97" i="9" s="1"/>
  <c r="U97" i="9"/>
  <c r="R98" i="9"/>
  <c r="S98" i="9"/>
  <c r="T98" i="9" s="1"/>
  <c r="U98" i="9" s="1"/>
  <c r="R99" i="9"/>
  <c r="S99" i="9"/>
  <c r="T99" i="9" s="1"/>
  <c r="U99" i="9"/>
  <c r="R100" i="9"/>
  <c r="S100" i="9"/>
  <c r="T100" i="9" s="1"/>
  <c r="U100" i="9" s="1"/>
  <c r="R101" i="9"/>
  <c r="S101" i="9"/>
  <c r="T101" i="9" s="1"/>
  <c r="U101" i="9"/>
  <c r="R102" i="9"/>
  <c r="S102" i="9"/>
  <c r="T102" i="9" s="1"/>
  <c r="U102" i="9" s="1"/>
  <c r="R103" i="9"/>
  <c r="S103" i="9"/>
  <c r="T103" i="9" s="1"/>
  <c r="U103" i="9"/>
  <c r="J12" i="9"/>
  <c r="K12" i="9"/>
  <c r="L12" i="9" s="1"/>
  <c r="M12" i="9"/>
  <c r="N12" i="9"/>
  <c r="O12" i="9"/>
  <c r="P12" i="9" s="1"/>
  <c r="Q12" i="9"/>
  <c r="J13" i="9"/>
  <c r="K13" i="9"/>
  <c r="L13" i="9" s="1"/>
  <c r="M13" i="9"/>
  <c r="N13" i="9"/>
  <c r="O13" i="9"/>
  <c r="P13" i="9" s="1"/>
  <c r="Q13" i="9"/>
  <c r="J14" i="9"/>
  <c r="K14" i="9"/>
  <c r="L14" i="9" s="1"/>
  <c r="M14" i="9"/>
  <c r="N14" i="9"/>
  <c r="O14" i="9"/>
  <c r="P14" i="9" s="1"/>
  <c r="Q14" i="9"/>
  <c r="J15" i="9"/>
  <c r="K15" i="9"/>
  <c r="L15" i="9" s="1"/>
  <c r="M15" i="9"/>
  <c r="N15" i="9"/>
  <c r="O15" i="9"/>
  <c r="P15" i="9" s="1"/>
  <c r="Q15" i="9"/>
  <c r="J16" i="9"/>
  <c r="K16" i="9"/>
  <c r="L16" i="9" s="1"/>
  <c r="M16" i="9"/>
  <c r="N16" i="9"/>
  <c r="O16" i="9"/>
  <c r="P16" i="9" s="1"/>
  <c r="Q16" i="9"/>
  <c r="J17" i="9"/>
  <c r="K17" i="9"/>
  <c r="L17" i="9" s="1"/>
  <c r="M17" i="9"/>
  <c r="N17" i="9"/>
  <c r="O17" i="9"/>
  <c r="P17" i="9" s="1"/>
  <c r="Q17" i="9"/>
  <c r="J18" i="9"/>
  <c r="K18" i="9"/>
  <c r="L18" i="9" s="1"/>
  <c r="M18" i="9"/>
  <c r="N18" i="9"/>
  <c r="O18" i="9"/>
  <c r="P18" i="9" s="1"/>
  <c r="Q18" i="9"/>
  <c r="J19" i="9"/>
  <c r="K19" i="9"/>
  <c r="L19" i="9" s="1"/>
  <c r="M19" i="9"/>
  <c r="N19" i="9"/>
  <c r="O19" i="9"/>
  <c r="P19" i="9" s="1"/>
  <c r="Q19" i="9"/>
  <c r="J20" i="9"/>
  <c r="K20" i="9"/>
  <c r="L20" i="9" s="1"/>
  <c r="M20" i="9"/>
  <c r="N20" i="9"/>
  <c r="O20" i="9"/>
  <c r="P20" i="9" s="1"/>
  <c r="Q20" i="9"/>
  <c r="J21" i="9"/>
  <c r="K21" i="9"/>
  <c r="L21" i="9" s="1"/>
  <c r="M21" i="9"/>
  <c r="N21" i="9"/>
  <c r="O21" i="9"/>
  <c r="P21" i="9" s="1"/>
  <c r="Q21" i="9"/>
  <c r="J22" i="9"/>
  <c r="K22" i="9"/>
  <c r="L22" i="9" s="1"/>
  <c r="M22" i="9"/>
  <c r="N22" i="9"/>
  <c r="O22" i="9"/>
  <c r="P22" i="9" s="1"/>
  <c r="Q22" i="9"/>
  <c r="J23" i="9"/>
  <c r="K23" i="9"/>
  <c r="L23" i="9" s="1"/>
  <c r="M23" i="9"/>
  <c r="N23" i="9"/>
  <c r="O23" i="9"/>
  <c r="P23" i="9" s="1"/>
  <c r="Q23" i="9"/>
  <c r="J24" i="9"/>
  <c r="K24" i="9"/>
  <c r="L24" i="9" s="1"/>
  <c r="M24" i="9"/>
  <c r="N24" i="9"/>
  <c r="O24" i="9"/>
  <c r="P24" i="9" s="1"/>
  <c r="Q24" i="9"/>
  <c r="J25" i="9"/>
  <c r="K25" i="9"/>
  <c r="L25" i="9" s="1"/>
  <c r="M25" i="9"/>
  <c r="N25" i="9"/>
  <c r="O25" i="9"/>
  <c r="P25" i="9" s="1"/>
  <c r="Q25" i="9"/>
  <c r="J26" i="9"/>
  <c r="K26" i="9"/>
  <c r="L26" i="9" s="1"/>
  <c r="M26" i="9"/>
  <c r="N26" i="9"/>
  <c r="O26" i="9"/>
  <c r="P26" i="9" s="1"/>
  <c r="Q26" i="9"/>
  <c r="J27" i="9"/>
  <c r="K27" i="9"/>
  <c r="L27" i="9" s="1"/>
  <c r="M27" i="9"/>
  <c r="N27" i="9"/>
  <c r="O27" i="9"/>
  <c r="P27" i="9" s="1"/>
  <c r="Q27" i="9"/>
  <c r="J28" i="9"/>
  <c r="K28" i="9"/>
  <c r="L28" i="9" s="1"/>
  <c r="M28" i="9"/>
  <c r="N28" i="9"/>
  <c r="O28" i="9"/>
  <c r="P28" i="9" s="1"/>
  <c r="Q28" i="9"/>
  <c r="J29" i="9"/>
  <c r="K29" i="9"/>
  <c r="L29" i="9" s="1"/>
  <c r="M29" i="9"/>
  <c r="N29" i="9"/>
  <c r="O29" i="9"/>
  <c r="P29" i="9" s="1"/>
  <c r="Q29" i="9"/>
  <c r="J30" i="9"/>
  <c r="K30" i="9"/>
  <c r="L30" i="9" s="1"/>
  <c r="M30" i="9"/>
  <c r="N30" i="9"/>
  <c r="O30" i="9"/>
  <c r="P30" i="9" s="1"/>
  <c r="Q30" i="9"/>
  <c r="J31" i="9"/>
  <c r="K31" i="9"/>
  <c r="L31" i="9" s="1"/>
  <c r="M31" i="9"/>
  <c r="N31" i="9"/>
  <c r="O31" i="9"/>
  <c r="P31" i="9" s="1"/>
  <c r="Q31" i="9"/>
  <c r="J32" i="9"/>
  <c r="K32" i="9"/>
  <c r="L32" i="9" s="1"/>
  <c r="M32" i="9"/>
  <c r="N32" i="9"/>
  <c r="O32" i="9"/>
  <c r="P32" i="9" s="1"/>
  <c r="Q32" i="9"/>
  <c r="J33" i="9"/>
  <c r="K33" i="9"/>
  <c r="L33" i="9" s="1"/>
  <c r="M33" i="9"/>
  <c r="N33" i="9"/>
  <c r="O33" i="9"/>
  <c r="P33" i="9" s="1"/>
  <c r="Q33" i="9"/>
  <c r="J34" i="9"/>
  <c r="K34" i="9"/>
  <c r="L34" i="9" s="1"/>
  <c r="M34" i="9"/>
  <c r="N34" i="9"/>
  <c r="O34" i="9"/>
  <c r="P34" i="9" s="1"/>
  <c r="Q34" i="9"/>
  <c r="J35" i="9"/>
  <c r="K35" i="9"/>
  <c r="L35" i="9" s="1"/>
  <c r="M35" i="9"/>
  <c r="N35" i="9"/>
  <c r="O35" i="9"/>
  <c r="P35" i="9" s="1"/>
  <c r="Q35" i="9"/>
  <c r="J36" i="9"/>
  <c r="K36" i="9"/>
  <c r="L36" i="9" s="1"/>
  <c r="M36" i="9"/>
  <c r="N36" i="9"/>
  <c r="O36" i="9"/>
  <c r="P36" i="9" s="1"/>
  <c r="Q36" i="9"/>
  <c r="J37" i="9"/>
  <c r="K37" i="9"/>
  <c r="L37" i="9" s="1"/>
  <c r="M37" i="9"/>
  <c r="N37" i="9"/>
  <c r="O37" i="9"/>
  <c r="P37" i="9" s="1"/>
  <c r="Q37" i="9"/>
  <c r="J38" i="9"/>
  <c r="K38" i="9"/>
  <c r="L38" i="9" s="1"/>
  <c r="M38" i="9"/>
  <c r="N38" i="9"/>
  <c r="O38" i="9"/>
  <c r="P38" i="9" s="1"/>
  <c r="Q38" i="9"/>
  <c r="J39" i="9"/>
  <c r="K39" i="9"/>
  <c r="L39" i="9" s="1"/>
  <c r="M39" i="9"/>
  <c r="N39" i="9"/>
  <c r="O39" i="9"/>
  <c r="P39" i="9" s="1"/>
  <c r="Q39" i="9"/>
  <c r="J40" i="9"/>
  <c r="K40" i="9"/>
  <c r="L40" i="9" s="1"/>
  <c r="M40" i="9"/>
  <c r="N40" i="9"/>
  <c r="O40" i="9"/>
  <c r="P40" i="9" s="1"/>
  <c r="Q40" i="9"/>
  <c r="J41" i="9"/>
  <c r="K41" i="9"/>
  <c r="L41" i="9" s="1"/>
  <c r="M41" i="9"/>
  <c r="N41" i="9"/>
  <c r="O41" i="9"/>
  <c r="P41" i="9" s="1"/>
  <c r="Q41" i="9"/>
  <c r="J42" i="9"/>
  <c r="K42" i="9"/>
  <c r="L42" i="9" s="1"/>
  <c r="M42" i="9"/>
  <c r="N42" i="9"/>
  <c r="O42" i="9"/>
  <c r="P42" i="9" s="1"/>
  <c r="Q42" i="9"/>
  <c r="J43" i="9"/>
  <c r="K43" i="9"/>
  <c r="L43" i="9" s="1"/>
  <c r="M43" i="9"/>
  <c r="N43" i="9"/>
  <c r="O43" i="9"/>
  <c r="P43" i="9" s="1"/>
  <c r="Q43" i="9"/>
  <c r="J44" i="9"/>
  <c r="K44" i="9"/>
  <c r="L44" i="9" s="1"/>
  <c r="M44" i="9"/>
  <c r="N44" i="9"/>
  <c r="O44" i="9"/>
  <c r="P44" i="9" s="1"/>
  <c r="Q44" i="9"/>
  <c r="J45" i="9"/>
  <c r="K45" i="9"/>
  <c r="L45" i="9" s="1"/>
  <c r="M45" i="9"/>
  <c r="N45" i="9"/>
  <c r="O45" i="9"/>
  <c r="P45" i="9" s="1"/>
  <c r="Q45" i="9"/>
  <c r="J46" i="9"/>
  <c r="K46" i="9"/>
  <c r="L46" i="9" s="1"/>
  <c r="M46" i="9"/>
  <c r="N46" i="9"/>
  <c r="O46" i="9"/>
  <c r="P46" i="9" s="1"/>
  <c r="Q46" i="9"/>
  <c r="J47" i="9"/>
  <c r="K47" i="9"/>
  <c r="L47" i="9" s="1"/>
  <c r="M47" i="9"/>
  <c r="N47" i="9"/>
  <c r="O47" i="9"/>
  <c r="P47" i="9" s="1"/>
  <c r="Q47" i="9"/>
  <c r="J48" i="9"/>
  <c r="K48" i="9"/>
  <c r="L48" i="9" s="1"/>
  <c r="M48" i="9"/>
  <c r="N48" i="9"/>
  <c r="O48" i="9"/>
  <c r="P48" i="9" s="1"/>
  <c r="Q48" i="9"/>
  <c r="J49" i="9"/>
  <c r="K49" i="9"/>
  <c r="L49" i="9" s="1"/>
  <c r="M49" i="9"/>
  <c r="N49" i="9"/>
  <c r="O49" i="9"/>
  <c r="P49" i="9" s="1"/>
  <c r="Q49" i="9"/>
  <c r="J50" i="9"/>
  <c r="K50" i="9"/>
  <c r="L50" i="9" s="1"/>
  <c r="M50" i="9"/>
  <c r="N50" i="9"/>
  <c r="O50" i="9"/>
  <c r="P50" i="9" s="1"/>
  <c r="Q50" i="9"/>
  <c r="J51" i="9"/>
  <c r="K51" i="9"/>
  <c r="L51" i="9" s="1"/>
  <c r="M51" i="9"/>
  <c r="N51" i="9"/>
  <c r="O51" i="9"/>
  <c r="P51" i="9" s="1"/>
  <c r="Q51" i="9"/>
  <c r="J52" i="9"/>
  <c r="K52" i="9"/>
  <c r="L52" i="9" s="1"/>
  <c r="M52" i="9"/>
  <c r="N52" i="9"/>
  <c r="O52" i="9"/>
  <c r="P52" i="9" s="1"/>
  <c r="Q52" i="9"/>
  <c r="J53" i="9"/>
  <c r="K53" i="9"/>
  <c r="L53" i="9" s="1"/>
  <c r="M53" i="9"/>
  <c r="N53" i="9"/>
  <c r="O53" i="9"/>
  <c r="P53" i="9" s="1"/>
  <c r="Q53" i="9"/>
  <c r="J54" i="9"/>
  <c r="K54" i="9"/>
  <c r="L54" i="9" s="1"/>
  <c r="M54" i="9"/>
  <c r="N54" i="9"/>
  <c r="O54" i="9" s="1"/>
  <c r="P54" i="9" s="1"/>
  <c r="Q54" i="9" s="1"/>
  <c r="J55" i="9"/>
  <c r="N55" i="9"/>
  <c r="J56" i="9"/>
  <c r="N56" i="9"/>
  <c r="J57" i="9"/>
  <c r="N57" i="9"/>
  <c r="J58" i="9"/>
  <c r="N58" i="9"/>
  <c r="J59" i="9"/>
  <c r="N59" i="9"/>
  <c r="J60" i="9"/>
  <c r="N60" i="9"/>
  <c r="J61" i="9"/>
  <c r="N61" i="9"/>
  <c r="J62" i="9"/>
  <c r="N62" i="9"/>
  <c r="J63" i="9"/>
  <c r="N63" i="9"/>
  <c r="J64" i="9"/>
  <c r="N64" i="9"/>
  <c r="J65" i="9"/>
  <c r="N65" i="9"/>
  <c r="J66" i="9"/>
  <c r="N66" i="9"/>
  <c r="J67" i="9"/>
  <c r="N67" i="9"/>
  <c r="J68" i="9"/>
  <c r="N68" i="9"/>
  <c r="J69" i="9"/>
  <c r="N69" i="9"/>
  <c r="J70" i="9"/>
  <c r="N70" i="9"/>
  <c r="J71" i="9"/>
  <c r="N71" i="9"/>
  <c r="J72" i="9"/>
  <c r="N72" i="9"/>
  <c r="J73" i="9"/>
  <c r="N73" i="9"/>
  <c r="J74" i="9"/>
  <c r="N74" i="9"/>
  <c r="J75" i="9"/>
  <c r="N75" i="9"/>
  <c r="J76" i="9"/>
  <c r="N76" i="9"/>
  <c r="J77" i="9"/>
  <c r="N77" i="9"/>
  <c r="J78" i="9"/>
  <c r="N78" i="9"/>
  <c r="J79" i="9"/>
  <c r="N79" i="9"/>
  <c r="J80" i="9"/>
  <c r="N80" i="9"/>
  <c r="J81" i="9"/>
  <c r="N81" i="9"/>
  <c r="J82" i="9"/>
  <c r="N82" i="9"/>
  <c r="J83" i="9"/>
  <c r="N83" i="9"/>
  <c r="J84" i="9"/>
  <c r="N84" i="9"/>
  <c r="J85" i="9"/>
  <c r="N85" i="9"/>
  <c r="J86" i="9"/>
  <c r="N86" i="9"/>
  <c r="J87" i="9"/>
  <c r="N87" i="9"/>
  <c r="J88" i="9"/>
  <c r="N88" i="9"/>
  <c r="J89" i="9"/>
  <c r="N89" i="9"/>
  <c r="J90" i="9"/>
  <c r="N90" i="9"/>
  <c r="J91" i="9"/>
  <c r="N91" i="9"/>
  <c r="J92" i="9"/>
  <c r="N92" i="9"/>
  <c r="J93" i="9"/>
  <c r="N93" i="9"/>
  <c r="J94" i="9"/>
  <c r="N94" i="9"/>
  <c r="J95" i="9"/>
  <c r="N95" i="9"/>
  <c r="J96" i="9"/>
  <c r="N96" i="9"/>
  <c r="J97" i="9"/>
  <c r="K97" i="9" s="1"/>
  <c r="L97" i="9" s="1"/>
  <c r="N97" i="9"/>
  <c r="J98" i="9"/>
  <c r="K98" i="9" s="1"/>
  <c r="L98" i="9" s="1"/>
  <c r="N98" i="9"/>
  <c r="J99" i="9"/>
  <c r="K99" i="9" s="1"/>
  <c r="L99" i="9" s="1"/>
  <c r="N99" i="9"/>
  <c r="J100" i="9"/>
  <c r="K100" i="9" s="1"/>
  <c r="L100" i="9" s="1"/>
  <c r="N100" i="9"/>
  <c r="J101" i="9"/>
  <c r="K101" i="9" s="1"/>
  <c r="L101" i="9" s="1"/>
  <c r="N101" i="9"/>
  <c r="J102" i="9"/>
  <c r="K102" i="9" s="1"/>
  <c r="L102" i="9" s="1"/>
  <c r="N102" i="9"/>
  <c r="J103" i="9"/>
  <c r="K103" i="9" s="1"/>
  <c r="L103" i="9" s="1"/>
  <c r="N103" i="9"/>
  <c r="E8" i="9"/>
  <c r="F8" i="9"/>
  <c r="G8" i="9"/>
  <c r="H8" i="9"/>
  <c r="I8" i="9" s="1"/>
  <c r="E9" i="9"/>
  <c r="F9" i="9" s="1"/>
  <c r="G9" i="9"/>
  <c r="H9" i="9" s="1"/>
  <c r="I9" i="9" s="1"/>
  <c r="E10" i="9"/>
  <c r="F10" i="9"/>
  <c r="G10" i="9"/>
  <c r="H10" i="9"/>
  <c r="I10" i="9" s="1"/>
  <c r="E11" i="9"/>
  <c r="F11" i="9" s="1"/>
  <c r="G11" i="9"/>
  <c r="H11" i="9" s="1"/>
  <c r="I11" i="9"/>
  <c r="E12" i="9"/>
  <c r="F12" i="9"/>
  <c r="G12" i="9"/>
  <c r="H12" i="9"/>
  <c r="I12" i="9" s="1"/>
  <c r="E13" i="9"/>
  <c r="F13" i="9" s="1"/>
  <c r="G13" i="9"/>
  <c r="H13" i="9" s="1"/>
  <c r="I13" i="9" s="1"/>
  <c r="E14" i="9"/>
  <c r="F14" i="9"/>
  <c r="G14" i="9"/>
  <c r="H14" i="9"/>
  <c r="I14" i="9" s="1"/>
  <c r="E15" i="9"/>
  <c r="F15" i="9" s="1"/>
  <c r="G15" i="9"/>
  <c r="H15" i="9" s="1"/>
  <c r="I15" i="9"/>
  <c r="E16" i="9"/>
  <c r="F16" i="9"/>
  <c r="G16" i="9"/>
  <c r="H16" i="9"/>
  <c r="I16" i="9" s="1"/>
  <c r="E17" i="9"/>
  <c r="F17" i="9" s="1"/>
  <c r="G17" i="9"/>
  <c r="H17" i="9" s="1"/>
  <c r="I17" i="9" s="1"/>
  <c r="E18" i="9"/>
  <c r="F18" i="9"/>
  <c r="G18" i="9"/>
  <c r="H18" i="9"/>
  <c r="I18" i="9" s="1"/>
  <c r="E19" i="9"/>
  <c r="F19" i="9" s="1"/>
  <c r="G19" i="9"/>
  <c r="H19" i="9" s="1"/>
  <c r="I19" i="9"/>
  <c r="E20" i="9"/>
  <c r="F20" i="9"/>
  <c r="G20" i="9"/>
  <c r="H20" i="9"/>
  <c r="I20" i="9" s="1"/>
  <c r="E21" i="9"/>
  <c r="F21" i="9" s="1"/>
  <c r="G21" i="9"/>
  <c r="H21" i="9" s="1"/>
  <c r="I21" i="9" s="1"/>
  <c r="E22" i="9"/>
  <c r="F22" i="9"/>
  <c r="G22" i="9"/>
  <c r="H22" i="9"/>
  <c r="I22" i="9" s="1"/>
  <c r="E23" i="9"/>
  <c r="F23" i="9" s="1"/>
  <c r="G23" i="9"/>
  <c r="H23" i="9" s="1"/>
  <c r="I23" i="9"/>
  <c r="E24" i="9"/>
  <c r="F24" i="9"/>
  <c r="G24" i="9"/>
  <c r="H24" i="9"/>
  <c r="I24" i="9" s="1"/>
  <c r="E25" i="9"/>
  <c r="F25" i="9" s="1"/>
  <c r="G25" i="9"/>
  <c r="H25" i="9" s="1"/>
  <c r="I25" i="9" s="1"/>
  <c r="E26" i="9"/>
  <c r="F26" i="9"/>
  <c r="G26" i="9"/>
  <c r="H26" i="9"/>
  <c r="I26" i="9" s="1"/>
  <c r="E27" i="9"/>
  <c r="F27" i="9" s="1"/>
  <c r="G27" i="9"/>
  <c r="H27" i="9" s="1"/>
  <c r="I27" i="9"/>
  <c r="E28" i="9"/>
  <c r="F28" i="9"/>
  <c r="G28" i="9"/>
  <c r="H28" i="9"/>
  <c r="I28" i="9" s="1"/>
  <c r="E29" i="9"/>
  <c r="F29" i="9" s="1"/>
  <c r="G29" i="9"/>
  <c r="H29" i="9" s="1"/>
  <c r="I29" i="9" s="1"/>
  <c r="E30" i="9"/>
  <c r="F30" i="9"/>
  <c r="G30" i="9"/>
  <c r="H30" i="9"/>
  <c r="I30" i="9" s="1"/>
  <c r="E31" i="9"/>
  <c r="F31" i="9" s="1"/>
  <c r="G31" i="9"/>
  <c r="H31" i="9" s="1"/>
  <c r="I31" i="9"/>
  <c r="E32" i="9"/>
  <c r="F32" i="9"/>
  <c r="G32" i="9"/>
  <c r="H32" i="9"/>
  <c r="I32" i="9" s="1"/>
  <c r="E33" i="9"/>
  <c r="F33" i="9" s="1"/>
  <c r="G33" i="9"/>
  <c r="H33" i="9" s="1"/>
  <c r="I33" i="9" s="1"/>
  <c r="E34" i="9"/>
  <c r="F34" i="9"/>
  <c r="G34" i="9"/>
  <c r="H34" i="9"/>
  <c r="I34" i="9" s="1"/>
  <c r="E35" i="9"/>
  <c r="F35" i="9" s="1"/>
  <c r="G35" i="9"/>
  <c r="H35" i="9" s="1"/>
  <c r="I35" i="9"/>
  <c r="E36" i="9"/>
  <c r="F36" i="9"/>
  <c r="G36" i="9"/>
  <c r="H36" i="9"/>
  <c r="I36" i="9" s="1"/>
  <c r="E37" i="9"/>
  <c r="F37" i="9" s="1"/>
  <c r="G37" i="9"/>
  <c r="H37" i="9" s="1"/>
  <c r="I37" i="9" s="1"/>
  <c r="E38" i="9"/>
  <c r="F38" i="9"/>
  <c r="G38" i="9"/>
  <c r="H38" i="9"/>
  <c r="I38" i="9" s="1"/>
  <c r="E39" i="9"/>
  <c r="F39" i="9" s="1"/>
  <c r="G39" i="9"/>
  <c r="H39" i="9" s="1"/>
  <c r="I39" i="9"/>
  <c r="E40" i="9"/>
  <c r="F40" i="9"/>
  <c r="G40" i="9"/>
  <c r="H40" i="9"/>
  <c r="I40" i="9" s="1"/>
  <c r="E41" i="9"/>
  <c r="F41" i="9" s="1"/>
  <c r="G41" i="9"/>
  <c r="H41" i="9" s="1"/>
  <c r="I41" i="9" s="1"/>
  <c r="E42" i="9"/>
  <c r="F42" i="9"/>
  <c r="G42" i="9"/>
  <c r="H42" i="9"/>
  <c r="I42" i="9" s="1"/>
  <c r="E43" i="9"/>
  <c r="F43" i="9" s="1"/>
  <c r="G43" i="9"/>
  <c r="H43" i="9" s="1"/>
  <c r="I43" i="9"/>
  <c r="E44" i="9"/>
  <c r="F44" i="9"/>
  <c r="G44" i="9"/>
  <c r="H44" i="9"/>
  <c r="I44" i="9" s="1"/>
  <c r="E45" i="9"/>
  <c r="F45" i="9" s="1"/>
  <c r="G45" i="9"/>
  <c r="H45" i="9" s="1"/>
  <c r="I45" i="9" s="1"/>
  <c r="E46" i="9"/>
  <c r="F46" i="9"/>
  <c r="G46" i="9"/>
  <c r="H46" i="9"/>
  <c r="I46" i="9" s="1"/>
  <c r="E47" i="9"/>
  <c r="F47" i="9" s="1"/>
  <c r="G47" i="9"/>
  <c r="H47" i="9" s="1"/>
  <c r="I47" i="9"/>
  <c r="E48" i="9"/>
  <c r="F48" i="9"/>
  <c r="G48" i="9"/>
  <c r="H48" i="9"/>
  <c r="I48" i="9" s="1"/>
  <c r="E49" i="9"/>
  <c r="F49" i="9" s="1"/>
  <c r="G49" i="9"/>
  <c r="H49" i="9" s="1"/>
  <c r="I49" i="9" s="1"/>
  <c r="E50" i="9"/>
  <c r="F50" i="9"/>
  <c r="G50" i="9"/>
  <c r="H50" i="9"/>
  <c r="I50" i="9" s="1"/>
  <c r="E51" i="9"/>
  <c r="F51" i="9" s="1"/>
  <c r="G51" i="9"/>
  <c r="H51" i="9" s="1"/>
  <c r="I51" i="9"/>
  <c r="E52" i="9"/>
  <c r="F52" i="9"/>
  <c r="G52" i="9"/>
  <c r="H52" i="9"/>
  <c r="I52" i="9" s="1"/>
  <c r="E53" i="9"/>
  <c r="F53" i="9" s="1"/>
  <c r="G53" i="9"/>
  <c r="E54" i="9"/>
  <c r="F54" i="9"/>
  <c r="G54" i="9"/>
  <c r="H54" i="9"/>
  <c r="I54" i="9" s="1"/>
  <c r="E55" i="9"/>
  <c r="F55" i="9" s="1"/>
  <c r="G55" i="9"/>
  <c r="H55" i="9" s="1"/>
  <c r="I55" i="9"/>
  <c r="E56" i="9"/>
  <c r="F56" i="9"/>
  <c r="G56" i="9"/>
  <c r="H56" i="9"/>
  <c r="I56" i="9" s="1"/>
  <c r="E57" i="9"/>
  <c r="F57" i="9" s="1"/>
  <c r="G57" i="9"/>
  <c r="E58" i="9"/>
  <c r="F58" i="9"/>
  <c r="G58" i="9"/>
  <c r="H58" i="9"/>
  <c r="I58" i="9" s="1"/>
  <c r="E59" i="9"/>
  <c r="F59" i="9" s="1"/>
  <c r="G59" i="9"/>
  <c r="H59" i="9" s="1"/>
  <c r="I59" i="9"/>
  <c r="E60" i="9"/>
  <c r="F60" i="9"/>
  <c r="G60" i="9"/>
  <c r="H60" i="9"/>
  <c r="I60" i="9" s="1"/>
  <c r="E61" i="9"/>
  <c r="F61" i="9" s="1"/>
  <c r="G61" i="9"/>
  <c r="E62" i="9"/>
  <c r="F62" i="9"/>
  <c r="G62" i="9"/>
  <c r="H62" i="9"/>
  <c r="I62" i="9" s="1"/>
  <c r="E63" i="9"/>
  <c r="F63" i="9" s="1"/>
  <c r="G63" i="9"/>
  <c r="H63" i="9" s="1"/>
  <c r="I63" i="9"/>
  <c r="E64" i="9"/>
  <c r="F64" i="9"/>
  <c r="G64" i="9"/>
  <c r="H64" i="9"/>
  <c r="I64" i="9" s="1"/>
  <c r="E65" i="9"/>
  <c r="F65" i="9"/>
  <c r="G65" i="9"/>
  <c r="H65" i="9"/>
  <c r="I65" i="9" s="1"/>
  <c r="E66" i="9"/>
  <c r="F66" i="9" s="1"/>
  <c r="G66" i="9"/>
  <c r="H66" i="9" s="1"/>
  <c r="I66" i="9" s="1"/>
  <c r="E67" i="9"/>
  <c r="F67" i="9"/>
  <c r="G67" i="9"/>
  <c r="H67" i="9"/>
  <c r="I67" i="9" s="1"/>
  <c r="E68" i="9"/>
  <c r="F68" i="9" s="1"/>
  <c r="G68" i="9"/>
  <c r="H68" i="9" s="1"/>
  <c r="I68" i="9"/>
  <c r="E69" i="9"/>
  <c r="F69" i="9"/>
  <c r="G69" i="9"/>
  <c r="H69" i="9"/>
  <c r="I69" i="9" s="1"/>
  <c r="E70" i="9"/>
  <c r="F70" i="9" s="1"/>
  <c r="G70" i="9"/>
  <c r="H70" i="9" s="1"/>
  <c r="I70" i="9" s="1"/>
  <c r="E71" i="9"/>
  <c r="F71" i="9"/>
  <c r="G71" i="9"/>
  <c r="H71" i="9"/>
  <c r="I71" i="9" s="1"/>
  <c r="E72" i="9"/>
  <c r="F72" i="9" s="1"/>
  <c r="G72" i="9"/>
  <c r="H72" i="9" s="1"/>
  <c r="I72" i="9"/>
  <c r="E73" i="9"/>
  <c r="F73" i="9"/>
  <c r="G73" i="9"/>
  <c r="H73" i="9"/>
  <c r="I73" i="9" s="1"/>
  <c r="E74" i="9"/>
  <c r="F74" i="9" s="1"/>
  <c r="G74" i="9"/>
  <c r="H74" i="9" s="1"/>
  <c r="I74" i="9" s="1"/>
  <c r="E75" i="9"/>
  <c r="F75" i="9"/>
  <c r="G75" i="9"/>
  <c r="H75" i="9"/>
  <c r="I75" i="9" s="1"/>
  <c r="E76" i="9"/>
  <c r="F76" i="9" s="1"/>
  <c r="G76" i="9"/>
  <c r="H76" i="9" s="1"/>
  <c r="I76" i="9"/>
  <c r="E77" i="9"/>
  <c r="F77" i="9"/>
  <c r="G77" i="9"/>
  <c r="H77" i="9"/>
  <c r="I77" i="9" s="1"/>
  <c r="E78" i="9"/>
  <c r="F78" i="9" s="1"/>
  <c r="G78" i="9"/>
  <c r="H78" i="9" s="1"/>
  <c r="I78" i="9" s="1"/>
  <c r="E79" i="9"/>
  <c r="F79" i="9"/>
  <c r="G79" i="9"/>
  <c r="H79" i="9"/>
  <c r="I79" i="9" s="1"/>
  <c r="E80" i="9"/>
  <c r="F80" i="9" s="1"/>
  <c r="G80" i="9"/>
  <c r="H80" i="9" s="1"/>
  <c r="I80" i="9"/>
  <c r="E81" i="9"/>
  <c r="F81" i="9"/>
  <c r="G81" i="9"/>
  <c r="H81" i="9"/>
  <c r="I81" i="9" s="1"/>
  <c r="E82" i="9"/>
  <c r="F82" i="9" s="1"/>
  <c r="G82" i="9"/>
  <c r="H82" i="9" s="1"/>
  <c r="I82" i="9" s="1"/>
  <c r="E83" i="9"/>
  <c r="F83" i="9"/>
  <c r="G83" i="9"/>
  <c r="H83" i="9"/>
  <c r="I83" i="9" s="1"/>
  <c r="E84" i="9"/>
  <c r="F84" i="9" s="1"/>
  <c r="G84" i="9"/>
  <c r="H84" i="9" s="1"/>
  <c r="I84" i="9"/>
  <c r="E85" i="9"/>
  <c r="F85" i="9"/>
  <c r="G85" i="9"/>
  <c r="H85" i="9"/>
  <c r="I85" i="9" s="1"/>
  <c r="E86" i="9"/>
  <c r="F86" i="9" s="1"/>
  <c r="G86" i="9"/>
  <c r="H86" i="9" s="1"/>
  <c r="I86" i="9" s="1"/>
  <c r="E87" i="9"/>
  <c r="F87" i="9"/>
  <c r="G87" i="9"/>
  <c r="H87" i="9"/>
  <c r="I87" i="9" s="1"/>
  <c r="E88" i="9"/>
  <c r="F88" i="9" s="1"/>
  <c r="G88" i="9"/>
  <c r="H88" i="9" s="1"/>
  <c r="I88" i="9"/>
  <c r="E89" i="9"/>
  <c r="F89" i="9"/>
  <c r="G89" i="9"/>
  <c r="H89" i="9"/>
  <c r="I89" i="9" s="1"/>
  <c r="E90" i="9"/>
  <c r="F90" i="9" s="1"/>
  <c r="G90" i="9"/>
  <c r="H90" i="9" s="1"/>
  <c r="I90" i="9" s="1"/>
  <c r="E91" i="9"/>
  <c r="F91" i="9"/>
  <c r="G91" i="9"/>
  <c r="H91" i="9"/>
  <c r="I91" i="9" s="1"/>
  <c r="E92" i="9"/>
  <c r="F92" i="9" s="1"/>
  <c r="G92" i="9"/>
  <c r="H92" i="9" s="1"/>
  <c r="I92" i="9"/>
  <c r="E93" i="9"/>
  <c r="F93" i="9"/>
  <c r="G93" i="9"/>
  <c r="H93" i="9"/>
  <c r="I93" i="9" s="1"/>
  <c r="E94" i="9"/>
  <c r="F94" i="9" s="1"/>
  <c r="G94" i="9"/>
  <c r="H94" i="9" s="1"/>
  <c r="I94" i="9" s="1"/>
  <c r="E95" i="9"/>
  <c r="F95" i="9"/>
  <c r="G95" i="9"/>
  <c r="H95" i="9"/>
  <c r="I95" i="9" s="1"/>
  <c r="E96" i="9"/>
  <c r="F96" i="9" s="1"/>
  <c r="G96" i="9"/>
  <c r="H96" i="9" s="1"/>
  <c r="I96" i="9"/>
  <c r="E97" i="9"/>
  <c r="F97" i="9"/>
  <c r="G97" i="9"/>
  <c r="H97" i="9"/>
  <c r="I97" i="9" s="1"/>
  <c r="E98" i="9"/>
  <c r="F98" i="9" s="1"/>
  <c r="G98" i="9"/>
  <c r="H98" i="9" s="1"/>
  <c r="I98" i="9" s="1"/>
  <c r="E99" i="9"/>
  <c r="F99" i="9"/>
  <c r="G99" i="9"/>
  <c r="H99" i="9"/>
  <c r="I99" i="9" s="1"/>
  <c r="E100" i="9"/>
  <c r="F100" i="9" s="1"/>
  <c r="G100" i="9"/>
  <c r="E101" i="9"/>
  <c r="F101" i="9"/>
  <c r="G101" i="9"/>
  <c r="H101" i="9"/>
  <c r="I101" i="9" s="1"/>
  <c r="E102" i="9"/>
  <c r="F102" i="9" s="1"/>
  <c r="G102" i="9"/>
  <c r="E103" i="9"/>
  <c r="F103" i="9" s="1"/>
  <c r="G103" i="9"/>
  <c r="H103" i="9"/>
  <c r="I103" i="9" s="1"/>
  <c r="D104" i="9"/>
  <c r="S104" i="8"/>
  <c r="V53" i="8"/>
  <c r="D104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2" i="8"/>
  <c r="D7" i="8"/>
  <c r="D8" i="8"/>
  <c r="D9" i="8"/>
  <c r="D10" i="8"/>
  <c r="D11" i="8"/>
  <c r="D6" i="8"/>
  <c r="D5" i="8"/>
  <c r="E5" i="8" s="1"/>
  <c r="F5" i="8" s="1"/>
  <c r="G7" i="8"/>
  <c r="V12" i="8"/>
  <c r="V20" i="8"/>
  <c r="V24" i="8"/>
  <c r="V28" i="8"/>
  <c r="V32" i="8"/>
  <c r="V40" i="8"/>
  <c r="V48" i="8"/>
  <c r="V8" i="8"/>
  <c r="X8" i="8" s="1"/>
  <c r="Y8" i="8" s="1"/>
  <c r="V42" i="8"/>
  <c r="V49" i="8"/>
  <c r="R5" i="8"/>
  <c r="S6" i="8" s="1"/>
  <c r="T6" i="8" s="1"/>
  <c r="U6" i="8" s="1"/>
  <c r="R6" i="8"/>
  <c r="E6" i="8"/>
  <c r="F6" i="8" s="1"/>
  <c r="E7" i="8"/>
  <c r="F7" i="8" s="1"/>
  <c r="H7" i="8"/>
  <c r="V104" i="9"/>
  <c r="S104" i="9"/>
  <c r="J105" i="9"/>
  <c r="G104" i="9"/>
  <c r="X8" i="9"/>
  <c r="Y8" i="9" s="1"/>
  <c r="V8" i="9"/>
  <c r="V9" i="9"/>
  <c r="X9" i="9" s="1"/>
  <c r="V11" i="9"/>
  <c r="X11" i="9" s="1"/>
  <c r="Y11" i="9" s="1"/>
  <c r="V13" i="9"/>
  <c r="X13" i="9" s="1"/>
  <c r="Y13" i="9" s="1"/>
  <c r="V14" i="9"/>
  <c r="V15" i="9"/>
  <c r="V16" i="9"/>
  <c r="V17" i="9"/>
  <c r="V19" i="9"/>
  <c r="V20" i="9"/>
  <c r="V21" i="9"/>
  <c r="V22" i="9"/>
  <c r="V23" i="9"/>
  <c r="V24" i="9"/>
  <c r="V25" i="9"/>
  <c r="V27" i="9"/>
  <c r="V28" i="9"/>
  <c r="V29" i="9"/>
  <c r="V30" i="9"/>
  <c r="V31" i="9"/>
  <c r="V32" i="9"/>
  <c r="V33" i="9"/>
  <c r="V35" i="9"/>
  <c r="V36" i="9"/>
  <c r="V37" i="9"/>
  <c r="V38" i="9"/>
  <c r="V39" i="9"/>
  <c r="V40" i="9"/>
  <c r="V41" i="9"/>
  <c r="V43" i="9"/>
  <c r="V44" i="9"/>
  <c r="V45" i="9"/>
  <c r="V46" i="9"/>
  <c r="V47" i="9"/>
  <c r="V48" i="9"/>
  <c r="V49" i="9"/>
  <c r="V51" i="9"/>
  <c r="V52" i="9"/>
  <c r="V53" i="9"/>
  <c r="V55" i="9"/>
  <c r="X55" i="9"/>
  <c r="Y55" i="9" s="1"/>
  <c r="V56" i="9"/>
  <c r="V57" i="9"/>
  <c r="X57" i="9" s="1"/>
  <c r="Y57" i="9" s="1"/>
  <c r="V59" i="9"/>
  <c r="U6" i="9"/>
  <c r="T6" i="9"/>
  <c r="S6" i="9"/>
  <c r="R6" i="9"/>
  <c r="R5" i="9"/>
  <c r="J11" i="9"/>
  <c r="K11" i="9" s="1"/>
  <c r="L11" i="9" s="1"/>
  <c r="G7" i="9"/>
  <c r="X14" i="9"/>
  <c r="Y14" i="9" s="1"/>
  <c r="X15" i="9"/>
  <c r="Y15" i="9" s="1"/>
  <c r="X16" i="9"/>
  <c r="Y16" i="9" s="1"/>
  <c r="X17" i="9"/>
  <c r="Y17" i="9" s="1"/>
  <c r="X19" i="9"/>
  <c r="Y19" i="9" s="1"/>
  <c r="X20" i="9"/>
  <c r="Y20" i="9" s="1"/>
  <c r="X21" i="9"/>
  <c r="Y21" i="9" s="1"/>
  <c r="X22" i="9"/>
  <c r="Y22" i="9" s="1"/>
  <c r="X23" i="9"/>
  <c r="Y23" i="9" s="1"/>
  <c r="X24" i="9"/>
  <c r="Y24" i="9" s="1"/>
  <c r="X25" i="9"/>
  <c r="Y25" i="9" s="1"/>
  <c r="X27" i="9"/>
  <c r="Y27" i="9" s="1"/>
  <c r="X28" i="9"/>
  <c r="Y28" i="9" s="1"/>
  <c r="X29" i="9"/>
  <c r="Y29" i="9" s="1"/>
  <c r="X30" i="9"/>
  <c r="Y30" i="9" s="1"/>
  <c r="X31" i="9"/>
  <c r="Y31" i="9" s="1"/>
  <c r="X32" i="9"/>
  <c r="Y32" i="9" s="1"/>
  <c r="X33" i="9"/>
  <c r="Y33" i="9" s="1"/>
  <c r="X35" i="9"/>
  <c r="Y35" i="9" s="1"/>
  <c r="X36" i="9"/>
  <c r="Y36" i="9" s="1"/>
  <c r="X37" i="9"/>
  <c r="Y37" i="9" s="1"/>
  <c r="X38" i="9"/>
  <c r="Y38" i="9" s="1"/>
  <c r="X39" i="9"/>
  <c r="Y39" i="9" s="1"/>
  <c r="X40" i="9"/>
  <c r="Y40" i="9" s="1"/>
  <c r="X41" i="9"/>
  <c r="Y41" i="9" s="1"/>
  <c r="X43" i="9"/>
  <c r="Y43" i="9" s="1"/>
  <c r="X44" i="9"/>
  <c r="Y44" i="9" s="1"/>
  <c r="X45" i="9"/>
  <c r="Y45" i="9" s="1"/>
  <c r="X46" i="9"/>
  <c r="Y46" i="9" s="1"/>
  <c r="X47" i="9"/>
  <c r="Y47" i="9" s="1"/>
  <c r="X48" i="9"/>
  <c r="Y48" i="9" s="1"/>
  <c r="X49" i="9"/>
  <c r="Y49" i="9" s="1"/>
  <c r="X51" i="9"/>
  <c r="Y51" i="9" s="1"/>
  <c r="X52" i="9"/>
  <c r="Y52" i="9" s="1"/>
  <c r="X53" i="9"/>
  <c r="Y53" i="9" s="1"/>
  <c r="X56" i="9"/>
  <c r="Y56" i="9" s="1"/>
  <c r="I7" i="9"/>
  <c r="H7" i="9"/>
  <c r="F7" i="9"/>
  <c r="E7" i="9"/>
  <c r="E6" i="9"/>
  <c r="F6" i="9" s="1"/>
  <c r="E5" i="9"/>
  <c r="F5" i="9" s="1"/>
  <c r="D102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53" i="9"/>
  <c r="D54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7" i="9"/>
  <c r="K96" i="8" l="1"/>
  <c r="L96" i="8" s="1"/>
  <c r="M96" i="8"/>
  <c r="O96" i="8" s="1"/>
  <c r="P96" i="8" s="1"/>
  <c r="Q96" i="8" s="1"/>
  <c r="K95" i="8"/>
  <c r="L95" i="8" s="1"/>
  <c r="M95" i="8"/>
  <c r="O95" i="8" s="1"/>
  <c r="P95" i="8" s="1"/>
  <c r="Q95" i="8" s="1"/>
  <c r="K94" i="8"/>
  <c r="L94" i="8" s="1"/>
  <c r="M94" i="8"/>
  <c r="O94" i="8" s="1"/>
  <c r="P94" i="8" s="1"/>
  <c r="Q94" i="8" s="1"/>
  <c r="K93" i="8"/>
  <c r="L93" i="8" s="1"/>
  <c r="M93" i="8"/>
  <c r="O93" i="8" s="1"/>
  <c r="P93" i="8" s="1"/>
  <c r="Q93" i="8" s="1"/>
  <c r="K92" i="8"/>
  <c r="L92" i="8" s="1"/>
  <c r="M92" i="8"/>
  <c r="O92" i="8" s="1"/>
  <c r="P92" i="8" s="1"/>
  <c r="Q92" i="8" s="1"/>
  <c r="K91" i="8"/>
  <c r="L91" i="8" s="1"/>
  <c r="M91" i="8"/>
  <c r="O91" i="8" s="1"/>
  <c r="P91" i="8" s="1"/>
  <c r="Q91" i="8" s="1"/>
  <c r="K90" i="8"/>
  <c r="L90" i="8" s="1"/>
  <c r="M90" i="8"/>
  <c r="O90" i="8" s="1"/>
  <c r="P90" i="8" s="1"/>
  <c r="Q90" i="8" s="1"/>
  <c r="K89" i="8"/>
  <c r="L89" i="8" s="1"/>
  <c r="M89" i="8"/>
  <c r="O89" i="8" s="1"/>
  <c r="P89" i="8" s="1"/>
  <c r="Q89" i="8" s="1"/>
  <c r="K88" i="8"/>
  <c r="L88" i="8" s="1"/>
  <c r="M88" i="8"/>
  <c r="O88" i="8" s="1"/>
  <c r="P88" i="8" s="1"/>
  <c r="Q88" i="8" s="1"/>
  <c r="K87" i="8"/>
  <c r="L87" i="8" s="1"/>
  <c r="M87" i="8"/>
  <c r="O87" i="8" s="1"/>
  <c r="P87" i="8" s="1"/>
  <c r="Q87" i="8" s="1"/>
  <c r="K86" i="8"/>
  <c r="L86" i="8" s="1"/>
  <c r="M86" i="8"/>
  <c r="O86" i="8" s="1"/>
  <c r="P86" i="8" s="1"/>
  <c r="Q86" i="8" s="1"/>
  <c r="K85" i="8"/>
  <c r="L85" i="8" s="1"/>
  <c r="M85" i="8"/>
  <c r="O85" i="8" s="1"/>
  <c r="P85" i="8" s="1"/>
  <c r="Q85" i="8" s="1"/>
  <c r="K84" i="8"/>
  <c r="L84" i="8" s="1"/>
  <c r="M84" i="8"/>
  <c r="O84" i="8" s="1"/>
  <c r="P84" i="8" s="1"/>
  <c r="Q84" i="8" s="1"/>
  <c r="K83" i="8"/>
  <c r="L83" i="8" s="1"/>
  <c r="M83" i="8"/>
  <c r="O83" i="8" s="1"/>
  <c r="P83" i="8" s="1"/>
  <c r="Q83" i="8" s="1"/>
  <c r="K82" i="8"/>
  <c r="L82" i="8" s="1"/>
  <c r="M82" i="8"/>
  <c r="O82" i="8" s="1"/>
  <c r="P82" i="8" s="1"/>
  <c r="Q82" i="8" s="1"/>
  <c r="K81" i="8"/>
  <c r="L81" i="8" s="1"/>
  <c r="M81" i="8"/>
  <c r="O81" i="8" s="1"/>
  <c r="P81" i="8" s="1"/>
  <c r="Q81" i="8" s="1"/>
  <c r="K80" i="8"/>
  <c r="L80" i="8" s="1"/>
  <c r="M80" i="8"/>
  <c r="O80" i="8" s="1"/>
  <c r="P80" i="8" s="1"/>
  <c r="Q80" i="8" s="1"/>
  <c r="K79" i="8"/>
  <c r="L79" i="8" s="1"/>
  <c r="M79" i="8"/>
  <c r="O79" i="8" s="1"/>
  <c r="P79" i="8" s="1"/>
  <c r="Q79" i="8" s="1"/>
  <c r="K78" i="8"/>
  <c r="L78" i="8" s="1"/>
  <c r="M78" i="8"/>
  <c r="O78" i="8" s="1"/>
  <c r="P78" i="8" s="1"/>
  <c r="Q78" i="8" s="1"/>
  <c r="K77" i="8"/>
  <c r="L77" i="8" s="1"/>
  <c r="M77" i="8"/>
  <c r="O77" i="8" s="1"/>
  <c r="P77" i="8" s="1"/>
  <c r="Q77" i="8" s="1"/>
  <c r="K76" i="8"/>
  <c r="L76" i="8" s="1"/>
  <c r="M76" i="8"/>
  <c r="O76" i="8" s="1"/>
  <c r="P76" i="8" s="1"/>
  <c r="Q76" i="8" s="1"/>
  <c r="K75" i="8"/>
  <c r="L75" i="8" s="1"/>
  <c r="M75" i="8"/>
  <c r="O75" i="8" s="1"/>
  <c r="P75" i="8" s="1"/>
  <c r="Q75" i="8" s="1"/>
  <c r="K74" i="8"/>
  <c r="L74" i="8" s="1"/>
  <c r="M74" i="8"/>
  <c r="O74" i="8" s="1"/>
  <c r="P74" i="8" s="1"/>
  <c r="Q74" i="8" s="1"/>
  <c r="K73" i="8"/>
  <c r="L73" i="8" s="1"/>
  <c r="M73" i="8"/>
  <c r="O73" i="8" s="1"/>
  <c r="P73" i="8" s="1"/>
  <c r="Q73" i="8" s="1"/>
  <c r="K72" i="8"/>
  <c r="L72" i="8" s="1"/>
  <c r="M72" i="8"/>
  <c r="O72" i="8" s="1"/>
  <c r="P72" i="8" s="1"/>
  <c r="Q72" i="8" s="1"/>
  <c r="K71" i="8"/>
  <c r="L71" i="8" s="1"/>
  <c r="M71" i="8"/>
  <c r="O71" i="8" s="1"/>
  <c r="P71" i="8" s="1"/>
  <c r="Q71" i="8" s="1"/>
  <c r="K70" i="8"/>
  <c r="L70" i="8" s="1"/>
  <c r="M70" i="8"/>
  <c r="O70" i="8" s="1"/>
  <c r="P70" i="8" s="1"/>
  <c r="Q70" i="8" s="1"/>
  <c r="K69" i="8"/>
  <c r="L69" i="8" s="1"/>
  <c r="M69" i="8"/>
  <c r="O69" i="8" s="1"/>
  <c r="P69" i="8" s="1"/>
  <c r="Q69" i="8" s="1"/>
  <c r="K68" i="8"/>
  <c r="L68" i="8" s="1"/>
  <c r="M68" i="8"/>
  <c r="O68" i="8" s="1"/>
  <c r="P68" i="8" s="1"/>
  <c r="Q68" i="8" s="1"/>
  <c r="K67" i="8"/>
  <c r="L67" i="8" s="1"/>
  <c r="M67" i="8"/>
  <c r="O67" i="8" s="1"/>
  <c r="P67" i="8" s="1"/>
  <c r="Q67" i="8" s="1"/>
  <c r="K66" i="8"/>
  <c r="L66" i="8" s="1"/>
  <c r="M66" i="8"/>
  <c r="O66" i="8" s="1"/>
  <c r="P66" i="8" s="1"/>
  <c r="Q66" i="8" s="1"/>
  <c r="K65" i="8"/>
  <c r="L65" i="8" s="1"/>
  <c r="M65" i="8"/>
  <c r="O65" i="8" s="1"/>
  <c r="P65" i="8" s="1"/>
  <c r="Q65" i="8" s="1"/>
  <c r="K64" i="8"/>
  <c r="L64" i="8" s="1"/>
  <c r="M64" i="8"/>
  <c r="O64" i="8" s="1"/>
  <c r="P64" i="8" s="1"/>
  <c r="Q64" i="8" s="1"/>
  <c r="K63" i="8"/>
  <c r="L63" i="8" s="1"/>
  <c r="M63" i="8"/>
  <c r="O63" i="8" s="1"/>
  <c r="P63" i="8" s="1"/>
  <c r="Q63" i="8" s="1"/>
  <c r="K62" i="8"/>
  <c r="L62" i="8" s="1"/>
  <c r="M62" i="8"/>
  <c r="O62" i="8" s="1"/>
  <c r="P62" i="8" s="1"/>
  <c r="Q62" i="8" s="1"/>
  <c r="K61" i="8"/>
  <c r="L61" i="8" s="1"/>
  <c r="M61" i="8"/>
  <c r="O61" i="8" s="1"/>
  <c r="P61" i="8" s="1"/>
  <c r="Q61" i="8" s="1"/>
  <c r="K60" i="8"/>
  <c r="L60" i="8" s="1"/>
  <c r="M60" i="8"/>
  <c r="O60" i="8" s="1"/>
  <c r="P60" i="8" s="1"/>
  <c r="Q60" i="8" s="1"/>
  <c r="K59" i="8"/>
  <c r="L59" i="8" s="1"/>
  <c r="M59" i="8"/>
  <c r="O59" i="8" s="1"/>
  <c r="P59" i="8" s="1"/>
  <c r="Q59" i="8" s="1"/>
  <c r="K58" i="8"/>
  <c r="L58" i="8" s="1"/>
  <c r="M58" i="8"/>
  <c r="O58" i="8" s="1"/>
  <c r="P58" i="8" s="1"/>
  <c r="Q58" i="8" s="1"/>
  <c r="K57" i="8"/>
  <c r="L57" i="8" s="1"/>
  <c r="M57" i="8"/>
  <c r="O57" i="8" s="1"/>
  <c r="P57" i="8" s="1"/>
  <c r="Q57" i="8" s="1"/>
  <c r="K56" i="8"/>
  <c r="L56" i="8" s="1"/>
  <c r="M56" i="8"/>
  <c r="O56" i="8" s="1"/>
  <c r="P56" i="8" s="1"/>
  <c r="Q56" i="8" s="1"/>
  <c r="K55" i="8"/>
  <c r="L55" i="8" s="1"/>
  <c r="M55" i="8"/>
  <c r="O55" i="8" s="1"/>
  <c r="P55" i="8" s="1"/>
  <c r="Q55" i="8" s="1"/>
  <c r="M103" i="8"/>
  <c r="O103" i="8" s="1"/>
  <c r="P103" i="8" s="1"/>
  <c r="Q103" i="8" s="1"/>
  <c r="M102" i="8"/>
  <c r="O102" i="8" s="1"/>
  <c r="P102" i="8" s="1"/>
  <c r="Q102" i="8" s="1"/>
  <c r="M101" i="8"/>
  <c r="O101" i="8" s="1"/>
  <c r="P101" i="8" s="1"/>
  <c r="Q101" i="8" s="1"/>
  <c r="M100" i="8"/>
  <c r="O100" i="8" s="1"/>
  <c r="P100" i="8" s="1"/>
  <c r="Q100" i="8" s="1"/>
  <c r="M99" i="8"/>
  <c r="O99" i="8" s="1"/>
  <c r="P99" i="8" s="1"/>
  <c r="Q99" i="8" s="1"/>
  <c r="M98" i="8"/>
  <c r="O98" i="8" s="1"/>
  <c r="P98" i="8" s="1"/>
  <c r="Q98" i="8" s="1"/>
  <c r="M97" i="8"/>
  <c r="O97" i="8" s="1"/>
  <c r="P97" i="8" s="1"/>
  <c r="Q97" i="8" s="1"/>
  <c r="V18" i="8"/>
  <c r="V30" i="8"/>
  <c r="V26" i="8"/>
  <c r="V56" i="8"/>
  <c r="V52" i="8"/>
  <c r="V44" i="8"/>
  <c r="V36" i="8"/>
  <c r="V16" i="8"/>
  <c r="V34" i="8"/>
  <c r="V10" i="8"/>
  <c r="V58" i="8"/>
  <c r="V46" i="8"/>
  <c r="V38" i="8"/>
  <c r="V22" i="8"/>
  <c r="V14" i="8"/>
  <c r="E106" i="8"/>
  <c r="E107" i="8" s="1"/>
  <c r="V54" i="8"/>
  <c r="T108" i="9"/>
  <c r="T106" i="9"/>
  <c r="T107" i="9" s="1"/>
  <c r="K96" i="9"/>
  <c r="L96" i="9" s="1"/>
  <c r="M96" i="9"/>
  <c r="O96" i="9" s="1"/>
  <c r="P96" i="9" s="1"/>
  <c r="Q96" i="9" s="1"/>
  <c r="K95" i="9"/>
  <c r="L95" i="9" s="1"/>
  <c r="M95" i="9"/>
  <c r="O95" i="9" s="1"/>
  <c r="P95" i="9" s="1"/>
  <c r="Q95" i="9" s="1"/>
  <c r="K94" i="9"/>
  <c r="L94" i="9" s="1"/>
  <c r="M94" i="9"/>
  <c r="O94" i="9" s="1"/>
  <c r="P94" i="9" s="1"/>
  <c r="Q94" i="9" s="1"/>
  <c r="K93" i="9"/>
  <c r="L93" i="9" s="1"/>
  <c r="M93" i="9"/>
  <c r="O93" i="9" s="1"/>
  <c r="P93" i="9" s="1"/>
  <c r="Q93" i="9" s="1"/>
  <c r="K92" i="9"/>
  <c r="L92" i="9" s="1"/>
  <c r="M92" i="9"/>
  <c r="O92" i="9" s="1"/>
  <c r="P92" i="9" s="1"/>
  <c r="Q92" i="9" s="1"/>
  <c r="K91" i="9"/>
  <c r="L91" i="9" s="1"/>
  <c r="M91" i="9"/>
  <c r="O91" i="9" s="1"/>
  <c r="P91" i="9" s="1"/>
  <c r="Q91" i="9" s="1"/>
  <c r="K90" i="9"/>
  <c r="L90" i="9" s="1"/>
  <c r="M90" i="9"/>
  <c r="O90" i="9" s="1"/>
  <c r="P90" i="9" s="1"/>
  <c r="Q90" i="9" s="1"/>
  <c r="K89" i="9"/>
  <c r="L89" i="9" s="1"/>
  <c r="M89" i="9"/>
  <c r="O89" i="9" s="1"/>
  <c r="P89" i="9" s="1"/>
  <c r="Q89" i="9" s="1"/>
  <c r="K88" i="9"/>
  <c r="L88" i="9" s="1"/>
  <c r="M88" i="9"/>
  <c r="O88" i="9" s="1"/>
  <c r="P88" i="9" s="1"/>
  <c r="Q88" i="9" s="1"/>
  <c r="K87" i="9"/>
  <c r="L87" i="9" s="1"/>
  <c r="M87" i="9"/>
  <c r="O87" i="9" s="1"/>
  <c r="P87" i="9" s="1"/>
  <c r="Q87" i="9" s="1"/>
  <c r="K86" i="9"/>
  <c r="L86" i="9" s="1"/>
  <c r="M86" i="9"/>
  <c r="O86" i="9" s="1"/>
  <c r="P86" i="9" s="1"/>
  <c r="Q86" i="9" s="1"/>
  <c r="K85" i="9"/>
  <c r="L85" i="9" s="1"/>
  <c r="M85" i="9"/>
  <c r="O85" i="9" s="1"/>
  <c r="P85" i="9" s="1"/>
  <c r="Q85" i="9" s="1"/>
  <c r="K84" i="9"/>
  <c r="L84" i="9" s="1"/>
  <c r="M84" i="9"/>
  <c r="O84" i="9" s="1"/>
  <c r="P84" i="9" s="1"/>
  <c r="Q84" i="9" s="1"/>
  <c r="K83" i="9"/>
  <c r="L83" i="9" s="1"/>
  <c r="M83" i="9"/>
  <c r="O83" i="9" s="1"/>
  <c r="P83" i="9" s="1"/>
  <c r="Q83" i="9" s="1"/>
  <c r="K82" i="9"/>
  <c r="L82" i="9" s="1"/>
  <c r="M82" i="9"/>
  <c r="O82" i="9" s="1"/>
  <c r="P82" i="9" s="1"/>
  <c r="Q82" i="9" s="1"/>
  <c r="K81" i="9"/>
  <c r="L81" i="9" s="1"/>
  <c r="M81" i="9"/>
  <c r="O81" i="9" s="1"/>
  <c r="P81" i="9" s="1"/>
  <c r="Q81" i="9" s="1"/>
  <c r="K80" i="9"/>
  <c r="L80" i="9" s="1"/>
  <c r="M80" i="9"/>
  <c r="O80" i="9" s="1"/>
  <c r="P80" i="9" s="1"/>
  <c r="Q80" i="9" s="1"/>
  <c r="K79" i="9"/>
  <c r="L79" i="9" s="1"/>
  <c r="M79" i="9"/>
  <c r="O79" i="9" s="1"/>
  <c r="P79" i="9" s="1"/>
  <c r="Q79" i="9" s="1"/>
  <c r="K78" i="9"/>
  <c r="L78" i="9" s="1"/>
  <c r="M78" i="9"/>
  <c r="O78" i="9" s="1"/>
  <c r="P78" i="9" s="1"/>
  <c r="Q78" i="9" s="1"/>
  <c r="K77" i="9"/>
  <c r="L77" i="9" s="1"/>
  <c r="M77" i="9"/>
  <c r="O77" i="9" s="1"/>
  <c r="P77" i="9" s="1"/>
  <c r="Q77" i="9" s="1"/>
  <c r="K76" i="9"/>
  <c r="L76" i="9" s="1"/>
  <c r="M76" i="9"/>
  <c r="O76" i="9" s="1"/>
  <c r="P76" i="9" s="1"/>
  <c r="Q76" i="9" s="1"/>
  <c r="K75" i="9"/>
  <c r="L75" i="9" s="1"/>
  <c r="M75" i="9"/>
  <c r="O75" i="9" s="1"/>
  <c r="P75" i="9" s="1"/>
  <c r="Q75" i="9" s="1"/>
  <c r="K74" i="9"/>
  <c r="L74" i="9" s="1"/>
  <c r="M74" i="9"/>
  <c r="O74" i="9" s="1"/>
  <c r="P74" i="9" s="1"/>
  <c r="Q74" i="9" s="1"/>
  <c r="K73" i="9"/>
  <c r="L73" i="9" s="1"/>
  <c r="M73" i="9"/>
  <c r="O73" i="9" s="1"/>
  <c r="P73" i="9" s="1"/>
  <c r="Q73" i="9" s="1"/>
  <c r="K72" i="9"/>
  <c r="L72" i="9" s="1"/>
  <c r="M72" i="9"/>
  <c r="O72" i="9" s="1"/>
  <c r="P72" i="9" s="1"/>
  <c r="Q72" i="9" s="1"/>
  <c r="K71" i="9"/>
  <c r="L71" i="9" s="1"/>
  <c r="M71" i="9"/>
  <c r="O71" i="9" s="1"/>
  <c r="P71" i="9" s="1"/>
  <c r="Q71" i="9" s="1"/>
  <c r="K70" i="9"/>
  <c r="L70" i="9" s="1"/>
  <c r="M70" i="9"/>
  <c r="O70" i="9" s="1"/>
  <c r="P70" i="9" s="1"/>
  <c r="Q70" i="9" s="1"/>
  <c r="K69" i="9"/>
  <c r="L69" i="9" s="1"/>
  <c r="M69" i="9"/>
  <c r="O69" i="9" s="1"/>
  <c r="P69" i="9" s="1"/>
  <c r="Q69" i="9" s="1"/>
  <c r="K68" i="9"/>
  <c r="L68" i="9" s="1"/>
  <c r="M68" i="9"/>
  <c r="O68" i="9" s="1"/>
  <c r="P68" i="9" s="1"/>
  <c r="Q68" i="9" s="1"/>
  <c r="K67" i="9"/>
  <c r="L67" i="9" s="1"/>
  <c r="M67" i="9"/>
  <c r="O67" i="9" s="1"/>
  <c r="P67" i="9" s="1"/>
  <c r="Q67" i="9" s="1"/>
  <c r="K66" i="9"/>
  <c r="L66" i="9" s="1"/>
  <c r="M66" i="9"/>
  <c r="O66" i="9" s="1"/>
  <c r="P66" i="9" s="1"/>
  <c r="Q66" i="9" s="1"/>
  <c r="K65" i="9"/>
  <c r="L65" i="9" s="1"/>
  <c r="M65" i="9"/>
  <c r="O65" i="9" s="1"/>
  <c r="P65" i="9" s="1"/>
  <c r="Q65" i="9" s="1"/>
  <c r="K64" i="9"/>
  <c r="L64" i="9" s="1"/>
  <c r="M64" i="9"/>
  <c r="O64" i="9" s="1"/>
  <c r="P64" i="9" s="1"/>
  <c r="Q64" i="9" s="1"/>
  <c r="K63" i="9"/>
  <c r="L63" i="9" s="1"/>
  <c r="M63" i="9"/>
  <c r="O63" i="9" s="1"/>
  <c r="P63" i="9" s="1"/>
  <c r="Q63" i="9" s="1"/>
  <c r="K62" i="9"/>
  <c r="L62" i="9" s="1"/>
  <c r="M62" i="9"/>
  <c r="O62" i="9" s="1"/>
  <c r="P62" i="9" s="1"/>
  <c r="Q62" i="9" s="1"/>
  <c r="K61" i="9"/>
  <c r="L61" i="9" s="1"/>
  <c r="M61" i="9"/>
  <c r="O61" i="9" s="1"/>
  <c r="P61" i="9" s="1"/>
  <c r="Q61" i="9" s="1"/>
  <c r="K60" i="9"/>
  <c r="L60" i="9" s="1"/>
  <c r="M60" i="9"/>
  <c r="O60" i="9" s="1"/>
  <c r="P60" i="9" s="1"/>
  <c r="Q60" i="9" s="1"/>
  <c r="K59" i="9"/>
  <c r="L59" i="9" s="1"/>
  <c r="M59" i="9"/>
  <c r="O59" i="9" s="1"/>
  <c r="P59" i="9" s="1"/>
  <c r="Q59" i="9" s="1"/>
  <c r="K58" i="9"/>
  <c r="L58" i="9" s="1"/>
  <c r="M58" i="9"/>
  <c r="O58" i="9" s="1"/>
  <c r="P58" i="9" s="1"/>
  <c r="Q58" i="9" s="1"/>
  <c r="K57" i="9"/>
  <c r="L57" i="9" s="1"/>
  <c r="M57" i="9"/>
  <c r="O57" i="9" s="1"/>
  <c r="P57" i="9" s="1"/>
  <c r="Q57" i="9" s="1"/>
  <c r="K56" i="9"/>
  <c r="L56" i="9" s="1"/>
  <c r="M56" i="9"/>
  <c r="O56" i="9" s="1"/>
  <c r="P56" i="9" s="1"/>
  <c r="Q56" i="9" s="1"/>
  <c r="K55" i="9"/>
  <c r="L55" i="9" s="1"/>
  <c r="M55" i="9"/>
  <c r="O55" i="9" s="1"/>
  <c r="P55" i="9" s="1"/>
  <c r="Q55" i="9" s="1"/>
  <c r="M103" i="9"/>
  <c r="O103" i="9" s="1"/>
  <c r="P103" i="9" s="1"/>
  <c r="Q103" i="9" s="1"/>
  <c r="M102" i="9"/>
  <c r="O102" i="9" s="1"/>
  <c r="P102" i="9" s="1"/>
  <c r="Q102" i="9" s="1"/>
  <c r="M101" i="9"/>
  <c r="O101" i="9" s="1"/>
  <c r="P101" i="9" s="1"/>
  <c r="Q101" i="9" s="1"/>
  <c r="M100" i="9"/>
  <c r="O100" i="9" s="1"/>
  <c r="P100" i="9" s="1"/>
  <c r="Q100" i="9" s="1"/>
  <c r="M99" i="9"/>
  <c r="O99" i="9" s="1"/>
  <c r="P99" i="9" s="1"/>
  <c r="Q99" i="9" s="1"/>
  <c r="M98" i="9"/>
  <c r="O98" i="9" s="1"/>
  <c r="P98" i="9" s="1"/>
  <c r="Q98" i="9" s="1"/>
  <c r="M97" i="9"/>
  <c r="O97" i="9" s="1"/>
  <c r="P97" i="9" s="1"/>
  <c r="Q97" i="9" s="1"/>
  <c r="H102" i="9"/>
  <c r="I102" i="9" s="1"/>
  <c r="V103" i="9"/>
  <c r="H57" i="9"/>
  <c r="I57" i="9" s="1"/>
  <c r="V58" i="9"/>
  <c r="V50" i="9"/>
  <c r="X50" i="9" s="1"/>
  <c r="Y50" i="9" s="1"/>
  <c r="V42" i="9"/>
  <c r="X42" i="9" s="1"/>
  <c r="Y42" i="9" s="1"/>
  <c r="V34" i="9"/>
  <c r="X34" i="9" s="1"/>
  <c r="Y34" i="9" s="1"/>
  <c r="V26" i="9"/>
  <c r="X26" i="9" s="1"/>
  <c r="Y26" i="9" s="1"/>
  <c r="V18" i="9"/>
  <c r="X18" i="9" s="1"/>
  <c r="Y18" i="9" s="1"/>
  <c r="H100" i="9"/>
  <c r="I100" i="9" s="1"/>
  <c r="J104" i="9"/>
  <c r="N104" i="9" s="1"/>
  <c r="H61" i="9"/>
  <c r="I61" i="9" s="1"/>
  <c r="H53" i="9"/>
  <c r="I53" i="9" s="1"/>
  <c r="H108" i="9" s="1"/>
  <c r="V54" i="9"/>
  <c r="X54" i="9" s="1"/>
  <c r="Y54" i="9" s="1"/>
  <c r="Y9" i="9"/>
  <c r="N11" i="9"/>
  <c r="M11" i="9"/>
  <c r="V12" i="9"/>
  <c r="X12" i="9" s="1"/>
  <c r="Y12" i="9" s="1"/>
  <c r="V10" i="9"/>
  <c r="X10" i="9" s="1"/>
  <c r="Y10" i="9" s="1"/>
  <c r="H106" i="9"/>
  <c r="H107" i="9" s="1"/>
  <c r="T108" i="8"/>
  <c r="J11" i="8"/>
  <c r="N11" i="8" s="1"/>
  <c r="V57" i="8"/>
  <c r="V50" i="8"/>
  <c r="T106" i="8"/>
  <c r="T107" i="8" s="1"/>
  <c r="I7" i="8"/>
  <c r="V55" i="8"/>
  <c r="V51" i="8"/>
  <c r="V47" i="8"/>
  <c r="V45" i="8"/>
  <c r="V43" i="8"/>
  <c r="V41" i="8"/>
  <c r="V39" i="8"/>
  <c r="V37" i="8"/>
  <c r="V35" i="8"/>
  <c r="V33" i="8"/>
  <c r="V31" i="8"/>
  <c r="V29" i="8"/>
  <c r="V27" i="8"/>
  <c r="V25" i="8"/>
  <c r="V23" i="8"/>
  <c r="V21" i="8"/>
  <c r="V19" i="8"/>
  <c r="V17" i="8"/>
  <c r="V15" i="8"/>
  <c r="V13" i="8"/>
  <c r="V11" i="8"/>
  <c r="V9" i="8"/>
  <c r="M11" i="8"/>
  <c r="G104" i="8"/>
  <c r="E108" i="8"/>
  <c r="O11" i="9" l="1"/>
  <c r="P11" i="9" s="1"/>
  <c r="Q11" i="9" s="1"/>
  <c r="E108" i="9"/>
  <c r="E106" i="9"/>
  <c r="E107" i="9" s="1"/>
  <c r="K11" i="8"/>
  <c r="L11" i="8" s="1"/>
  <c r="H106" i="8"/>
  <c r="H107" i="8" s="1"/>
  <c r="J104" i="8"/>
  <c r="N104" i="8" s="1"/>
  <c r="O11" i="8"/>
  <c r="P11" i="8" s="1"/>
  <c r="V59" i="8"/>
  <c r="V72" i="8"/>
  <c r="V60" i="8"/>
  <c r="V61" i="8"/>
  <c r="V89" i="8"/>
  <c r="J105" i="8"/>
  <c r="V68" i="9"/>
  <c r="X68" i="9" s="1"/>
  <c r="Y68" i="9" s="1"/>
  <c r="V89" i="9"/>
  <c r="X89" i="9" s="1"/>
  <c r="Y89" i="9" s="1"/>
  <c r="V62" i="8"/>
  <c r="V63" i="8"/>
  <c r="V64" i="8"/>
  <c r="V65" i="8"/>
  <c r="V66" i="8"/>
  <c r="V67" i="8"/>
  <c r="V68" i="8"/>
  <c r="V69" i="8"/>
  <c r="V70" i="8"/>
  <c r="V71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92" i="8"/>
  <c r="V93" i="8"/>
  <c r="V96" i="8"/>
  <c r="V97" i="8"/>
  <c r="V99" i="8"/>
  <c r="V101" i="8"/>
  <c r="H108" i="8"/>
  <c r="V103" i="8"/>
  <c r="V90" i="8"/>
  <c r="V91" i="8"/>
  <c r="V94" i="8"/>
  <c r="V95" i="8"/>
  <c r="V98" i="8"/>
  <c r="V100" i="8"/>
  <c r="V102" i="8"/>
  <c r="V104" i="8"/>
  <c r="X58" i="9"/>
  <c r="X106" i="9" s="1"/>
  <c r="X107" i="9" s="1"/>
  <c r="V60" i="9"/>
  <c r="X60" i="9" s="1"/>
  <c r="Y60" i="9" s="1"/>
  <c r="V62" i="9"/>
  <c r="X62" i="9" s="1"/>
  <c r="Y62" i="9" s="1"/>
  <c r="V65" i="9"/>
  <c r="X65" i="9" s="1"/>
  <c r="Y65" i="9" s="1"/>
  <c r="V66" i="9"/>
  <c r="X66" i="9" s="1"/>
  <c r="Y66" i="9" s="1"/>
  <c r="V69" i="9"/>
  <c r="X69" i="9" s="1"/>
  <c r="Y69" i="9" s="1"/>
  <c r="V70" i="9"/>
  <c r="X70" i="9" s="1"/>
  <c r="Y70" i="9" s="1"/>
  <c r="V71" i="9"/>
  <c r="X71" i="9" s="1"/>
  <c r="Y71" i="9" s="1"/>
  <c r="V72" i="9"/>
  <c r="X72" i="9" s="1"/>
  <c r="Y72" i="9" s="1"/>
  <c r="V73" i="9"/>
  <c r="X73" i="9" s="1"/>
  <c r="Y73" i="9" s="1"/>
  <c r="V74" i="9"/>
  <c r="X74" i="9" s="1"/>
  <c r="Y74" i="9" s="1"/>
  <c r="V75" i="9"/>
  <c r="X75" i="9" s="1"/>
  <c r="Y75" i="9" s="1"/>
  <c r="V76" i="9"/>
  <c r="X76" i="9" s="1"/>
  <c r="Y76" i="9" s="1"/>
  <c r="V77" i="9"/>
  <c r="X77" i="9" s="1"/>
  <c r="Y77" i="9" s="1"/>
  <c r="V78" i="9"/>
  <c r="X78" i="9" s="1"/>
  <c r="Y78" i="9" s="1"/>
  <c r="V79" i="9"/>
  <c r="X79" i="9" s="1"/>
  <c r="Y79" i="9" s="1"/>
  <c r="V80" i="9"/>
  <c r="X80" i="9" s="1"/>
  <c r="Y80" i="9" s="1"/>
  <c r="V81" i="9"/>
  <c r="X81" i="9" s="1"/>
  <c r="Y81" i="9" s="1"/>
  <c r="V82" i="9"/>
  <c r="X82" i="9" s="1"/>
  <c r="Y82" i="9" s="1"/>
  <c r="V83" i="9"/>
  <c r="X83" i="9" s="1"/>
  <c r="Y83" i="9" s="1"/>
  <c r="V84" i="9"/>
  <c r="X84" i="9" s="1"/>
  <c r="Y84" i="9" s="1"/>
  <c r="V85" i="9"/>
  <c r="X85" i="9" s="1"/>
  <c r="Y85" i="9" s="1"/>
  <c r="V86" i="9"/>
  <c r="X86" i="9" s="1"/>
  <c r="Y86" i="9" s="1"/>
  <c r="V87" i="9"/>
  <c r="X87" i="9" s="1"/>
  <c r="Y87" i="9" s="1"/>
  <c r="V88" i="9"/>
  <c r="X88" i="9" s="1"/>
  <c r="Y88" i="9" s="1"/>
  <c r="V90" i="9"/>
  <c r="X90" i="9" s="1"/>
  <c r="Y90" i="9" s="1"/>
  <c r="V91" i="9"/>
  <c r="X91" i="9" s="1"/>
  <c r="Y91" i="9" s="1"/>
  <c r="V92" i="9"/>
  <c r="X92" i="9" s="1"/>
  <c r="Y92" i="9" s="1"/>
  <c r="V93" i="9"/>
  <c r="X93" i="9" s="1"/>
  <c r="Y93" i="9" s="1"/>
  <c r="V94" i="9"/>
  <c r="X94" i="9" s="1"/>
  <c r="Y94" i="9" s="1"/>
  <c r="V95" i="9"/>
  <c r="X95" i="9" s="1"/>
  <c r="Y95" i="9" s="1"/>
  <c r="V96" i="9"/>
  <c r="X96" i="9" s="1"/>
  <c r="Y96" i="9" s="1"/>
  <c r="V97" i="9"/>
  <c r="X97" i="9" s="1"/>
  <c r="Y97" i="9" s="1"/>
  <c r="V98" i="9"/>
  <c r="X98" i="9" s="1"/>
  <c r="Y98" i="9" s="1"/>
  <c r="V99" i="9"/>
  <c r="X99" i="9" s="1"/>
  <c r="Y99" i="9" s="1"/>
  <c r="V100" i="9"/>
  <c r="X100" i="9" s="1"/>
  <c r="Y100" i="9" s="1"/>
  <c r="V101" i="9"/>
  <c r="X101" i="9" s="1"/>
  <c r="Y101" i="9" s="1"/>
  <c r="V102" i="9"/>
  <c r="X102" i="9" s="1"/>
  <c r="Y102" i="9" s="1"/>
  <c r="X103" i="9"/>
  <c r="Y103" i="9" s="1"/>
  <c r="X59" i="9"/>
  <c r="Y59" i="9" s="1"/>
  <c r="V61" i="9"/>
  <c r="X61" i="9" s="1"/>
  <c r="Y61" i="9" s="1"/>
  <c r="V63" i="9"/>
  <c r="X63" i="9" s="1"/>
  <c r="Y63" i="9" s="1"/>
  <c r="V64" i="9"/>
  <c r="X64" i="9" s="1"/>
  <c r="Y64" i="9" s="1"/>
  <c r="V67" i="9"/>
  <c r="X67" i="9" s="1"/>
  <c r="Y67" i="9" s="1"/>
  <c r="M104" i="9"/>
  <c r="O104" i="9" s="1"/>
  <c r="M104" i="8" l="1"/>
  <c r="O104" i="8" s="1"/>
  <c r="X106" i="8"/>
  <c r="X107" i="8" s="1"/>
  <c r="K108" i="9"/>
  <c r="Q11" i="8"/>
  <c r="Y58" i="9"/>
  <c r="X108" i="9" s="1"/>
  <c r="K108" i="8" l="1"/>
  <c r="K106" i="8"/>
  <c r="K107" i="8" s="1"/>
  <c r="X108" i="8"/>
  <c r="K106" i="9"/>
  <c r="P106" i="9"/>
  <c r="P107" i="9" s="1"/>
  <c r="P108" i="8" l="1"/>
  <c r="P106" i="8"/>
  <c r="P107" i="8" s="1"/>
  <c r="P108" i="9"/>
</calcChain>
</file>

<file path=xl/sharedStrings.xml><?xml version="1.0" encoding="utf-8"?>
<sst xmlns="http://schemas.openxmlformats.org/spreadsheetml/2006/main" count="332" uniqueCount="41">
  <si>
    <t>Periodo (Mes-Año)</t>
  </si>
  <si>
    <t xml:space="preserve">Comportamiento: </t>
  </si>
  <si>
    <t>Link:</t>
  </si>
  <si>
    <t>No.</t>
  </si>
  <si>
    <t>Frecuencia (USD)</t>
  </si>
  <si>
    <t>Grupo/Semestre:</t>
  </si>
  <si>
    <t>Grupo 30 / 7mo Semestre</t>
  </si>
  <si>
    <t>https://es-us.finanzas.yahoo.com/quote/GOOG/history?period1=1483488000&amp;period2=1659571200&amp;interval=1mo&amp;filter=history&amp;frequency=1mo&amp;includeAdjustedClose=true</t>
  </si>
  <si>
    <t>https://smn.conagua.gob.mx/es/climatologia/temperaturas-y-lluvias/resumenes-mensuales-de-temperaturas-y-lluvias</t>
  </si>
  <si>
    <t>Frecuencia (°C)</t>
  </si>
  <si>
    <t>Tendencia Creciente</t>
  </si>
  <si>
    <t>Estacionalidad</t>
  </si>
  <si>
    <t>Valor Real</t>
  </si>
  <si>
    <t>Valor Pronosticado</t>
  </si>
  <si>
    <t>Error Absoluto</t>
  </si>
  <si>
    <t>Promedio Simple (PS)</t>
  </si>
  <si>
    <t>Error Medio</t>
  </si>
  <si>
    <t>K = 3</t>
  </si>
  <si>
    <t>-</t>
  </si>
  <si>
    <t>Promedio Móvil Simple (PMS)</t>
  </si>
  <si>
    <t>J = 4</t>
  </si>
  <si>
    <t>Promedio Móvil Doble (PMD)</t>
  </si>
  <si>
    <t>Error Relativo</t>
  </si>
  <si>
    <t>Error Cuadratico Medio</t>
  </si>
  <si>
    <t>Cuadrado</t>
  </si>
  <si>
    <t>A</t>
  </si>
  <si>
    <t>B</t>
  </si>
  <si>
    <t>Promedio Móvil Doble Ajustado (PMDA)</t>
  </si>
  <si>
    <t>Tasa Media de Crecimiento (TMAC)</t>
  </si>
  <si>
    <t>Suavizado Exponencial (SE)</t>
  </si>
  <si>
    <t>Alfa (a) =</t>
  </si>
  <si>
    <t>Predicción Tasa Media de Crecimiento (PTMAC)</t>
  </si>
  <si>
    <t>Integrantes:</t>
  </si>
  <si>
    <t>Referencia:</t>
  </si>
  <si>
    <t>Temperatura Máxima de Querétaro entre los meses de abril del 2014 a julio del 2022</t>
  </si>
  <si>
    <t>García Vargas Michell Alejandro - 259663</t>
  </si>
  <si>
    <t xml:space="preserve"> León Paulin Daniel - 260541</t>
  </si>
  <si>
    <t>Jiménez Elizalde Andrés - 259678</t>
  </si>
  <si>
    <t>Materia:</t>
  </si>
  <si>
    <t>Inteligencia de Negocios</t>
  </si>
  <si>
    <t>Acciones de Google entre los meses de mayo del 2014 a agosto del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</si>
</sst>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"/>
    <numFmt numFmtId="165" formatCode="mmm\-yyyy"/>
    <numFmt numFmtId="166" formatCode="0.0"/>
    <numFmt numFmtId="167" formatCode="#,##0.000000"/>
    <numFmt numFmtId="168" formatCode="0.000"/>
    <numFmt numFmtId="169" formatCode="#,##0.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Glacial Indifference"/>
      <family val="3"/>
    </font>
    <font>
      <sz val="11"/>
      <color theme="1"/>
      <name val="Glacial Indifference"/>
      <family val="3"/>
    </font>
    <font>
      <u/>
      <sz val="11"/>
      <color theme="10"/>
      <name val="Glacial Indifference"/>
      <family val="3"/>
    </font>
    <font>
      <sz val="11"/>
      <color rgb="FF333333"/>
      <name val="Glacial Indifference"/>
      <family val="3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0" tint="-0.1499984740745262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/>
      </right>
      <top/>
      <bottom style="thin">
        <color theme="0" tint="-0.1499984740745262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9">
    <xf numFmtId="0" fontId="0" fillId="0" borderId="0" xfId="0"/>
    <xf numFmtId="0" fontId="2" fillId="2" borderId="1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65" fontId="5" fillId="4" borderId="14" xfId="0" applyNumberFormat="1" applyFont="1" applyFill="1" applyBorder="1" applyAlignment="1">
      <alignment horizontal="center" vertical="center" readingOrder="1"/>
    </xf>
    <xf numFmtId="165" fontId="5" fillId="4" borderId="15" xfId="0" applyNumberFormat="1" applyFont="1" applyFill="1" applyBorder="1" applyAlignment="1">
      <alignment horizontal="center" vertical="center" readingOrder="1"/>
    </xf>
    <xf numFmtId="165" fontId="5" fillId="4" borderId="16" xfId="0" applyNumberFormat="1" applyFont="1" applyFill="1" applyBorder="1" applyAlignment="1">
      <alignment horizontal="center" vertical="center" readingOrder="1"/>
    </xf>
    <xf numFmtId="2" fontId="2" fillId="2" borderId="12" xfId="0" applyNumberFormat="1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" fontId="2" fillId="2" borderId="1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2" fillId="2" borderId="7" xfId="0" applyNumberFormat="1" applyFont="1" applyFill="1" applyBorder="1" applyAlignment="1">
      <alignment horizontal="center" vertical="center"/>
    </xf>
    <xf numFmtId="4" fontId="3" fillId="5" borderId="2" xfId="0" applyNumberFormat="1" applyFont="1" applyFill="1" applyBorder="1" applyAlignment="1">
      <alignment horizontal="center" vertical="center"/>
    </xf>
    <xf numFmtId="4" fontId="3" fillId="5" borderId="4" xfId="0" applyNumberFormat="1" applyFont="1" applyFill="1" applyBorder="1" applyAlignment="1">
      <alignment horizontal="center" vertical="center"/>
    </xf>
    <xf numFmtId="4" fontId="3" fillId="5" borderId="14" xfId="0" applyNumberFormat="1" applyFont="1" applyFill="1" applyBorder="1" applyAlignment="1">
      <alignment horizontal="center" vertical="center"/>
    </xf>
    <xf numFmtId="4" fontId="3" fillId="5" borderId="17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4" fontId="3" fillId="0" borderId="13" xfId="0" applyNumberFormat="1" applyFont="1" applyBorder="1" applyAlignment="1">
      <alignment horizontal="center" vertical="center"/>
    </xf>
    <xf numFmtId="4" fontId="3" fillId="0" borderId="11" xfId="0" applyNumberFormat="1" applyFont="1" applyBorder="1" applyAlignment="1">
      <alignment horizontal="center" vertical="center"/>
    </xf>
    <xf numFmtId="167" fontId="3" fillId="0" borderId="11" xfId="0" applyNumberFormat="1" applyFont="1" applyBorder="1" applyAlignment="1">
      <alignment horizontal="center" vertical="center"/>
    </xf>
    <xf numFmtId="4" fontId="3" fillId="0" borderId="13" xfId="0" applyNumberFormat="1" applyFont="1" applyBorder="1" applyAlignment="1">
      <alignment horizontal="center" vertical="center"/>
    </xf>
    <xf numFmtId="4" fontId="3" fillId="0" borderId="11" xfId="0" applyNumberFormat="1" applyFont="1" applyBorder="1" applyAlignment="1">
      <alignment horizontal="center" vertical="center"/>
    </xf>
    <xf numFmtId="4" fontId="3" fillId="0" borderId="12" xfId="0" applyNumberFormat="1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4" fontId="3" fillId="6" borderId="13" xfId="0" applyNumberFormat="1" applyFont="1" applyFill="1" applyBorder="1" applyAlignment="1">
      <alignment horizontal="center" vertical="center"/>
    </xf>
    <xf numFmtId="4" fontId="3" fillId="6" borderId="11" xfId="0" applyNumberFormat="1" applyFont="1" applyFill="1" applyBorder="1" applyAlignment="1">
      <alignment horizontal="center" vertical="center"/>
    </xf>
    <xf numFmtId="4" fontId="3" fillId="7" borderId="2" xfId="0" applyNumberFormat="1" applyFont="1" applyFill="1" applyBorder="1" applyAlignment="1">
      <alignment horizontal="center" vertical="center"/>
    </xf>
    <xf numFmtId="4" fontId="3" fillId="7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6" fontId="3" fillId="7" borderId="5" xfId="0" applyNumberFormat="1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166" fontId="3" fillId="7" borderId="7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" fontId="3" fillId="0" borderId="12" xfId="0" applyNumberFormat="1" applyFont="1" applyBorder="1" applyAlignment="1">
      <alignment horizontal="center" vertical="center"/>
    </xf>
    <xf numFmtId="4" fontId="3" fillId="0" borderId="1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" fontId="3" fillId="0" borderId="8" xfId="0" applyNumberFormat="1" applyFont="1" applyBorder="1" applyAlignment="1">
      <alignment horizontal="center" vertical="center"/>
    </xf>
    <xf numFmtId="165" fontId="5" fillId="4" borderId="19" xfId="0" applyNumberFormat="1" applyFont="1" applyFill="1" applyBorder="1" applyAlignment="1">
      <alignment horizontal="center" vertical="center" readingOrder="1"/>
    </xf>
    <xf numFmtId="165" fontId="5" fillId="4" borderId="21" xfId="0" applyNumberFormat="1" applyFont="1" applyFill="1" applyBorder="1" applyAlignment="1">
      <alignment horizontal="center" vertical="center" readingOrder="1"/>
    </xf>
    <xf numFmtId="165" fontId="5" fillId="4" borderId="22" xfId="0" applyNumberFormat="1" applyFont="1" applyFill="1" applyBorder="1" applyAlignment="1">
      <alignment horizontal="center" vertical="center" readingOrder="1"/>
    </xf>
    <xf numFmtId="165" fontId="5" fillId="4" borderId="20" xfId="0" applyNumberFormat="1" applyFont="1" applyFill="1" applyBorder="1" applyAlignment="1">
      <alignment horizontal="center" vertical="center" readingOrder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165" fontId="5" fillId="4" borderId="29" xfId="0" applyNumberFormat="1" applyFont="1" applyFill="1" applyBorder="1" applyAlignment="1">
      <alignment horizontal="center" vertical="center" readingOrder="1"/>
    </xf>
    <xf numFmtId="165" fontId="5" fillId="4" borderId="30" xfId="0" applyNumberFormat="1" applyFont="1" applyFill="1" applyBorder="1" applyAlignment="1">
      <alignment horizontal="center" vertical="center" readingOrder="1"/>
    </xf>
    <xf numFmtId="0" fontId="3" fillId="0" borderId="31" xfId="0" applyFont="1" applyBorder="1" applyAlignment="1">
      <alignment horizontal="center" vertical="center"/>
    </xf>
    <xf numFmtId="166" fontId="3" fillId="7" borderId="24" xfId="0" applyNumberFormat="1" applyFont="1" applyFill="1" applyBorder="1" applyAlignment="1">
      <alignment horizontal="center" vertical="center"/>
    </xf>
    <xf numFmtId="166" fontId="3" fillId="7" borderId="25" xfId="0" applyNumberFormat="1" applyFont="1" applyFill="1" applyBorder="1" applyAlignment="1">
      <alignment horizontal="center" vertical="center"/>
    </xf>
    <xf numFmtId="166" fontId="3" fillId="7" borderId="26" xfId="0" applyNumberFormat="1" applyFont="1" applyFill="1" applyBorder="1" applyAlignment="1">
      <alignment horizontal="center" vertical="center"/>
    </xf>
    <xf numFmtId="2" fontId="3" fillId="6" borderId="26" xfId="0" applyNumberFormat="1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7" borderId="0" xfId="0" applyNumberFormat="1" applyFon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167" fontId="3" fillId="0" borderId="32" xfId="0" applyNumberFormat="1" applyFont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165" fontId="5" fillId="8" borderId="10" xfId="0" applyNumberFormat="1" applyFont="1" applyFill="1" applyBorder="1" applyAlignment="1">
      <alignment horizontal="center" vertical="center" readingOrder="1"/>
    </xf>
    <xf numFmtId="165" fontId="5" fillId="8" borderId="33" xfId="0" applyNumberFormat="1" applyFont="1" applyFill="1" applyBorder="1" applyAlignment="1">
      <alignment horizontal="center" vertical="center" readingOrder="1"/>
    </xf>
    <xf numFmtId="2" fontId="3" fillId="8" borderId="32" xfId="0" applyNumberFormat="1" applyFont="1" applyFill="1" applyBorder="1" applyAlignment="1">
      <alignment horizontal="center" vertical="center"/>
    </xf>
    <xf numFmtId="4" fontId="3" fillId="8" borderId="2" xfId="0" applyNumberFormat="1" applyFont="1" applyFill="1" applyBorder="1" applyAlignment="1">
      <alignment horizontal="center" vertical="center"/>
    </xf>
    <xf numFmtId="4" fontId="3" fillId="8" borderId="1" xfId="0" applyNumberFormat="1" applyFont="1" applyFill="1" applyBorder="1" applyAlignment="1">
      <alignment horizontal="center" vertical="center"/>
    </xf>
    <xf numFmtId="4" fontId="3" fillId="8" borderId="10" xfId="0" applyNumberFormat="1" applyFont="1" applyFill="1" applyBorder="1" applyAlignment="1">
      <alignment horizontal="center" vertical="center"/>
    </xf>
    <xf numFmtId="169" fontId="3" fillId="0" borderId="12" xfId="0" applyNumberFormat="1" applyFont="1" applyBorder="1" applyAlignment="1">
      <alignment horizontal="center" vertical="center"/>
    </xf>
    <xf numFmtId="169" fontId="3" fillId="0" borderId="1" xfId="0" applyNumberFormat="1" applyFont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" fontId="3" fillId="0" borderId="32" xfId="0" applyNumberFormat="1" applyFont="1" applyBorder="1" applyAlignment="1">
      <alignment horizontal="center" vertical="center"/>
    </xf>
    <xf numFmtId="165" fontId="5" fillId="4" borderId="18" xfId="0" applyNumberFormat="1" applyFont="1" applyFill="1" applyBorder="1" applyAlignment="1">
      <alignment horizontal="center" vertical="center" readingOrder="1"/>
    </xf>
    <xf numFmtId="164" fontId="3" fillId="7" borderId="42" xfId="0" applyNumberFormat="1" applyFont="1" applyFill="1" applyBorder="1" applyAlignment="1">
      <alignment horizontal="center" vertical="center"/>
    </xf>
    <xf numFmtId="4" fontId="3" fillId="6" borderId="3" xfId="0" applyNumberFormat="1" applyFont="1" applyFill="1" applyBorder="1" applyAlignment="1">
      <alignment horizontal="center" vertical="center"/>
    </xf>
    <xf numFmtId="164" fontId="3" fillId="7" borderId="41" xfId="0" applyNumberFormat="1" applyFont="1" applyFill="1" applyBorder="1" applyAlignment="1">
      <alignment horizontal="center" vertical="center"/>
    </xf>
    <xf numFmtId="164" fontId="3" fillId="7" borderId="23" xfId="0" applyNumberFormat="1" applyFont="1" applyFill="1" applyBorder="1" applyAlignment="1">
      <alignment horizontal="center" vertical="center"/>
    </xf>
    <xf numFmtId="164" fontId="3" fillId="7" borderId="26" xfId="0" applyNumberFormat="1" applyFont="1" applyFill="1" applyBorder="1" applyAlignment="1">
      <alignment horizontal="center" vertical="center"/>
    </xf>
    <xf numFmtId="4" fontId="3" fillId="0" borderId="11" xfId="0" applyNumberFormat="1" applyFont="1" applyBorder="1" applyAlignment="1">
      <alignment horizontal="center" vertical="center"/>
    </xf>
    <xf numFmtId="168" fontId="3" fillId="6" borderId="4" xfId="0" applyNumberFormat="1" applyFont="1" applyFill="1" applyBorder="1" applyAlignment="1">
      <alignment horizontal="center" vertical="center"/>
    </xf>
    <xf numFmtId="168" fontId="3" fillId="6" borderId="5" xfId="0" applyNumberFormat="1" applyFont="1" applyFill="1" applyBorder="1" applyAlignment="1">
      <alignment horizontal="center" vertical="center"/>
    </xf>
    <xf numFmtId="168" fontId="3" fillId="6" borderId="6" xfId="0" applyNumberFormat="1" applyFont="1" applyFill="1" applyBorder="1" applyAlignment="1">
      <alignment horizontal="center" vertical="center"/>
    </xf>
    <xf numFmtId="168" fontId="3" fillId="6" borderId="7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4" fontId="3" fillId="0" borderId="13" xfId="0" applyNumberFormat="1" applyFont="1" applyBorder="1" applyAlignment="1">
      <alignment horizontal="center" vertical="center"/>
    </xf>
    <xf numFmtId="4" fontId="3" fillId="0" borderId="12" xfId="0" applyNumberFormat="1" applyFont="1" applyBorder="1" applyAlignment="1">
      <alignment horizontal="center" vertical="center"/>
    </xf>
    <xf numFmtId="4" fontId="2" fillId="2" borderId="8" xfId="0" applyNumberFormat="1" applyFont="1" applyFill="1" applyBorder="1" applyAlignment="1">
      <alignment horizontal="center" vertical="center"/>
    </xf>
    <xf numFmtId="4" fontId="2" fillId="2" borderId="10" xfId="0" applyNumberFormat="1" applyFont="1" applyFill="1" applyBorder="1" applyAlignment="1">
      <alignment horizontal="center" vertical="center"/>
    </xf>
    <xf numFmtId="4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center" vertical="center"/>
    </xf>
    <xf numFmtId="4" fontId="3" fillId="0" borderId="4" xfId="0" applyNumberFormat="1" applyFont="1" applyBorder="1" applyAlignment="1">
      <alignment horizontal="center" vertical="center"/>
    </xf>
    <xf numFmtId="4" fontId="3" fillId="0" borderId="6" xfId="0" applyNumberFormat="1" applyFont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/>
    </xf>
    <xf numFmtId="4" fontId="3" fillId="0" borderId="8" xfId="0" applyNumberFormat="1" applyFont="1" applyBorder="1" applyAlignment="1">
      <alignment horizontal="center" vertical="center"/>
    </xf>
    <xf numFmtId="4" fontId="3" fillId="0" borderId="10" xfId="0" applyNumberFormat="1" applyFont="1" applyBorder="1" applyAlignment="1">
      <alignment horizontal="center" vertical="center"/>
    </xf>
    <xf numFmtId="168" fontId="3" fillId="8" borderId="8" xfId="0" applyNumberFormat="1" applyFont="1" applyFill="1" applyBorder="1" applyAlignment="1">
      <alignment horizontal="center" vertical="center"/>
    </xf>
    <xf numFmtId="168" fontId="3" fillId="8" borderId="10" xfId="0" applyNumberFormat="1" applyFont="1" applyFill="1" applyBorder="1" applyAlignment="1">
      <alignment horizontal="center" vertical="center"/>
    </xf>
    <xf numFmtId="4" fontId="3" fillId="5" borderId="13" xfId="0" applyNumberFormat="1" applyFont="1" applyFill="1" applyBorder="1" applyAlignment="1">
      <alignment horizontal="center" vertical="center"/>
    </xf>
    <xf numFmtId="4" fontId="3" fillId="5" borderId="11" xfId="0" applyNumberFormat="1" applyFont="1" applyFill="1" applyBorder="1" applyAlignment="1">
      <alignment horizontal="center" vertical="center"/>
    </xf>
    <xf numFmtId="4" fontId="3" fillId="5" borderId="12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68" fontId="3" fillId="6" borderId="2" xfId="0" applyNumberFormat="1" applyFont="1" applyFill="1" applyBorder="1" applyAlignment="1">
      <alignment horizontal="center" vertical="center"/>
    </xf>
    <xf numFmtId="168" fontId="3" fillId="6" borderId="3" xfId="0" applyNumberFormat="1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6600"/>
      <color rgb="FFFF00FF"/>
      <color rgb="FFFC81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Glacial Indifference" pitchFamily="50" charset="0"/>
                <a:ea typeface="Verdana" panose="020B0604030504040204" pitchFamily="34" charset="0"/>
                <a:cs typeface="+mn-cs"/>
              </a:defRPr>
            </a:pPr>
            <a:r>
              <a:rPr lang="en-US" sz="1400" b="1"/>
              <a:t>Temperatura Máxima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Glacial Indifference" pitchFamily="50" charset="0"/>
              <a:ea typeface="Verdana" panose="020B0604030504040204" pitchFamily="34" charset="0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'(1) Temperatura Máxima'!$C$3</c:f>
              <c:strCache>
                <c:ptCount val="1"/>
                <c:pt idx="0">
                  <c:v>Frecuencia (°C)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'(1) Temperatura Máxima'!$B$4:$B$105</c:f>
              <c:numCache>
                <c:formatCode>mmm\-yyyy</c:formatCode>
                <c:ptCount val="102"/>
                <c:pt idx="0">
                  <c:v>41730</c:v>
                </c:pt>
                <c:pt idx="1">
                  <c:v>41760</c:v>
                </c:pt>
                <c:pt idx="2">
                  <c:v>41791</c:v>
                </c:pt>
                <c:pt idx="3">
                  <c:v>41821</c:v>
                </c:pt>
                <c:pt idx="4">
                  <c:v>41852</c:v>
                </c:pt>
                <c:pt idx="5">
                  <c:v>41883</c:v>
                </c:pt>
                <c:pt idx="6">
                  <c:v>41913</c:v>
                </c:pt>
                <c:pt idx="7">
                  <c:v>41944</c:v>
                </c:pt>
                <c:pt idx="8">
                  <c:v>41974</c:v>
                </c:pt>
                <c:pt idx="9">
                  <c:v>42005</c:v>
                </c:pt>
                <c:pt idx="10">
                  <c:v>42036</c:v>
                </c:pt>
                <c:pt idx="11">
                  <c:v>42064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42217</c:v>
                </c:pt>
                <c:pt idx="17">
                  <c:v>42248</c:v>
                </c:pt>
                <c:pt idx="18">
                  <c:v>42278</c:v>
                </c:pt>
                <c:pt idx="19">
                  <c:v>42309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42491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42644</c:v>
                </c:pt>
                <c:pt idx="31">
                  <c:v>42675</c:v>
                </c:pt>
                <c:pt idx="32">
                  <c:v>42705</c:v>
                </c:pt>
                <c:pt idx="33">
                  <c:v>42736</c:v>
                </c:pt>
                <c:pt idx="34">
                  <c:v>42767</c:v>
                </c:pt>
                <c:pt idx="35">
                  <c:v>42795</c:v>
                </c:pt>
                <c:pt idx="36">
                  <c:v>42826</c:v>
                </c:pt>
                <c:pt idx="37">
                  <c:v>42856</c:v>
                </c:pt>
                <c:pt idx="38">
                  <c:v>42887</c:v>
                </c:pt>
                <c:pt idx="39">
                  <c:v>42917</c:v>
                </c:pt>
                <c:pt idx="40">
                  <c:v>42948</c:v>
                </c:pt>
                <c:pt idx="41">
                  <c:v>42979</c:v>
                </c:pt>
                <c:pt idx="42">
                  <c:v>43009</c:v>
                </c:pt>
                <c:pt idx="43">
                  <c:v>43040</c:v>
                </c:pt>
                <c:pt idx="44">
                  <c:v>43070</c:v>
                </c:pt>
                <c:pt idx="45">
                  <c:v>43101</c:v>
                </c:pt>
                <c:pt idx="46">
                  <c:v>43132</c:v>
                </c:pt>
                <c:pt idx="47">
                  <c:v>43160</c:v>
                </c:pt>
                <c:pt idx="48">
                  <c:v>43191</c:v>
                </c:pt>
                <c:pt idx="49">
                  <c:v>43221</c:v>
                </c:pt>
                <c:pt idx="50">
                  <c:v>43252</c:v>
                </c:pt>
                <c:pt idx="51">
                  <c:v>43282</c:v>
                </c:pt>
                <c:pt idx="52">
                  <c:v>43313</c:v>
                </c:pt>
                <c:pt idx="53">
                  <c:v>43344</c:v>
                </c:pt>
                <c:pt idx="54">
                  <c:v>43374</c:v>
                </c:pt>
                <c:pt idx="55">
                  <c:v>43405</c:v>
                </c:pt>
                <c:pt idx="56">
                  <c:v>43435</c:v>
                </c:pt>
                <c:pt idx="57">
                  <c:v>43466</c:v>
                </c:pt>
                <c:pt idx="58">
                  <c:v>43497</c:v>
                </c:pt>
                <c:pt idx="59">
                  <c:v>43525</c:v>
                </c:pt>
                <c:pt idx="60">
                  <c:v>43556</c:v>
                </c:pt>
                <c:pt idx="61">
                  <c:v>43586</c:v>
                </c:pt>
                <c:pt idx="62">
                  <c:v>43617</c:v>
                </c:pt>
                <c:pt idx="63">
                  <c:v>43647</c:v>
                </c:pt>
                <c:pt idx="64">
                  <c:v>43678</c:v>
                </c:pt>
                <c:pt idx="65">
                  <c:v>43709</c:v>
                </c:pt>
                <c:pt idx="66">
                  <c:v>43739</c:v>
                </c:pt>
                <c:pt idx="67">
                  <c:v>43770</c:v>
                </c:pt>
                <c:pt idx="68">
                  <c:v>43800</c:v>
                </c:pt>
                <c:pt idx="69">
                  <c:v>43831</c:v>
                </c:pt>
                <c:pt idx="70">
                  <c:v>43862</c:v>
                </c:pt>
                <c:pt idx="71">
                  <c:v>43891</c:v>
                </c:pt>
                <c:pt idx="72">
                  <c:v>43922</c:v>
                </c:pt>
                <c:pt idx="73">
                  <c:v>43952</c:v>
                </c:pt>
                <c:pt idx="74">
                  <c:v>43983</c:v>
                </c:pt>
                <c:pt idx="75">
                  <c:v>44013</c:v>
                </c:pt>
                <c:pt idx="76">
                  <c:v>44044</c:v>
                </c:pt>
                <c:pt idx="77">
                  <c:v>44075</c:v>
                </c:pt>
                <c:pt idx="78">
                  <c:v>44105</c:v>
                </c:pt>
                <c:pt idx="79">
                  <c:v>44136</c:v>
                </c:pt>
                <c:pt idx="80">
                  <c:v>44166</c:v>
                </c:pt>
                <c:pt idx="81">
                  <c:v>44197</c:v>
                </c:pt>
                <c:pt idx="82">
                  <c:v>44228</c:v>
                </c:pt>
                <c:pt idx="83">
                  <c:v>44256</c:v>
                </c:pt>
                <c:pt idx="84">
                  <c:v>44287</c:v>
                </c:pt>
                <c:pt idx="85">
                  <c:v>44317</c:v>
                </c:pt>
                <c:pt idx="86">
                  <c:v>44348</c:v>
                </c:pt>
                <c:pt idx="87">
                  <c:v>44378</c:v>
                </c:pt>
                <c:pt idx="88">
                  <c:v>44409</c:v>
                </c:pt>
                <c:pt idx="89">
                  <c:v>44440</c:v>
                </c:pt>
                <c:pt idx="90">
                  <c:v>44470</c:v>
                </c:pt>
                <c:pt idx="91">
                  <c:v>44501</c:v>
                </c:pt>
                <c:pt idx="92">
                  <c:v>44531</c:v>
                </c:pt>
                <c:pt idx="93">
                  <c:v>44562</c:v>
                </c:pt>
                <c:pt idx="94">
                  <c:v>44593</c:v>
                </c:pt>
                <c:pt idx="95">
                  <c:v>44621</c:v>
                </c:pt>
                <c:pt idx="96">
                  <c:v>44652</c:v>
                </c:pt>
                <c:pt idx="97">
                  <c:v>44682</c:v>
                </c:pt>
                <c:pt idx="98">
                  <c:v>44713</c:v>
                </c:pt>
                <c:pt idx="99">
                  <c:v>44743</c:v>
                </c:pt>
                <c:pt idx="100">
                  <c:v>44774</c:v>
                </c:pt>
                <c:pt idx="101">
                  <c:v>44805</c:v>
                </c:pt>
              </c:numCache>
            </c:numRef>
          </c:cat>
          <c:val>
            <c:numRef>
              <c:f>'(1) Temperatura Máxima'!$C$54:$C$103</c:f>
              <c:numCache>
                <c:formatCode>0.0</c:formatCode>
                <c:ptCount val="50"/>
                <c:pt idx="0">
                  <c:v>28.5</c:v>
                </c:pt>
                <c:pt idx="1">
                  <c:v>29.2</c:v>
                </c:pt>
                <c:pt idx="2">
                  <c:v>28.4</c:v>
                </c:pt>
                <c:pt idx="3">
                  <c:v>27.8</c:v>
                </c:pt>
                <c:pt idx="4">
                  <c:v>25.9</c:v>
                </c:pt>
                <c:pt idx="5">
                  <c:v>24.7</c:v>
                </c:pt>
                <c:pt idx="6">
                  <c:v>22.8</c:v>
                </c:pt>
                <c:pt idx="7">
                  <c:v>24.7</c:v>
                </c:pt>
                <c:pt idx="8">
                  <c:v>28.1</c:v>
                </c:pt>
                <c:pt idx="9">
                  <c:v>29.6</c:v>
                </c:pt>
                <c:pt idx="10">
                  <c:v>30.9</c:v>
                </c:pt>
                <c:pt idx="11">
                  <c:v>33.200000000000003</c:v>
                </c:pt>
                <c:pt idx="12">
                  <c:v>29.9</c:v>
                </c:pt>
                <c:pt idx="13">
                  <c:v>28.6</c:v>
                </c:pt>
                <c:pt idx="14">
                  <c:v>30.6</c:v>
                </c:pt>
                <c:pt idx="15">
                  <c:v>28.7</c:v>
                </c:pt>
                <c:pt idx="16">
                  <c:v>27.4</c:v>
                </c:pt>
                <c:pt idx="17">
                  <c:v>26.5</c:v>
                </c:pt>
                <c:pt idx="18">
                  <c:v>24.6</c:v>
                </c:pt>
                <c:pt idx="19">
                  <c:v>23.9</c:v>
                </c:pt>
                <c:pt idx="20">
                  <c:v>27.3</c:v>
                </c:pt>
                <c:pt idx="21">
                  <c:v>30.9</c:v>
                </c:pt>
                <c:pt idx="22">
                  <c:v>32.700000000000003</c:v>
                </c:pt>
                <c:pt idx="23">
                  <c:v>31.8</c:v>
                </c:pt>
                <c:pt idx="24">
                  <c:v>30.1</c:v>
                </c:pt>
                <c:pt idx="25">
                  <c:v>29.7</c:v>
                </c:pt>
                <c:pt idx="26">
                  <c:v>28</c:v>
                </c:pt>
                <c:pt idx="27">
                  <c:v>27.1</c:v>
                </c:pt>
                <c:pt idx="28">
                  <c:v>27.7</c:v>
                </c:pt>
                <c:pt idx="29">
                  <c:v>25.7</c:v>
                </c:pt>
                <c:pt idx="30">
                  <c:v>23.1</c:v>
                </c:pt>
                <c:pt idx="31" formatCode="General">
                  <c:v>24.5</c:v>
                </c:pt>
                <c:pt idx="32">
                  <c:v>27.2</c:v>
                </c:pt>
                <c:pt idx="33">
                  <c:v>30.1</c:v>
                </c:pt>
                <c:pt idx="34">
                  <c:v>31.9</c:v>
                </c:pt>
                <c:pt idx="35">
                  <c:v>30.6</c:v>
                </c:pt>
                <c:pt idx="36">
                  <c:v>27.7</c:v>
                </c:pt>
                <c:pt idx="37">
                  <c:v>27.5</c:v>
                </c:pt>
                <c:pt idx="38">
                  <c:v>28</c:v>
                </c:pt>
                <c:pt idx="39">
                  <c:v>27</c:v>
                </c:pt>
                <c:pt idx="40">
                  <c:v>27.1</c:v>
                </c:pt>
                <c:pt idx="41">
                  <c:v>25.1</c:v>
                </c:pt>
                <c:pt idx="42">
                  <c:v>26.2</c:v>
                </c:pt>
                <c:pt idx="43" formatCode="General">
                  <c:v>24.6</c:v>
                </c:pt>
                <c:pt idx="44">
                  <c:v>25.5</c:v>
                </c:pt>
                <c:pt idx="45">
                  <c:v>29.3</c:v>
                </c:pt>
                <c:pt idx="46">
                  <c:v>31.2</c:v>
                </c:pt>
                <c:pt idx="47">
                  <c:v>33.200000000000003</c:v>
                </c:pt>
                <c:pt idx="48">
                  <c:v>29.4</c:v>
                </c:pt>
                <c:pt idx="49">
                  <c:v>29.7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6-4499-9B1C-03002CF8963D}"/>
            </c:ext>
          </c:extLst>
        </c:ser>
        <c:ser>
          <c:idx val="1"/>
          <c:order val="1"/>
          <c:tx>
            <c:strRef>
              <c:f>'(1) Temperatura Máxima'!$D$3</c:f>
              <c:strCache>
                <c:ptCount val="1"/>
                <c:pt idx="0">
                  <c:v>Promedio Simple (PS)</c:v>
                </c:pt>
              </c:strCache>
            </c:strRef>
          </c:tx>
          <c:spPr>
            <a:ln w="28575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numRef>
              <c:f>'(1) Temperatura Máxima'!$B$4:$B$105</c:f>
              <c:numCache>
                <c:formatCode>mmm\-yyyy</c:formatCode>
                <c:ptCount val="102"/>
                <c:pt idx="0">
                  <c:v>41730</c:v>
                </c:pt>
                <c:pt idx="1">
                  <c:v>41760</c:v>
                </c:pt>
                <c:pt idx="2">
                  <c:v>41791</c:v>
                </c:pt>
                <c:pt idx="3">
                  <c:v>41821</c:v>
                </c:pt>
                <c:pt idx="4">
                  <c:v>41852</c:v>
                </c:pt>
                <c:pt idx="5">
                  <c:v>41883</c:v>
                </c:pt>
                <c:pt idx="6">
                  <c:v>41913</c:v>
                </c:pt>
                <c:pt idx="7">
                  <c:v>41944</c:v>
                </c:pt>
                <c:pt idx="8">
                  <c:v>41974</c:v>
                </c:pt>
                <c:pt idx="9">
                  <c:v>42005</c:v>
                </c:pt>
                <c:pt idx="10">
                  <c:v>42036</c:v>
                </c:pt>
                <c:pt idx="11">
                  <c:v>42064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42217</c:v>
                </c:pt>
                <c:pt idx="17">
                  <c:v>42248</c:v>
                </c:pt>
                <c:pt idx="18">
                  <c:v>42278</c:v>
                </c:pt>
                <c:pt idx="19">
                  <c:v>42309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42491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42644</c:v>
                </c:pt>
                <c:pt idx="31">
                  <c:v>42675</c:v>
                </c:pt>
                <c:pt idx="32">
                  <c:v>42705</c:v>
                </c:pt>
                <c:pt idx="33">
                  <c:v>42736</c:v>
                </c:pt>
                <c:pt idx="34">
                  <c:v>42767</c:v>
                </c:pt>
                <c:pt idx="35">
                  <c:v>42795</c:v>
                </c:pt>
                <c:pt idx="36">
                  <c:v>42826</c:v>
                </c:pt>
                <c:pt idx="37">
                  <c:v>42856</c:v>
                </c:pt>
                <c:pt idx="38">
                  <c:v>42887</c:v>
                </c:pt>
                <c:pt idx="39">
                  <c:v>42917</c:v>
                </c:pt>
                <c:pt idx="40">
                  <c:v>42948</c:v>
                </c:pt>
                <c:pt idx="41">
                  <c:v>42979</c:v>
                </c:pt>
                <c:pt idx="42">
                  <c:v>43009</c:v>
                </c:pt>
                <c:pt idx="43">
                  <c:v>43040</c:v>
                </c:pt>
                <c:pt idx="44">
                  <c:v>43070</c:v>
                </c:pt>
                <c:pt idx="45">
                  <c:v>43101</c:v>
                </c:pt>
                <c:pt idx="46">
                  <c:v>43132</c:v>
                </c:pt>
                <c:pt idx="47">
                  <c:v>43160</c:v>
                </c:pt>
                <c:pt idx="48">
                  <c:v>43191</c:v>
                </c:pt>
                <c:pt idx="49">
                  <c:v>43221</c:v>
                </c:pt>
                <c:pt idx="50">
                  <c:v>43252</c:v>
                </c:pt>
                <c:pt idx="51">
                  <c:v>43282</c:v>
                </c:pt>
                <c:pt idx="52">
                  <c:v>43313</c:v>
                </c:pt>
                <c:pt idx="53">
                  <c:v>43344</c:v>
                </c:pt>
                <c:pt idx="54">
                  <c:v>43374</c:v>
                </c:pt>
                <c:pt idx="55">
                  <c:v>43405</c:v>
                </c:pt>
                <c:pt idx="56">
                  <c:v>43435</c:v>
                </c:pt>
                <c:pt idx="57">
                  <c:v>43466</c:v>
                </c:pt>
                <c:pt idx="58">
                  <c:v>43497</c:v>
                </c:pt>
                <c:pt idx="59">
                  <c:v>43525</c:v>
                </c:pt>
                <c:pt idx="60">
                  <c:v>43556</c:v>
                </c:pt>
                <c:pt idx="61">
                  <c:v>43586</c:v>
                </c:pt>
                <c:pt idx="62">
                  <c:v>43617</c:v>
                </c:pt>
                <c:pt idx="63">
                  <c:v>43647</c:v>
                </c:pt>
                <c:pt idx="64">
                  <c:v>43678</c:v>
                </c:pt>
                <c:pt idx="65">
                  <c:v>43709</c:v>
                </c:pt>
                <c:pt idx="66">
                  <c:v>43739</c:v>
                </c:pt>
                <c:pt idx="67">
                  <c:v>43770</c:v>
                </c:pt>
                <c:pt idx="68">
                  <c:v>43800</c:v>
                </c:pt>
                <c:pt idx="69">
                  <c:v>43831</c:v>
                </c:pt>
                <c:pt idx="70">
                  <c:v>43862</c:v>
                </c:pt>
                <c:pt idx="71">
                  <c:v>43891</c:v>
                </c:pt>
                <c:pt idx="72">
                  <c:v>43922</c:v>
                </c:pt>
                <c:pt idx="73">
                  <c:v>43952</c:v>
                </c:pt>
                <c:pt idx="74">
                  <c:v>43983</c:v>
                </c:pt>
                <c:pt idx="75">
                  <c:v>44013</c:v>
                </c:pt>
                <c:pt idx="76">
                  <c:v>44044</c:v>
                </c:pt>
                <c:pt idx="77">
                  <c:v>44075</c:v>
                </c:pt>
                <c:pt idx="78">
                  <c:v>44105</c:v>
                </c:pt>
                <c:pt idx="79">
                  <c:v>44136</c:v>
                </c:pt>
                <c:pt idx="80">
                  <c:v>44166</c:v>
                </c:pt>
                <c:pt idx="81">
                  <c:v>44197</c:v>
                </c:pt>
                <c:pt idx="82">
                  <c:v>44228</c:v>
                </c:pt>
                <c:pt idx="83">
                  <c:v>44256</c:v>
                </c:pt>
                <c:pt idx="84">
                  <c:v>44287</c:v>
                </c:pt>
                <c:pt idx="85">
                  <c:v>44317</c:v>
                </c:pt>
                <c:pt idx="86">
                  <c:v>44348</c:v>
                </c:pt>
                <c:pt idx="87">
                  <c:v>44378</c:v>
                </c:pt>
                <c:pt idx="88">
                  <c:v>44409</c:v>
                </c:pt>
                <c:pt idx="89">
                  <c:v>44440</c:v>
                </c:pt>
                <c:pt idx="90">
                  <c:v>44470</c:v>
                </c:pt>
                <c:pt idx="91">
                  <c:v>44501</c:v>
                </c:pt>
                <c:pt idx="92">
                  <c:v>44531</c:v>
                </c:pt>
                <c:pt idx="93">
                  <c:v>44562</c:v>
                </c:pt>
                <c:pt idx="94">
                  <c:v>44593</c:v>
                </c:pt>
                <c:pt idx="95">
                  <c:v>44621</c:v>
                </c:pt>
                <c:pt idx="96">
                  <c:v>44652</c:v>
                </c:pt>
                <c:pt idx="97">
                  <c:v>44682</c:v>
                </c:pt>
                <c:pt idx="98">
                  <c:v>44713</c:v>
                </c:pt>
                <c:pt idx="99">
                  <c:v>44743</c:v>
                </c:pt>
                <c:pt idx="100">
                  <c:v>44774</c:v>
                </c:pt>
                <c:pt idx="101">
                  <c:v>44805</c:v>
                </c:pt>
              </c:numCache>
            </c:numRef>
          </c:cat>
          <c:val>
            <c:numRef>
              <c:f>'(1) Temperatura Máxima'!$D$4:$D$104</c:f>
              <c:numCache>
                <c:formatCode>0.00</c:formatCode>
                <c:ptCount val="101"/>
                <c:pt idx="0" formatCode="#,##0.00">
                  <c:v>0</c:v>
                </c:pt>
                <c:pt idx="1">
                  <c:v>28.9</c:v>
                </c:pt>
                <c:pt idx="2">
                  <c:v>28</c:v>
                </c:pt>
                <c:pt idx="3">
                  <c:v>27.733333333333334</c:v>
                </c:pt>
                <c:pt idx="4">
                  <c:v>27.524999999999999</c:v>
                </c:pt>
                <c:pt idx="5">
                  <c:v>27.6</c:v>
                </c:pt>
                <c:pt idx="6">
                  <c:v>27.45</c:v>
                </c:pt>
                <c:pt idx="7">
                  <c:v>27.228571428571428</c:v>
                </c:pt>
                <c:pt idx="8">
                  <c:v>26.75</c:v>
                </c:pt>
                <c:pt idx="9">
                  <c:v>26.255555555555556</c:v>
                </c:pt>
                <c:pt idx="10">
                  <c:v>25.85</c:v>
                </c:pt>
                <c:pt idx="11">
                  <c:v>25.727272727272727</c:v>
                </c:pt>
                <c:pt idx="12">
                  <c:v>25.741666666666664</c:v>
                </c:pt>
                <c:pt idx="13">
                  <c:v>26</c:v>
                </c:pt>
                <c:pt idx="14">
                  <c:v>26.25714285714286</c:v>
                </c:pt>
                <c:pt idx="15">
                  <c:v>26.393333333333334</c:v>
                </c:pt>
                <c:pt idx="16">
                  <c:v>26.475000000000001</c:v>
                </c:pt>
                <c:pt idx="17">
                  <c:v>26.617647058823529</c:v>
                </c:pt>
                <c:pt idx="18">
                  <c:v>26.694444444444443</c:v>
                </c:pt>
                <c:pt idx="19">
                  <c:v>26.710526315789473</c:v>
                </c:pt>
                <c:pt idx="20">
                  <c:v>26.68</c:v>
                </c:pt>
                <c:pt idx="21">
                  <c:v>26.547619047619047</c:v>
                </c:pt>
                <c:pt idx="22">
                  <c:v>26.354545454545452</c:v>
                </c:pt>
                <c:pt idx="23">
                  <c:v>26.313043478260866</c:v>
                </c:pt>
                <c:pt idx="24">
                  <c:v>26.337499999999995</c:v>
                </c:pt>
                <c:pt idx="25">
                  <c:v>26.531999999999996</c:v>
                </c:pt>
                <c:pt idx="26">
                  <c:v>26.773076923076921</c:v>
                </c:pt>
                <c:pt idx="27">
                  <c:v>26.844444444444441</c:v>
                </c:pt>
                <c:pt idx="28">
                  <c:v>26.889285714285712</c:v>
                </c:pt>
                <c:pt idx="29">
                  <c:v>26.913793103448278</c:v>
                </c:pt>
                <c:pt idx="30">
                  <c:v>26.92</c:v>
                </c:pt>
                <c:pt idx="31">
                  <c:v>26.92258064516129</c:v>
                </c:pt>
                <c:pt idx="32">
                  <c:v>26.824999999999999</c:v>
                </c:pt>
                <c:pt idx="33">
                  <c:v>26.739393939393938</c:v>
                </c:pt>
                <c:pt idx="34">
                  <c:v>26.69705882352941</c:v>
                </c:pt>
                <c:pt idx="35">
                  <c:v>26.708571428571428</c:v>
                </c:pt>
                <c:pt idx="36">
                  <c:v>26.741666666666664</c:v>
                </c:pt>
                <c:pt idx="37">
                  <c:v>26.837837837837835</c:v>
                </c:pt>
                <c:pt idx="38">
                  <c:v>26.981578947368419</c:v>
                </c:pt>
                <c:pt idx="39">
                  <c:v>27.076923076923077</c:v>
                </c:pt>
                <c:pt idx="40">
                  <c:v>27.085000000000001</c:v>
                </c:pt>
                <c:pt idx="41">
                  <c:v>27.107317073170734</c:v>
                </c:pt>
                <c:pt idx="42">
                  <c:v>27.090476190476195</c:v>
                </c:pt>
                <c:pt idx="43">
                  <c:v>27.04651162790698</c:v>
                </c:pt>
                <c:pt idx="44">
                  <c:v>27.022727272727277</c:v>
                </c:pt>
                <c:pt idx="45">
                  <c:v>26.940000000000005</c:v>
                </c:pt>
                <c:pt idx="46">
                  <c:v>26.826086956521745</c:v>
                </c:pt>
                <c:pt idx="47">
                  <c:v>26.81489361702128</c:v>
                </c:pt>
                <c:pt idx="48">
                  <c:v>26.875000000000004</c:v>
                </c:pt>
                <c:pt idx="49">
                  <c:v>26.953061224489801</c:v>
                </c:pt>
                <c:pt idx="50">
                  <c:v>27.048000000000005</c:v>
                </c:pt>
                <c:pt idx="51">
                  <c:v>27.076470588235299</c:v>
                </c:pt>
                <c:pt idx="52">
                  <c:v>27.117307692307698</c:v>
                </c:pt>
                <c:pt idx="53">
                  <c:v>27.141509433962273</c:v>
                </c:pt>
                <c:pt idx="54">
                  <c:v>27.153703703703712</c:v>
                </c:pt>
                <c:pt idx="55">
                  <c:v>27.1309090909091</c:v>
                </c:pt>
                <c:pt idx="56">
                  <c:v>27.087500000000009</c:v>
                </c:pt>
                <c:pt idx="57">
                  <c:v>27.012280701754396</c:v>
                </c:pt>
                <c:pt idx="58">
                  <c:v>26.972413793103456</c:v>
                </c:pt>
                <c:pt idx="59">
                  <c:v>26.99152542372882</c:v>
                </c:pt>
                <c:pt idx="60">
                  <c:v>27.035000000000007</c:v>
                </c:pt>
                <c:pt idx="61">
                  <c:v>27.098360655737711</c:v>
                </c:pt>
                <c:pt idx="62">
                  <c:v>27.196774193548396</c:v>
                </c:pt>
                <c:pt idx="63">
                  <c:v>27.239682539682548</c:v>
                </c:pt>
                <c:pt idx="64">
                  <c:v>27.260937500000008</c:v>
                </c:pt>
                <c:pt idx="65">
                  <c:v>27.312307692307698</c:v>
                </c:pt>
                <c:pt idx="66">
                  <c:v>27.333333333333339</c:v>
                </c:pt>
                <c:pt idx="67">
                  <c:v>27.334328358208964</c:v>
                </c:pt>
                <c:pt idx="68">
                  <c:v>27.322058823529421</c:v>
                </c:pt>
                <c:pt idx="69">
                  <c:v>27.282608695652179</c:v>
                </c:pt>
                <c:pt idx="70">
                  <c:v>27.234285714285722</c:v>
                </c:pt>
                <c:pt idx="71">
                  <c:v>27.235211267605642</c:v>
                </c:pt>
                <c:pt idx="72">
                  <c:v>27.286111111111119</c:v>
                </c:pt>
                <c:pt idx="73">
                  <c:v>27.360273972602748</c:v>
                </c:pt>
                <c:pt idx="74">
                  <c:v>27.420270270270279</c:v>
                </c:pt>
                <c:pt idx="75">
                  <c:v>27.45600000000001</c:v>
                </c:pt>
                <c:pt idx="76">
                  <c:v>27.485526315789482</c:v>
                </c:pt>
                <c:pt idx="77">
                  <c:v>27.4922077922078</c:v>
                </c:pt>
                <c:pt idx="78">
                  <c:v>27.487179487179493</c:v>
                </c:pt>
                <c:pt idx="79">
                  <c:v>27.489873417721522</c:v>
                </c:pt>
                <c:pt idx="80">
                  <c:v>27.467500000000001</c:v>
                </c:pt>
                <c:pt idx="81">
                  <c:v>27.413580246913579</c:v>
                </c:pt>
                <c:pt idx="82">
                  <c:v>27.378048780487806</c:v>
                </c:pt>
                <c:pt idx="83">
                  <c:v>27.37590361445783</c:v>
                </c:pt>
                <c:pt idx="84">
                  <c:v>27.408333333333331</c:v>
                </c:pt>
                <c:pt idx="85">
                  <c:v>27.461176470588232</c:v>
                </c:pt>
                <c:pt idx="86">
                  <c:v>27.49767441860465</c:v>
                </c:pt>
                <c:pt idx="87">
                  <c:v>27.499999999999996</c:v>
                </c:pt>
                <c:pt idx="88">
                  <c:v>27.499999999999996</c:v>
                </c:pt>
                <c:pt idx="89">
                  <c:v>27.505617977528086</c:v>
                </c:pt>
                <c:pt idx="90">
                  <c:v>27.499999999999996</c:v>
                </c:pt>
                <c:pt idx="91">
                  <c:v>27.495604395604389</c:v>
                </c:pt>
                <c:pt idx="92">
                  <c:v>27.469565217391299</c:v>
                </c:pt>
                <c:pt idx="93">
                  <c:v>27.455913978494614</c:v>
                </c:pt>
                <c:pt idx="94">
                  <c:v>27.425531914893607</c:v>
                </c:pt>
                <c:pt idx="95">
                  <c:v>27.405263157894726</c:v>
                </c:pt>
                <c:pt idx="96">
                  <c:v>27.424999999999994</c:v>
                </c:pt>
                <c:pt idx="97">
                  <c:v>27.463917525773187</c:v>
                </c:pt>
                <c:pt idx="98">
                  <c:v>27.522448979591825</c:v>
                </c:pt>
                <c:pt idx="99">
                  <c:v>27.54141414141413</c:v>
                </c:pt>
                <c:pt idx="100">
                  <c:v>27.562999999999988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E-4B42-888D-044F01342C30}"/>
            </c:ext>
          </c:extLst>
        </c:ser>
        <c:ser>
          <c:idx val="2"/>
          <c:order val="2"/>
          <c:tx>
            <c:strRef>
              <c:f>'(1) Temperatura Máxima'!$G$3</c:f>
              <c:strCache>
                <c:ptCount val="1"/>
                <c:pt idx="0">
                  <c:v>Promedio Móvil Simple (PMS)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'(1) Temperatura Máxima'!$B$4:$B$105</c:f>
              <c:numCache>
                <c:formatCode>mmm\-yyyy</c:formatCode>
                <c:ptCount val="102"/>
                <c:pt idx="0">
                  <c:v>41730</c:v>
                </c:pt>
                <c:pt idx="1">
                  <c:v>41760</c:v>
                </c:pt>
                <c:pt idx="2">
                  <c:v>41791</c:v>
                </c:pt>
                <c:pt idx="3">
                  <c:v>41821</c:v>
                </c:pt>
                <c:pt idx="4">
                  <c:v>41852</c:v>
                </c:pt>
                <c:pt idx="5">
                  <c:v>41883</c:v>
                </c:pt>
                <c:pt idx="6">
                  <c:v>41913</c:v>
                </c:pt>
                <c:pt idx="7">
                  <c:v>41944</c:v>
                </c:pt>
                <c:pt idx="8">
                  <c:v>41974</c:v>
                </c:pt>
                <c:pt idx="9">
                  <c:v>42005</c:v>
                </c:pt>
                <c:pt idx="10">
                  <c:v>42036</c:v>
                </c:pt>
                <c:pt idx="11">
                  <c:v>42064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42217</c:v>
                </c:pt>
                <c:pt idx="17">
                  <c:v>42248</c:v>
                </c:pt>
                <c:pt idx="18">
                  <c:v>42278</c:v>
                </c:pt>
                <c:pt idx="19">
                  <c:v>42309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42491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42644</c:v>
                </c:pt>
                <c:pt idx="31">
                  <c:v>42675</c:v>
                </c:pt>
                <c:pt idx="32">
                  <c:v>42705</c:v>
                </c:pt>
                <c:pt idx="33">
                  <c:v>42736</c:v>
                </c:pt>
                <c:pt idx="34">
                  <c:v>42767</c:v>
                </c:pt>
                <c:pt idx="35">
                  <c:v>42795</c:v>
                </c:pt>
                <c:pt idx="36">
                  <c:v>42826</c:v>
                </c:pt>
                <c:pt idx="37">
                  <c:v>42856</c:v>
                </c:pt>
                <c:pt idx="38">
                  <c:v>42887</c:v>
                </c:pt>
                <c:pt idx="39">
                  <c:v>42917</c:v>
                </c:pt>
                <c:pt idx="40">
                  <c:v>42948</c:v>
                </c:pt>
                <c:pt idx="41">
                  <c:v>42979</c:v>
                </c:pt>
                <c:pt idx="42">
                  <c:v>43009</c:v>
                </c:pt>
                <c:pt idx="43">
                  <c:v>43040</c:v>
                </c:pt>
                <c:pt idx="44">
                  <c:v>43070</c:v>
                </c:pt>
                <c:pt idx="45">
                  <c:v>43101</c:v>
                </c:pt>
                <c:pt idx="46">
                  <c:v>43132</c:v>
                </c:pt>
                <c:pt idx="47">
                  <c:v>43160</c:v>
                </c:pt>
                <c:pt idx="48">
                  <c:v>43191</c:v>
                </c:pt>
                <c:pt idx="49">
                  <c:v>43221</c:v>
                </c:pt>
                <c:pt idx="50">
                  <c:v>43252</c:v>
                </c:pt>
                <c:pt idx="51">
                  <c:v>43282</c:v>
                </c:pt>
                <c:pt idx="52">
                  <c:v>43313</c:v>
                </c:pt>
                <c:pt idx="53">
                  <c:v>43344</c:v>
                </c:pt>
                <c:pt idx="54">
                  <c:v>43374</c:v>
                </c:pt>
                <c:pt idx="55">
                  <c:v>43405</c:v>
                </c:pt>
                <c:pt idx="56">
                  <c:v>43435</c:v>
                </c:pt>
                <c:pt idx="57">
                  <c:v>43466</c:v>
                </c:pt>
                <c:pt idx="58">
                  <c:v>43497</c:v>
                </c:pt>
                <c:pt idx="59">
                  <c:v>43525</c:v>
                </c:pt>
                <c:pt idx="60">
                  <c:v>43556</c:v>
                </c:pt>
                <c:pt idx="61">
                  <c:v>43586</c:v>
                </c:pt>
                <c:pt idx="62">
                  <c:v>43617</c:v>
                </c:pt>
                <c:pt idx="63">
                  <c:v>43647</c:v>
                </c:pt>
                <c:pt idx="64">
                  <c:v>43678</c:v>
                </c:pt>
                <c:pt idx="65">
                  <c:v>43709</c:v>
                </c:pt>
                <c:pt idx="66">
                  <c:v>43739</c:v>
                </c:pt>
                <c:pt idx="67">
                  <c:v>43770</c:v>
                </c:pt>
                <c:pt idx="68">
                  <c:v>43800</c:v>
                </c:pt>
                <c:pt idx="69">
                  <c:v>43831</c:v>
                </c:pt>
                <c:pt idx="70">
                  <c:v>43862</c:v>
                </c:pt>
                <c:pt idx="71">
                  <c:v>43891</c:v>
                </c:pt>
                <c:pt idx="72">
                  <c:v>43922</c:v>
                </c:pt>
                <c:pt idx="73">
                  <c:v>43952</c:v>
                </c:pt>
                <c:pt idx="74">
                  <c:v>43983</c:v>
                </c:pt>
                <c:pt idx="75">
                  <c:v>44013</c:v>
                </c:pt>
                <c:pt idx="76">
                  <c:v>44044</c:v>
                </c:pt>
                <c:pt idx="77">
                  <c:v>44075</c:v>
                </c:pt>
                <c:pt idx="78">
                  <c:v>44105</c:v>
                </c:pt>
                <c:pt idx="79">
                  <c:v>44136</c:v>
                </c:pt>
                <c:pt idx="80">
                  <c:v>44166</c:v>
                </c:pt>
                <c:pt idx="81">
                  <c:v>44197</c:v>
                </c:pt>
                <c:pt idx="82">
                  <c:v>44228</c:v>
                </c:pt>
                <c:pt idx="83">
                  <c:v>44256</c:v>
                </c:pt>
                <c:pt idx="84">
                  <c:v>44287</c:v>
                </c:pt>
                <c:pt idx="85">
                  <c:v>44317</c:v>
                </c:pt>
                <c:pt idx="86">
                  <c:v>44348</c:v>
                </c:pt>
                <c:pt idx="87">
                  <c:v>44378</c:v>
                </c:pt>
                <c:pt idx="88">
                  <c:v>44409</c:v>
                </c:pt>
                <c:pt idx="89">
                  <c:v>44440</c:v>
                </c:pt>
                <c:pt idx="90">
                  <c:v>44470</c:v>
                </c:pt>
                <c:pt idx="91">
                  <c:v>44501</c:v>
                </c:pt>
                <c:pt idx="92">
                  <c:v>44531</c:v>
                </c:pt>
                <c:pt idx="93">
                  <c:v>44562</c:v>
                </c:pt>
                <c:pt idx="94">
                  <c:v>44593</c:v>
                </c:pt>
                <c:pt idx="95">
                  <c:v>44621</c:v>
                </c:pt>
                <c:pt idx="96">
                  <c:v>44652</c:v>
                </c:pt>
                <c:pt idx="97">
                  <c:v>44682</c:v>
                </c:pt>
                <c:pt idx="98">
                  <c:v>44713</c:v>
                </c:pt>
                <c:pt idx="99">
                  <c:v>44743</c:v>
                </c:pt>
                <c:pt idx="100">
                  <c:v>44774</c:v>
                </c:pt>
                <c:pt idx="101">
                  <c:v>44805</c:v>
                </c:pt>
              </c:numCache>
            </c:numRef>
          </c:cat>
          <c:val>
            <c:numRef>
              <c:f>'(1) Temperatura Máxima'!$G$4:$G$104</c:f>
              <c:numCache>
                <c:formatCode>#,##0.00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">
                  <c:v>27.733333333333334</c:v>
                </c:pt>
                <c:pt idx="4" formatCode="0.00">
                  <c:v>27.066666666666663</c:v>
                </c:pt>
                <c:pt idx="5" formatCode="0.00">
                  <c:v>27.333333333333332</c:v>
                </c:pt>
                <c:pt idx="6" formatCode="0.00">
                  <c:v>27.166666666666668</c:v>
                </c:pt>
                <c:pt idx="7" formatCode="0.00">
                  <c:v>26.833333333333332</c:v>
                </c:pt>
                <c:pt idx="8" formatCode="0.00">
                  <c:v>25.333333333333332</c:v>
                </c:pt>
                <c:pt idx="9" formatCode="0.00">
                  <c:v>23.866666666666664</c:v>
                </c:pt>
                <c:pt idx="10" formatCode="0.00">
                  <c:v>22.633333333333336</c:v>
                </c:pt>
                <c:pt idx="11" formatCode="0.00">
                  <c:v>23</c:v>
                </c:pt>
                <c:pt idx="12" formatCode="0.00">
                  <c:v>24.2</c:v>
                </c:pt>
                <c:pt idx="13" formatCode="0.00">
                  <c:v>26.5</c:v>
                </c:pt>
                <c:pt idx="14" formatCode="0.00">
                  <c:v>28.2</c:v>
                </c:pt>
                <c:pt idx="15" formatCode="0.00">
                  <c:v>29</c:v>
                </c:pt>
                <c:pt idx="16" formatCode="0.00">
                  <c:v>28.533333333333335</c:v>
                </c:pt>
                <c:pt idx="17" formatCode="0.00">
                  <c:v>28.3</c:v>
                </c:pt>
                <c:pt idx="18" formatCode="0.00">
                  <c:v>28.2</c:v>
                </c:pt>
                <c:pt idx="19" formatCode="0.00">
                  <c:v>27.966666666666669</c:v>
                </c:pt>
                <c:pt idx="20" formatCode="0.00">
                  <c:v>27.033333333333331</c:v>
                </c:pt>
                <c:pt idx="21" formatCode="0.00">
                  <c:v>25.666666666666668</c:v>
                </c:pt>
                <c:pt idx="22" formatCode="0.00">
                  <c:v>24.099999999999998</c:v>
                </c:pt>
                <c:pt idx="23" formatCode="0.00">
                  <c:v>23.866666666666664</c:v>
                </c:pt>
                <c:pt idx="24" formatCode="0.00">
                  <c:v>24.866666666666664</c:v>
                </c:pt>
                <c:pt idx="25" formatCode="0.00">
                  <c:v>27.833333333333332</c:v>
                </c:pt>
                <c:pt idx="26" formatCode="0.00">
                  <c:v>30.299999999999997</c:v>
                </c:pt>
                <c:pt idx="27" formatCode="0.00">
                  <c:v>30.900000000000002</c:v>
                </c:pt>
                <c:pt idx="28" formatCode="0.00">
                  <c:v>29.866666666666664</c:v>
                </c:pt>
                <c:pt idx="29" formatCode="0.00">
                  <c:v>28.133333333333336</c:v>
                </c:pt>
                <c:pt idx="30" formatCode="0.00">
                  <c:v>27.600000000000005</c:v>
                </c:pt>
                <c:pt idx="31" formatCode="0.00">
                  <c:v>27.233333333333334</c:v>
                </c:pt>
                <c:pt idx="32" formatCode="0.00">
                  <c:v>25.966666666666669</c:v>
                </c:pt>
                <c:pt idx="33" formatCode="0.00">
                  <c:v>24.933333333333334</c:v>
                </c:pt>
                <c:pt idx="34" formatCode="0.00">
                  <c:v>24.366666666666664</c:v>
                </c:pt>
                <c:pt idx="35" formatCode="0.00">
                  <c:v>25.466666666666669</c:v>
                </c:pt>
                <c:pt idx="36" formatCode="0.00">
                  <c:v>26.766666666666669</c:v>
                </c:pt>
                <c:pt idx="37" formatCode="0.00">
                  <c:v>28.433333333333334</c:v>
                </c:pt>
                <c:pt idx="38" formatCode="0.00">
                  <c:v>30.166666666666668</c:v>
                </c:pt>
                <c:pt idx="39" formatCode="0.00">
                  <c:v>31.099999999999998</c:v>
                </c:pt>
                <c:pt idx="40" formatCode="0.00">
                  <c:v>30.133333333333336</c:v>
                </c:pt>
                <c:pt idx="41" formatCode="0.00">
                  <c:v>28.7</c:v>
                </c:pt>
                <c:pt idx="42" formatCode="0.00">
                  <c:v>27.266666666666666</c:v>
                </c:pt>
                <c:pt idx="43" formatCode="0.00">
                  <c:v>26.533333333333331</c:v>
                </c:pt>
                <c:pt idx="44" formatCode="0.00">
                  <c:v>25.866666666666664</c:v>
                </c:pt>
                <c:pt idx="45" formatCode="0.00">
                  <c:v>24.833333333333332</c:v>
                </c:pt>
                <c:pt idx="46" formatCode="0.00">
                  <c:v>23.666666666666668</c:v>
                </c:pt>
                <c:pt idx="47" formatCode="0.00">
                  <c:v>23.766666666666666</c:v>
                </c:pt>
                <c:pt idx="48" formatCode="0.00">
                  <c:v>25.900000000000002</c:v>
                </c:pt>
                <c:pt idx="49" formatCode="0.00">
                  <c:v>28.900000000000002</c:v>
                </c:pt>
                <c:pt idx="50" formatCode="0.00">
                  <c:v>30.7</c:v>
                </c:pt>
                <c:pt idx="51" formatCode="0.00">
                  <c:v>30.3</c:v>
                </c:pt>
                <c:pt idx="52" formatCode="0.00">
                  <c:v>29.8</c:v>
                </c:pt>
                <c:pt idx="53" formatCode="0.00">
                  <c:v>28.7</c:v>
                </c:pt>
                <c:pt idx="54" formatCode="0.00">
                  <c:v>28.466666666666665</c:v>
                </c:pt>
                <c:pt idx="55" formatCode="0.00">
                  <c:v>27.366666666666664</c:v>
                </c:pt>
                <c:pt idx="56" formatCode="0.00">
                  <c:v>26.133333333333336</c:v>
                </c:pt>
                <c:pt idx="57" formatCode="0.00">
                  <c:v>24.466666666666665</c:v>
                </c:pt>
                <c:pt idx="58" formatCode="0.00">
                  <c:v>24.066666666666666</c:v>
                </c:pt>
                <c:pt idx="59" formatCode="0.00">
                  <c:v>25.2</c:v>
                </c:pt>
                <c:pt idx="60" formatCode="0.00">
                  <c:v>27.466666666666669</c:v>
                </c:pt>
                <c:pt idx="61" formatCode="0.00">
                  <c:v>29.533333333333331</c:v>
                </c:pt>
                <c:pt idx="62" formatCode="0.00">
                  <c:v>31.233333333333334</c:v>
                </c:pt>
                <c:pt idx="63" formatCode="0.00">
                  <c:v>31.333333333333332</c:v>
                </c:pt>
                <c:pt idx="64" formatCode="0.00">
                  <c:v>30.566666666666666</c:v>
                </c:pt>
                <c:pt idx="65" formatCode="0.00">
                  <c:v>29.7</c:v>
                </c:pt>
                <c:pt idx="66" formatCode="0.00">
                  <c:v>29.3</c:v>
                </c:pt>
                <c:pt idx="67" formatCode="0.00">
                  <c:v>28.899999999999995</c:v>
                </c:pt>
                <c:pt idx="68" formatCode="0.00">
                  <c:v>27.533333333333331</c:v>
                </c:pt>
                <c:pt idx="69" formatCode="0.00">
                  <c:v>26.166666666666668</c:v>
                </c:pt>
                <c:pt idx="70" formatCode="0.00">
                  <c:v>25</c:v>
                </c:pt>
                <c:pt idx="71" formatCode="0.00">
                  <c:v>25.266666666666666</c:v>
                </c:pt>
                <c:pt idx="72" formatCode="0.00">
                  <c:v>27.366666666666664</c:v>
                </c:pt>
                <c:pt idx="73" formatCode="0.00">
                  <c:v>30.3</c:v>
                </c:pt>
                <c:pt idx="74" formatCode="0.00">
                  <c:v>31.8</c:v>
                </c:pt>
                <c:pt idx="75" formatCode="0.00">
                  <c:v>31.533333333333331</c:v>
                </c:pt>
                <c:pt idx="76" formatCode="0.00">
                  <c:v>30.533333333333335</c:v>
                </c:pt>
                <c:pt idx="77" formatCode="0.00">
                  <c:v>29.266666666666666</c:v>
                </c:pt>
                <c:pt idx="78" formatCode="0.00">
                  <c:v>28.266666666666669</c:v>
                </c:pt>
                <c:pt idx="79" formatCode="0.00">
                  <c:v>27.599999999999998</c:v>
                </c:pt>
                <c:pt idx="80" formatCode="0.00">
                  <c:v>26.833333333333332</c:v>
                </c:pt>
                <c:pt idx="81" formatCode="0.00">
                  <c:v>25.5</c:v>
                </c:pt>
                <c:pt idx="82" formatCode="0.00">
                  <c:v>24.433333333333334</c:v>
                </c:pt>
                <c:pt idx="83" formatCode="0.00">
                  <c:v>24.933333333333334</c:v>
                </c:pt>
                <c:pt idx="84" formatCode="0.00">
                  <c:v>27.266666666666669</c:v>
                </c:pt>
                <c:pt idx="85" formatCode="0.00">
                  <c:v>29.733333333333331</c:v>
                </c:pt>
                <c:pt idx="86" formatCode="0.00">
                  <c:v>30.866666666666664</c:v>
                </c:pt>
                <c:pt idx="87" formatCode="0.00">
                  <c:v>30.066666666666666</c:v>
                </c:pt>
                <c:pt idx="88" formatCode="0.00">
                  <c:v>28.599999999999998</c:v>
                </c:pt>
                <c:pt idx="89" formatCode="0.00">
                  <c:v>27.733333333333334</c:v>
                </c:pt>
                <c:pt idx="90" formatCode="0.00">
                  <c:v>27.5</c:v>
                </c:pt>
                <c:pt idx="91" formatCode="0.00">
                  <c:v>27.366666666666664</c:v>
                </c:pt>
                <c:pt idx="92" formatCode="0.00">
                  <c:v>26.400000000000002</c:v>
                </c:pt>
                <c:pt idx="93" formatCode="0.00">
                  <c:v>26.133333333333336</c:v>
                </c:pt>
                <c:pt idx="94" formatCode="0.00">
                  <c:v>25.3</c:v>
                </c:pt>
                <c:pt idx="95" formatCode="0.00">
                  <c:v>25.433333333333334</c:v>
                </c:pt>
                <c:pt idx="96" formatCode="0.00">
                  <c:v>26.466666666666669</c:v>
                </c:pt>
                <c:pt idx="97" formatCode="0.00">
                  <c:v>28.666666666666668</c:v>
                </c:pt>
                <c:pt idx="98" formatCode="0.00">
                  <c:v>31.233333333333334</c:v>
                </c:pt>
                <c:pt idx="99" formatCode="0.00">
                  <c:v>31.266666666666669</c:v>
                </c:pt>
                <c:pt idx="100">
                  <c:v>30.766666666666666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F-4F5C-8ED1-9DCB5AAA22B3}"/>
            </c:ext>
          </c:extLst>
        </c:ser>
        <c:ser>
          <c:idx val="3"/>
          <c:order val="3"/>
          <c:tx>
            <c:strRef>
              <c:f>'(1) Temperatura Máxima'!$J$3</c:f>
              <c:strCache>
                <c:ptCount val="1"/>
                <c:pt idx="0">
                  <c:v>Promedio Móvil Doble (PMD)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'(1) Temperatura Máxima'!$B$4:$B$105</c:f>
              <c:numCache>
                <c:formatCode>mmm\-yyyy</c:formatCode>
                <c:ptCount val="102"/>
                <c:pt idx="0">
                  <c:v>41730</c:v>
                </c:pt>
                <c:pt idx="1">
                  <c:v>41760</c:v>
                </c:pt>
                <c:pt idx="2">
                  <c:v>41791</c:v>
                </c:pt>
                <c:pt idx="3">
                  <c:v>41821</c:v>
                </c:pt>
                <c:pt idx="4">
                  <c:v>41852</c:v>
                </c:pt>
                <c:pt idx="5">
                  <c:v>41883</c:v>
                </c:pt>
                <c:pt idx="6">
                  <c:v>41913</c:v>
                </c:pt>
                <c:pt idx="7">
                  <c:v>41944</c:v>
                </c:pt>
                <c:pt idx="8">
                  <c:v>41974</c:v>
                </c:pt>
                <c:pt idx="9">
                  <c:v>42005</c:v>
                </c:pt>
                <c:pt idx="10">
                  <c:v>42036</c:v>
                </c:pt>
                <c:pt idx="11">
                  <c:v>42064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42217</c:v>
                </c:pt>
                <c:pt idx="17">
                  <c:v>42248</c:v>
                </c:pt>
                <c:pt idx="18">
                  <c:v>42278</c:v>
                </c:pt>
                <c:pt idx="19">
                  <c:v>42309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42491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42644</c:v>
                </c:pt>
                <c:pt idx="31">
                  <c:v>42675</c:v>
                </c:pt>
                <c:pt idx="32">
                  <c:v>42705</c:v>
                </c:pt>
                <c:pt idx="33">
                  <c:v>42736</c:v>
                </c:pt>
                <c:pt idx="34">
                  <c:v>42767</c:v>
                </c:pt>
                <c:pt idx="35">
                  <c:v>42795</c:v>
                </c:pt>
                <c:pt idx="36">
                  <c:v>42826</c:v>
                </c:pt>
                <c:pt idx="37">
                  <c:v>42856</c:v>
                </c:pt>
                <c:pt idx="38">
                  <c:v>42887</c:v>
                </c:pt>
                <c:pt idx="39">
                  <c:v>42917</c:v>
                </c:pt>
                <c:pt idx="40">
                  <c:v>42948</c:v>
                </c:pt>
                <c:pt idx="41">
                  <c:v>42979</c:v>
                </c:pt>
                <c:pt idx="42">
                  <c:v>43009</c:v>
                </c:pt>
                <c:pt idx="43">
                  <c:v>43040</c:v>
                </c:pt>
                <c:pt idx="44">
                  <c:v>43070</c:v>
                </c:pt>
                <c:pt idx="45">
                  <c:v>43101</c:v>
                </c:pt>
                <c:pt idx="46">
                  <c:v>43132</c:v>
                </c:pt>
                <c:pt idx="47">
                  <c:v>43160</c:v>
                </c:pt>
                <c:pt idx="48">
                  <c:v>43191</c:v>
                </c:pt>
                <c:pt idx="49">
                  <c:v>43221</c:v>
                </c:pt>
                <c:pt idx="50">
                  <c:v>43252</c:v>
                </c:pt>
                <c:pt idx="51">
                  <c:v>43282</c:v>
                </c:pt>
                <c:pt idx="52">
                  <c:v>43313</c:v>
                </c:pt>
                <c:pt idx="53">
                  <c:v>43344</c:v>
                </c:pt>
                <c:pt idx="54">
                  <c:v>43374</c:v>
                </c:pt>
                <c:pt idx="55">
                  <c:v>43405</c:v>
                </c:pt>
                <c:pt idx="56">
                  <c:v>43435</c:v>
                </c:pt>
                <c:pt idx="57">
                  <c:v>43466</c:v>
                </c:pt>
                <c:pt idx="58">
                  <c:v>43497</c:v>
                </c:pt>
                <c:pt idx="59">
                  <c:v>43525</c:v>
                </c:pt>
                <c:pt idx="60">
                  <c:v>43556</c:v>
                </c:pt>
                <c:pt idx="61">
                  <c:v>43586</c:v>
                </c:pt>
                <c:pt idx="62">
                  <c:v>43617</c:v>
                </c:pt>
                <c:pt idx="63">
                  <c:v>43647</c:v>
                </c:pt>
                <c:pt idx="64">
                  <c:v>43678</c:v>
                </c:pt>
                <c:pt idx="65">
                  <c:v>43709</c:v>
                </c:pt>
                <c:pt idx="66">
                  <c:v>43739</c:v>
                </c:pt>
                <c:pt idx="67">
                  <c:v>43770</c:v>
                </c:pt>
                <c:pt idx="68">
                  <c:v>43800</c:v>
                </c:pt>
                <c:pt idx="69">
                  <c:v>43831</c:v>
                </c:pt>
                <c:pt idx="70">
                  <c:v>43862</c:v>
                </c:pt>
                <c:pt idx="71">
                  <c:v>43891</c:v>
                </c:pt>
                <c:pt idx="72">
                  <c:v>43922</c:v>
                </c:pt>
                <c:pt idx="73">
                  <c:v>43952</c:v>
                </c:pt>
                <c:pt idx="74">
                  <c:v>43983</c:v>
                </c:pt>
                <c:pt idx="75">
                  <c:v>44013</c:v>
                </c:pt>
                <c:pt idx="76">
                  <c:v>44044</c:v>
                </c:pt>
                <c:pt idx="77">
                  <c:v>44075</c:v>
                </c:pt>
                <c:pt idx="78">
                  <c:v>44105</c:v>
                </c:pt>
                <c:pt idx="79">
                  <c:v>44136</c:v>
                </c:pt>
                <c:pt idx="80">
                  <c:v>44166</c:v>
                </c:pt>
                <c:pt idx="81">
                  <c:v>44197</c:v>
                </c:pt>
                <c:pt idx="82">
                  <c:v>44228</c:v>
                </c:pt>
                <c:pt idx="83">
                  <c:v>44256</c:v>
                </c:pt>
                <c:pt idx="84">
                  <c:v>44287</c:v>
                </c:pt>
                <c:pt idx="85">
                  <c:v>44317</c:v>
                </c:pt>
                <c:pt idx="86">
                  <c:v>44348</c:v>
                </c:pt>
                <c:pt idx="87">
                  <c:v>44378</c:v>
                </c:pt>
                <c:pt idx="88">
                  <c:v>44409</c:v>
                </c:pt>
                <c:pt idx="89">
                  <c:v>44440</c:v>
                </c:pt>
                <c:pt idx="90">
                  <c:v>44470</c:v>
                </c:pt>
                <c:pt idx="91">
                  <c:v>44501</c:v>
                </c:pt>
                <c:pt idx="92">
                  <c:v>44531</c:v>
                </c:pt>
                <c:pt idx="93">
                  <c:v>44562</c:v>
                </c:pt>
                <c:pt idx="94">
                  <c:v>44593</c:v>
                </c:pt>
                <c:pt idx="95">
                  <c:v>44621</c:v>
                </c:pt>
                <c:pt idx="96">
                  <c:v>44652</c:v>
                </c:pt>
                <c:pt idx="97">
                  <c:v>44682</c:v>
                </c:pt>
                <c:pt idx="98">
                  <c:v>44713</c:v>
                </c:pt>
                <c:pt idx="99">
                  <c:v>44743</c:v>
                </c:pt>
                <c:pt idx="100">
                  <c:v>44774</c:v>
                </c:pt>
                <c:pt idx="101">
                  <c:v>44805</c:v>
                </c:pt>
              </c:numCache>
            </c:numRef>
          </c:cat>
          <c:val>
            <c:numRef>
              <c:f>'(1) Temperatura Máxima'!$J$4:$J$105</c:f>
              <c:numCache>
                <c:formatCode>#,##0.00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27.324999999999999</c:v>
                </c:pt>
                <c:pt idx="8" formatCode="0.00">
                  <c:v>27.099999999999998</c:v>
                </c:pt>
                <c:pt idx="9" formatCode="0.00">
                  <c:v>26.666666666666664</c:v>
                </c:pt>
                <c:pt idx="10" formatCode="0.00">
                  <c:v>25.799999999999997</c:v>
                </c:pt>
                <c:pt idx="11" formatCode="0.00">
                  <c:v>24.666666666666668</c:v>
                </c:pt>
                <c:pt idx="12" formatCode="0.00">
                  <c:v>23.708333333333332</c:v>
                </c:pt>
                <c:pt idx="13" formatCode="0.00">
                  <c:v>23.425000000000001</c:v>
                </c:pt>
                <c:pt idx="14" formatCode="0.00">
                  <c:v>24.083333333333336</c:v>
                </c:pt>
                <c:pt idx="15" formatCode="0.00">
                  <c:v>25.475000000000001</c:v>
                </c:pt>
                <c:pt idx="16" formatCode="0.00">
                  <c:v>26.975000000000001</c:v>
                </c:pt>
                <c:pt idx="17" formatCode="0.00">
                  <c:v>28.058333333333334</c:v>
                </c:pt>
                <c:pt idx="18" formatCode="0.00">
                  <c:v>28.508333333333333</c:v>
                </c:pt>
                <c:pt idx="19" formatCode="0.00">
                  <c:v>28.508333333333333</c:v>
                </c:pt>
                <c:pt idx="20" formatCode="0.00">
                  <c:v>28.25</c:v>
                </c:pt>
                <c:pt idx="21" formatCode="0.00">
                  <c:v>27.875</c:v>
                </c:pt>
                <c:pt idx="22" formatCode="0.00">
                  <c:v>27.216666666666669</c:v>
                </c:pt>
                <c:pt idx="23" formatCode="0.00">
                  <c:v>26.191666666666666</c:v>
                </c:pt>
                <c:pt idx="24" formatCode="0.00">
                  <c:v>25.166666666666664</c:v>
                </c:pt>
                <c:pt idx="25" formatCode="0.00">
                  <c:v>24.624999999999996</c:v>
                </c:pt>
                <c:pt idx="26" formatCode="0.00">
                  <c:v>25.166666666666664</c:v>
                </c:pt>
                <c:pt idx="27" formatCode="0.00">
                  <c:v>26.716666666666665</c:v>
                </c:pt>
                <c:pt idx="28" formatCode="0.00">
                  <c:v>28.475000000000001</c:v>
                </c:pt>
                <c:pt idx="29" formatCode="0.00">
                  <c:v>29.724999999999998</c:v>
                </c:pt>
                <c:pt idx="30" formatCode="0.00">
                  <c:v>29.8</c:v>
                </c:pt>
                <c:pt idx="31" formatCode="0.00">
                  <c:v>29.125000000000004</c:v>
                </c:pt>
                <c:pt idx="32" formatCode="0.00">
                  <c:v>28.208333333333336</c:v>
                </c:pt>
                <c:pt idx="33" formatCode="0.00">
                  <c:v>27.233333333333334</c:v>
                </c:pt>
                <c:pt idx="34" formatCode="0.00">
                  <c:v>26.433333333333337</c:v>
                </c:pt>
                <c:pt idx="35" formatCode="0.00">
                  <c:v>25.625</c:v>
                </c:pt>
                <c:pt idx="36" formatCode="0.00">
                  <c:v>25.183333333333334</c:v>
                </c:pt>
                <c:pt idx="37" formatCode="0.00">
                  <c:v>25.383333333333333</c:v>
                </c:pt>
                <c:pt idx="38" formatCode="0.00">
                  <c:v>26.258333333333333</c:v>
                </c:pt>
                <c:pt idx="39" formatCode="0.00">
                  <c:v>27.708333333333336</c:v>
                </c:pt>
                <c:pt idx="40" formatCode="0.00">
                  <c:v>29.116666666666667</c:v>
                </c:pt>
                <c:pt idx="41" formatCode="0.00">
                  <c:v>29.958333333333336</c:v>
                </c:pt>
                <c:pt idx="42" formatCode="0.00">
                  <c:v>30.025000000000002</c:v>
                </c:pt>
                <c:pt idx="43" formatCode="0.00">
                  <c:v>29.3</c:v>
                </c:pt>
                <c:pt idx="44" formatCode="0.00">
                  <c:v>28.158333333333331</c:v>
                </c:pt>
                <c:pt idx="45" formatCode="0.00">
                  <c:v>27.091666666666665</c:v>
                </c:pt>
                <c:pt idx="46" formatCode="0.00">
                  <c:v>26.124999999999996</c:v>
                </c:pt>
                <c:pt idx="47" formatCode="0.00">
                  <c:v>25.224999999999998</c:v>
                </c:pt>
                <c:pt idx="48" formatCode="0.00">
                  <c:v>24.533333333333331</c:v>
                </c:pt>
                <c:pt idx="49" formatCode="0.00">
                  <c:v>24.541666666666668</c:v>
                </c:pt>
                <c:pt idx="50" formatCode="0.00">
                  <c:v>25.558333333333337</c:v>
                </c:pt>
                <c:pt idx="51" formatCode="0.00">
                  <c:v>27.31666666666667</c:v>
                </c:pt>
                <c:pt idx="52" formatCode="0.00">
                  <c:v>28.95</c:v>
                </c:pt>
                <c:pt idx="53" formatCode="0.00">
                  <c:v>29.925000000000001</c:v>
                </c:pt>
                <c:pt idx="54" formatCode="0.00">
                  <c:v>29.875</c:v>
                </c:pt>
                <c:pt idx="55" formatCode="0.00">
                  <c:v>29.316666666666666</c:v>
                </c:pt>
                <c:pt idx="56" formatCode="0.00">
                  <c:v>28.583333333333332</c:v>
                </c:pt>
                <c:pt idx="57" formatCode="0.00">
                  <c:v>27.666666666666668</c:v>
                </c:pt>
                <c:pt idx="58" formatCode="0.00">
                  <c:v>26.608333333333334</c:v>
                </c:pt>
                <c:pt idx="59" formatCode="0.00">
                  <c:v>25.508333333333333</c:v>
                </c:pt>
                <c:pt idx="60" formatCode="0.00">
                  <c:v>24.966666666666669</c:v>
                </c:pt>
                <c:pt idx="61" formatCode="0.00">
                  <c:v>25.3</c:v>
                </c:pt>
                <c:pt idx="62" formatCode="0.00">
                  <c:v>26.566666666666666</c:v>
                </c:pt>
                <c:pt idx="63" formatCode="0.00">
                  <c:v>28.358333333333334</c:v>
                </c:pt>
                <c:pt idx="64" formatCode="0.00">
                  <c:v>29.891666666666666</c:v>
                </c:pt>
                <c:pt idx="65" formatCode="0.00">
                  <c:v>30.666666666666664</c:v>
                </c:pt>
                <c:pt idx="66" formatCode="0.00">
                  <c:v>30.708333333333332</c:v>
                </c:pt>
                <c:pt idx="67" formatCode="0.00">
                  <c:v>30.224999999999998</c:v>
                </c:pt>
                <c:pt idx="68" formatCode="0.00">
                  <c:v>29.616666666666664</c:v>
                </c:pt>
                <c:pt idx="69" formatCode="0.00">
                  <c:v>28.858333333333331</c:v>
                </c:pt>
                <c:pt idx="70" formatCode="0.00">
                  <c:v>27.974999999999998</c:v>
                </c:pt>
                <c:pt idx="71" formatCode="0.00">
                  <c:v>26.9</c:v>
                </c:pt>
                <c:pt idx="72" formatCode="0.00">
                  <c:v>25.991666666666667</c:v>
                </c:pt>
                <c:pt idx="73" formatCode="0.00">
                  <c:v>25.95</c:v>
                </c:pt>
                <c:pt idx="74" formatCode="0.00">
                  <c:v>26.983333333333331</c:v>
                </c:pt>
                <c:pt idx="75" formatCode="0.00">
                  <c:v>28.68333333333333</c:v>
                </c:pt>
                <c:pt idx="76" formatCode="0.00">
                  <c:v>30.25</c:v>
                </c:pt>
                <c:pt idx="77" formatCode="0.00">
                  <c:v>31.041666666666664</c:v>
                </c:pt>
                <c:pt idx="78" formatCode="0.00">
                  <c:v>30.783333333333331</c:v>
                </c:pt>
                <c:pt idx="79" formatCode="0.00">
                  <c:v>29.9</c:v>
                </c:pt>
                <c:pt idx="80" formatCode="0.00">
                  <c:v>28.916666666666664</c:v>
                </c:pt>
                <c:pt idx="81" formatCode="0.00">
                  <c:v>27.991666666666664</c:v>
                </c:pt>
                <c:pt idx="82" formatCode="0.00">
                  <c:v>27.05</c:v>
                </c:pt>
                <c:pt idx="83" formatCode="0.00">
                  <c:v>26.091666666666669</c:v>
                </c:pt>
                <c:pt idx="84" formatCode="0.00">
                  <c:v>25.425000000000001</c:v>
                </c:pt>
                <c:pt idx="85" formatCode="0.00">
                  <c:v>25.533333333333335</c:v>
                </c:pt>
                <c:pt idx="86" formatCode="0.00">
                  <c:v>26.591666666666669</c:v>
                </c:pt>
                <c:pt idx="87" formatCode="0.00">
                  <c:v>28.2</c:v>
                </c:pt>
                <c:pt idx="88" formatCode="0.00">
                  <c:v>29.483333333333331</c:v>
                </c:pt>
                <c:pt idx="89" formatCode="0.00">
                  <c:v>29.816666666666663</c:v>
                </c:pt>
                <c:pt idx="90" formatCode="0.00">
                  <c:v>29.316666666666666</c:v>
                </c:pt>
                <c:pt idx="91" formatCode="0.00">
                  <c:v>28.475000000000001</c:v>
                </c:pt>
                <c:pt idx="92" formatCode="0.00">
                  <c:v>27.799999999999997</c:v>
                </c:pt>
                <c:pt idx="93" formatCode="0.00">
                  <c:v>27.25</c:v>
                </c:pt>
                <c:pt idx="94" formatCode="0.00">
                  <c:v>26.85</c:v>
                </c:pt>
                <c:pt idx="95" formatCode="0.00">
                  <c:v>26.3</c:v>
                </c:pt>
                <c:pt idx="96" formatCode="0.00">
                  <c:v>25.81666666666667</c:v>
                </c:pt>
                <c:pt idx="97" formatCode="0.00">
                  <c:v>25.833333333333336</c:v>
                </c:pt>
                <c:pt idx="98" formatCode="0.00">
                  <c:v>26.466666666666669</c:v>
                </c:pt>
                <c:pt idx="99" formatCode="0.00">
                  <c:v>27.950000000000003</c:v>
                </c:pt>
                <c:pt idx="100">
                  <c:v>29.408333333333335</c:v>
                </c:pt>
                <c:pt idx="101">
                  <c:v>30.483333333333334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5-47D7-AE14-CE394E85FA8D}"/>
            </c:ext>
          </c:extLst>
        </c:ser>
        <c:ser>
          <c:idx val="4"/>
          <c:order val="4"/>
          <c:tx>
            <c:strRef>
              <c:f>'(1) Temperatura Máxima'!$O$3</c:f>
              <c:strCache>
                <c:ptCount val="1"/>
                <c:pt idx="0">
                  <c:v>Promedio Móvil Doble Ajustado (PMDA)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'(1) Temperatura Máxima'!$B$4:$B$105</c:f>
              <c:numCache>
                <c:formatCode>mmm\-yyyy</c:formatCode>
                <c:ptCount val="102"/>
                <c:pt idx="0">
                  <c:v>41730</c:v>
                </c:pt>
                <c:pt idx="1">
                  <c:v>41760</c:v>
                </c:pt>
                <c:pt idx="2">
                  <c:v>41791</c:v>
                </c:pt>
                <c:pt idx="3">
                  <c:v>41821</c:v>
                </c:pt>
                <c:pt idx="4">
                  <c:v>41852</c:v>
                </c:pt>
                <c:pt idx="5">
                  <c:v>41883</c:v>
                </c:pt>
                <c:pt idx="6">
                  <c:v>41913</c:v>
                </c:pt>
                <c:pt idx="7">
                  <c:v>41944</c:v>
                </c:pt>
                <c:pt idx="8">
                  <c:v>41974</c:v>
                </c:pt>
                <c:pt idx="9">
                  <c:v>42005</c:v>
                </c:pt>
                <c:pt idx="10">
                  <c:v>42036</c:v>
                </c:pt>
                <c:pt idx="11">
                  <c:v>42064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42217</c:v>
                </c:pt>
                <c:pt idx="17">
                  <c:v>42248</c:v>
                </c:pt>
                <c:pt idx="18">
                  <c:v>42278</c:v>
                </c:pt>
                <c:pt idx="19">
                  <c:v>42309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42491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42644</c:v>
                </c:pt>
                <c:pt idx="31">
                  <c:v>42675</c:v>
                </c:pt>
                <c:pt idx="32">
                  <c:v>42705</c:v>
                </c:pt>
                <c:pt idx="33">
                  <c:v>42736</c:v>
                </c:pt>
                <c:pt idx="34">
                  <c:v>42767</c:v>
                </c:pt>
                <c:pt idx="35">
                  <c:v>42795</c:v>
                </c:pt>
                <c:pt idx="36">
                  <c:v>42826</c:v>
                </c:pt>
                <c:pt idx="37">
                  <c:v>42856</c:v>
                </c:pt>
                <c:pt idx="38">
                  <c:v>42887</c:v>
                </c:pt>
                <c:pt idx="39">
                  <c:v>42917</c:v>
                </c:pt>
                <c:pt idx="40">
                  <c:v>42948</c:v>
                </c:pt>
                <c:pt idx="41">
                  <c:v>42979</c:v>
                </c:pt>
                <c:pt idx="42">
                  <c:v>43009</c:v>
                </c:pt>
                <c:pt idx="43">
                  <c:v>43040</c:v>
                </c:pt>
                <c:pt idx="44">
                  <c:v>43070</c:v>
                </c:pt>
                <c:pt idx="45">
                  <c:v>43101</c:v>
                </c:pt>
                <c:pt idx="46">
                  <c:v>43132</c:v>
                </c:pt>
                <c:pt idx="47">
                  <c:v>43160</c:v>
                </c:pt>
                <c:pt idx="48">
                  <c:v>43191</c:v>
                </c:pt>
                <c:pt idx="49">
                  <c:v>43221</c:v>
                </c:pt>
                <c:pt idx="50">
                  <c:v>43252</c:v>
                </c:pt>
                <c:pt idx="51">
                  <c:v>43282</c:v>
                </c:pt>
                <c:pt idx="52">
                  <c:v>43313</c:v>
                </c:pt>
                <c:pt idx="53">
                  <c:v>43344</c:v>
                </c:pt>
                <c:pt idx="54">
                  <c:v>43374</c:v>
                </c:pt>
                <c:pt idx="55">
                  <c:v>43405</c:v>
                </c:pt>
                <c:pt idx="56">
                  <c:v>43435</c:v>
                </c:pt>
                <c:pt idx="57">
                  <c:v>43466</c:v>
                </c:pt>
                <c:pt idx="58">
                  <c:v>43497</c:v>
                </c:pt>
                <c:pt idx="59">
                  <c:v>43525</c:v>
                </c:pt>
                <c:pt idx="60">
                  <c:v>43556</c:v>
                </c:pt>
                <c:pt idx="61">
                  <c:v>43586</c:v>
                </c:pt>
                <c:pt idx="62">
                  <c:v>43617</c:v>
                </c:pt>
                <c:pt idx="63">
                  <c:v>43647</c:v>
                </c:pt>
                <c:pt idx="64">
                  <c:v>43678</c:v>
                </c:pt>
                <c:pt idx="65">
                  <c:v>43709</c:v>
                </c:pt>
                <c:pt idx="66">
                  <c:v>43739</c:v>
                </c:pt>
                <c:pt idx="67">
                  <c:v>43770</c:v>
                </c:pt>
                <c:pt idx="68">
                  <c:v>43800</c:v>
                </c:pt>
                <c:pt idx="69">
                  <c:v>43831</c:v>
                </c:pt>
                <c:pt idx="70">
                  <c:v>43862</c:v>
                </c:pt>
                <c:pt idx="71">
                  <c:v>43891</c:v>
                </c:pt>
                <c:pt idx="72">
                  <c:v>43922</c:v>
                </c:pt>
                <c:pt idx="73">
                  <c:v>43952</c:v>
                </c:pt>
                <c:pt idx="74">
                  <c:v>43983</c:v>
                </c:pt>
                <c:pt idx="75">
                  <c:v>44013</c:v>
                </c:pt>
                <c:pt idx="76">
                  <c:v>44044</c:v>
                </c:pt>
                <c:pt idx="77">
                  <c:v>44075</c:v>
                </c:pt>
                <c:pt idx="78">
                  <c:v>44105</c:v>
                </c:pt>
                <c:pt idx="79">
                  <c:v>44136</c:v>
                </c:pt>
                <c:pt idx="80">
                  <c:v>44166</c:v>
                </c:pt>
                <c:pt idx="81">
                  <c:v>44197</c:v>
                </c:pt>
                <c:pt idx="82">
                  <c:v>44228</c:v>
                </c:pt>
                <c:pt idx="83">
                  <c:v>44256</c:v>
                </c:pt>
                <c:pt idx="84">
                  <c:v>44287</c:v>
                </c:pt>
                <c:pt idx="85">
                  <c:v>44317</c:v>
                </c:pt>
                <c:pt idx="86">
                  <c:v>44348</c:v>
                </c:pt>
                <c:pt idx="87">
                  <c:v>44378</c:v>
                </c:pt>
                <c:pt idx="88">
                  <c:v>44409</c:v>
                </c:pt>
                <c:pt idx="89">
                  <c:v>44440</c:v>
                </c:pt>
                <c:pt idx="90">
                  <c:v>44470</c:v>
                </c:pt>
                <c:pt idx="91">
                  <c:v>44501</c:v>
                </c:pt>
                <c:pt idx="92">
                  <c:v>44531</c:v>
                </c:pt>
                <c:pt idx="93">
                  <c:v>44562</c:v>
                </c:pt>
                <c:pt idx="94">
                  <c:v>44593</c:v>
                </c:pt>
                <c:pt idx="95">
                  <c:v>44621</c:v>
                </c:pt>
                <c:pt idx="96">
                  <c:v>44652</c:v>
                </c:pt>
                <c:pt idx="97">
                  <c:v>44682</c:v>
                </c:pt>
                <c:pt idx="98">
                  <c:v>44713</c:v>
                </c:pt>
                <c:pt idx="99">
                  <c:v>44743</c:v>
                </c:pt>
                <c:pt idx="100">
                  <c:v>44774</c:v>
                </c:pt>
                <c:pt idx="101">
                  <c:v>44805</c:v>
                </c:pt>
              </c:numCache>
            </c:numRef>
          </c:cat>
          <c:val>
            <c:numRef>
              <c:f>'(1) Temperatura Máxima'!$O$4:$O$104</c:f>
              <c:numCache>
                <c:formatCode>#,##0.00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26.351599326599324</c:v>
                </c:pt>
                <c:pt idx="8">
                  <c:v>23.602356902356902</c:v>
                </c:pt>
                <c:pt idx="9">
                  <c:v>21.123232323232319</c:v>
                </c:pt>
                <c:pt idx="10">
                  <c:v>19.530639730639738</c:v>
                </c:pt>
                <c:pt idx="11">
                  <c:v>21.367003367003367</c:v>
                </c:pt>
                <c:pt idx="12">
                  <c:v>24.701599326599325</c:v>
                </c:pt>
                <c:pt idx="13">
                  <c:v>29.637121212121212</c:v>
                </c:pt>
                <c:pt idx="14">
                  <c:v>32.399831649831647</c:v>
                </c:pt>
                <c:pt idx="15">
                  <c:v>32.596212121212119</c:v>
                </c:pt>
                <c:pt idx="16">
                  <c:v>30.12314814814815</c:v>
                </c:pt>
                <c:pt idx="17">
                  <c:v>28.546548821548821</c:v>
                </c:pt>
                <c:pt idx="18">
                  <c:v>27.897895622895621</c:v>
                </c:pt>
                <c:pt idx="19">
                  <c:v>27.435942760942766</c:v>
                </c:pt>
                <c:pt idx="20">
                  <c:v>25.841245791245786</c:v>
                </c:pt>
                <c:pt idx="21">
                  <c:v>23.502946127946132</c:v>
                </c:pt>
                <c:pt idx="22">
                  <c:v>21.046296296296291</c:v>
                </c:pt>
                <c:pt idx="23">
                  <c:v>21.588636363636358</c:v>
                </c:pt>
                <c:pt idx="24">
                  <c:v>24.572727272727271</c:v>
                </c:pt>
                <c:pt idx="25">
                  <c:v>31.106481481481481</c:v>
                </c:pt>
                <c:pt idx="26">
                  <c:v>35.537037037037031</c:v>
                </c:pt>
                <c:pt idx="27">
                  <c:v>35.167845117845125</c:v>
                </c:pt>
                <c:pt idx="28">
                  <c:v>31.286447811447804</c:v>
                </c:pt>
                <c:pt idx="29">
                  <c:v>26.573821548821556</c:v>
                </c:pt>
                <c:pt idx="30">
                  <c:v>25.444444444444454</c:v>
                </c:pt>
                <c:pt idx="31">
                  <c:v>25.379882154882154</c:v>
                </c:pt>
                <c:pt idx="32">
                  <c:v>23.770286195286197</c:v>
                </c:pt>
                <c:pt idx="33">
                  <c:v>22.679797979797979</c:v>
                </c:pt>
                <c:pt idx="34">
                  <c:v>22.341750841750834</c:v>
                </c:pt>
                <c:pt idx="35">
                  <c:v>25.311531986531989</c:v>
                </c:pt>
                <c:pt idx="36">
                  <c:v>28.381986531986538</c:v>
                </c:pt>
                <c:pt idx="37">
                  <c:v>31.544949494949496</c:v>
                </c:pt>
                <c:pt idx="38">
                  <c:v>34.153956228956233</c:v>
                </c:pt>
                <c:pt idx="39">
                  <c:v>34.560185185185176</c:v>
                </c:pt>
                <c:pt idx="40">
                  <c:v>31.170538720538726</c:v>
                </c:pt>
                <c:pt idx="41">
                  <c:v>27.467087542087537</c:v>
                </c:pt>
                <c:pt idx="42">
                  <c:v>24.564057239057234</c:v>
                </c:pt>
                <c:pt idx="43">
                  <c:v>23.822558922558919</c:v>
                </c:pt>
                <c:pt idx="44">
                  <c:v>23.621296296296293</c:v>
                </c:pt>
                <c:pt idx="45">
                  <c:v>22.620622895622894</c:v>
                </c:pt>
                <c:pt idx="46">
                  <c:v>21.25799663299664</c:v>
                </c:pt>
                <c:pt idx="47">
                  <c:v>22.337794612794614</c:v>
                </c:pt>
                <c:pt idx="48">
                  <c:v>27.2942760942761</c:v>
                </c:pt>
                <c:pt idx="49">
                  <c:v>33.346380471380478</c:v>
                </c:pt>
                <c:pt idx="50">
                  <c:v>35.945538720538714</c:v>
                </c:pt>
                <c:pt idx="51">
                  <c:v>33.343602693602691</c:v>
                </c:pt>
                <c:pt idx="52">
                  <c:v>30.667171717171719</c:v>
                </c:pt>
                <c:pt idx="53">
                  <c:v>27.499747474747473</c:v>
                </c:pt>
                <c:pt idx="54">
                  <c:v>27.086784511784508</c:v>
                </c:pt>
                <c:pt idx="55">
                  <c:v>25.4560606060606</c:v>
                </c:pt>
                <c:pt idx="56">
                  <c:v>23.73282828282829</c:v>
                </c:pt>
                <c:pt idx="57">
                  <c:v>21.331313131313127</c:v>
                </c:pt>
                <c:pt idx="58">
                  <c:v>21.576346801346801</c:v>
                </c:pt>
                <c:pt idx="59">
                  <c:v>24.897895622895621</c:v>
                </c:pt>
                <c:pt idx="60">
                  <c:v>30.017171717171721</c:v>
                </c:pt>
                <c:pt idx="61">
                  <c:v>33.852188552188551</c:v>
                </c:pt>
                <c:pt idx="62">
                  <c:v>35.994276094276103</c:v>
                </c:pt>
                <c:pt idx="63">
                  <c:v>34.368434343434338</c:v>
                </c:pt>
                <c:pt idx="64">
                  <c:v>31.255303030303029</c:v>
                </c:pt>
                <c:pt idx="65">
                  <c:v>28.752861952861952</c:v>
                </c:pt>
                <c:pt idx="66">
                  <c:v>27.920117845117847</c:v>
                </c:pt>
                <c:pt idx="67">
                  <c:v>27.601767676767668</c:v>
                </c:pt>
                <c:pt idx="68">
                  <c:v>25.492087542087543</c:v>
                </c:pt>
                <c:pt idx="69">
                  <c:v>23.529377104377108</c:v>
                </c:pt>
                <c:pt idx="70">
                  <c:v>22.085101010101013</c:v>
                </c:pt>
                <c:pt idx="71">
                  <c:v>23.666329966329965</c:v>
                </c:pt>
                <c:pt idx="72">
                  <c:v>28.769444444444439</c:v>
                </c:pt>
                <c:pt idx="73">
                  <c:v>34.737878787878792</c:v>
                </c:pt>
                <c:pt idx="74">
                  <c:v>36.713973063973071</c:v>
                </c:pt>
                <c:pt idx="75">
                  <c:v>34.440909090909088</c:v>
                </c:pt>
                <c:pt idx="76">
                  <c:v>30.822390572390574</c:v>
                </c:pt>
                <c:pt idx="77">
                  <c:v>27.527525252525255</c:v>
                </c:pt>
                <c:pt idx="78">
                  <c:v>25.800841750841759</c:v>
                </c:pt>
                <c:pt idx="79">
                  <c:v>25.346464646464643</c:v>
                </c:pt>
                <c:pt idx="80">
                  <c:v>24.792087542087543</c:v>
                </c:pt>
                <c:pt idx="81">
                  <c:v>23.058670033670037</c:v>
                </c:pt>
                <c:pt idx="82">
                  <c:v>21.869528619528619</c:v>
                </c:pt>
                <c:pt idx="83">
                  <c:v>23.798400673400671</c:v>
                </c:pt>
                <c:pt idx="84">
                  <c:v>29.145538720538724</c:v>
                </c:pt>
                <c:pt idx="85">
                  <c:v>34.018181818181809</c:v>
                </c:pt>
                <c:pt idx="86">
                  <c:v>35.228030303030295</c:v>
                </c:pt>
                <c:pt idx="87">
                  <c:v>31.971043771043771</c:v>
                </c:pt>
                <c:pt idx="88">
                  <c:v>27.734511784511781</c:v>
                </c:pt>
                <c:pt idx="89">
                  <c:v>25.692087542087549</c:v>
                </c:pt>
                <c:pt idx="90">
                  <c:v>25.720033670033672</c:v>
                </c:pt>
                <c:pt idx="91">
                  <c:v>26.280723905723899</c:v>
                </c:pt>
                <c:pt idx="92">
                  <c:v>25.028282828282837</c:v>
                </c:pt>
                <c:pt idx="93">
                  <c:v>25.039225589225595</c:v>
                </c:pt>
                <c:pt idx="94">
                  <c:v>23.78131313131313</c:v>
                </c:pt>
                <c:pt idx="95">
                  <c:v>24.584175084175083</c:v>
                </c:pt>
                <c:pt idx="96">
                  <c:v>27.129797979797981</c:v>
                </c:pt>
                <c:pt idx="97">
                  <c:v>31.557239057239059</c:v>
                </c:pt>
                <c:pt idx="98">
                  <c:v>36.096296296296295</c:v>
                </c:pt>
                <c:pt idx="99">
                  <c:v>34.650336700336702</c:v>
                </c:pt>
                <c:pt idx="100">
                  <c:v>32.152441077441075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1-4880-BF3E-A325FC64EA0A}"/>
            </c:ext>
          </c:extLst>
        </c:ser>
        <c:ser>
          <c:idx val="5"/>
          <c:order val="5"/>
          <c:tx>
            <c:strRef>
              <c:f>'(1) Temperatura Máxima'!$S$3</c:f>
              <c:strCache>
                <c:ptCount val="1"/>
                <c:pt idx="0">
                  <c:v>Predicción Tasa Media de Crecimiento (PTMAC)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cat>
            <c:numRef>
              <c:f>'(1) Temperatura Máxima'!$B$4:$B$105</c:f>
              <c:numCache>
                <c:formatCode>mmm\-yyyy</c:formatCode>
                <c:ptCount val="102"/>
                <c:pt idx="0">
                  <c:v>41730</c:v>
                </c:pt>
                <c:pt idx="1">
                  <c:v>41760</c:v>
                </c:pt>
                <c:pt idx="2">
                  <c:v>41791</c:v>
                </c:pt>
                <c:pt idx="3">
                  <c:v>41821</c:v>
                </c:pt>
                <c:pt idx="4">
                  <c:v>41852</c:v>
                </c:pt>
                <c:pt idx="5">
                  <c:v>41883</c:v>
                </c:pt>
                <c:pt idx="6">
                  <c:v>41913</c:v>
                </c:pt>
                <c:pt idx="7">
                  <c:v>41944</c:v>
                </c:pt>
                <c:pt idx="8">
                  <c:v>41974</c:v>
                </c:pt>
                <c:pt idx="9">
                  <c:v>42005</c:v>
                </c:pt>
                <c:pt idx="10">
                  <c:v>42036</c:v>
                </c:pt>
                <c:pt idx="11">
                  <c:v>42064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42217</c:v>
                </c:pt>
                <c:pt idx="17">
                  <c:v>42248</c:v>
                </c:pt>
                <c:pt idx="18">
                  <c:v>42278</c:v>
                </c:pt>
                <c:pt idx="19">
                  <c:v>42309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42491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42644</c:v>
                </c:pt>
                <c:pt idx="31">
                  <c:v>42675</c:v>
                </c:pt>
                <c:pt idx="32">
                  <c:v>42705</c:v>
                </c:pt>
                <c:pt idx="33">
                  <c:v>42736</c:v>
                </c:pt>
                <c:pt idx="34">
                  <c:v>42767</c:v>
                </c:pt>
                <c:pt idx="35">
                  <c:v>42795</c:v>
                </c:pt>
                <c:pt idx="36">
                  <c:v>42826</c:v>
                </c:pt>
                <c:pt idx="37">
                  <c:v>42856</c:v>
                </c:pt>
                <c:pt idx="38">
                  <c:v>42887</c:v>
                </c:pt>
                <c:pt idx="39">
                  <c:v>42917</c:v>
                </c:pt>
                <c:pt idx="40">
                  <c:v>42948</c:v>
                </c:pt>
                <c:pt idx="41">
                  <c:v>42979</c:v>
                </c:pt>
                <c:pt idx="42">
                  <c:v>43009</c:v>
                </c:pt>
                <c:pt idx="43">
                  <c:v>43040</c:v>
                </c:pt>
                <c:pt idx="44">
                  <c:v>43070</c:v>
                </c:pt>
                <c:pt idx="45">
                  <c:v>43101</c:v>
                </c:pt>
                <c:pt idx="46">
                  <c:v>43132</c:v>
                </c:pt>
                <c:pt idx="47">
                  <c:v>43160</c:v>
                </c:pt>
                <c:pt idx="48">
                  <c:v>43191</c:v>
                </c:pt>
                <c:pt idx="49">
                  <c:v>43221</c:v>
                </c:pt>
                <c:pt idx="50">
                  <c:v>43252</c:v>
                </c:pt>
                <c:pt idx="51">
                  <c:v>43282</c:v>
                </c:pt>
                <c:pt idx="52">
                  <c:v>43313</c:v>
                </c:pt>
                <c:pt idx="53">
                  <c:v>43344</c:v>
                </c:pt>
                <c:pt idx="54">
                  <c:v>43374</c:v>
                </c:pt>
                <c:pt idx="55">
                  <c:v>43405</c:v>
                </c:pt>
                <c:pt idx="56">
                  <c:v>43435</c:v>
                </c:pt>
                <c:pt idx="57">
                  <c:v>43466</c:v>
                </c:pt>
                <c:pt idx="58">
                  <c:v>43497</c:v>
                </c:pt>
                <c:pt idx="59">
                  <c:v>43525</c:v>
                </c:pt>
                <c:pt idx="60">
                  <c:v>43556</c:v>
                </c:pt>
                <c:pt idx="61">
                  <c:v>43586</c:v>
                </c:pt>
                <c:pt idx="62">
                  <c:v>43617</c:v>
                </c:pt>
                <c:pt idx="63">
                  <c:v>43647</c:v>
                </c:pt>
                <c:pt idx="64">
                  <c:v>43678</c:v>
                </c:pt>
                <c:pt idx="65">
                  <c:v>43709</c:v>
                </c:pt>
                <c:pt idx="66">
                  <c:v>43739</c:v>
                </c:pt>
                <c:pt idx="67">
                  <c:v>43770</c:v>
                </c:pt>
                <c:pt idx="68">
                  <c:v>43800</c:v>
                </c:pt>
                <c:pt idx="69">
                  <c:v>43831</c:v>
                </c:pt>
                <c:pt idx="70">
                  <c:v>43862</c:v>
                </c:pt>
                <c:pt idx="71">
                  <c:v>43891</c:v>
                </c:pt>
                <c:pt idx="72">
                  <c:v>43922</c:v>
                </c:pt>
                <c:pt idx="73">
                  <c:v>43952</c:v>
                </c:pt>
                <c:pt idx="74">
                  <c:v>43983</c:v>
                </c:pt>
                <c:pt idx="75">
                  <c:v>44013</c:v>
                </c:pt>
                <c:pt idx="76">
                  <c:v>44044</c:v>
                </c:pt>
                <c:pt idx="77">
                  <c:v>44075</c:v>
                </c:pt>
                <c:pt idx="78">
                  <c:v>44105</c:v>
                </c:pt>
                <c:pt idx="79">
                  <c:v>44136</c:v>
                </c:pt>
                <c:pt idx="80">
                  <c:v>44166</c:v>
                </c:pt>
                <c:pt idx="81">
                  <c:v>44197</c:v>
                </c:pt>
                <c:pt idx="82">
                  <c:v>44228</c:v>
                </c:pt>
                <c:pt idx="83">
                  <c:v>44256</c:v>
                </c:pt>
                <c:pt idx="84">
                  <c:v>44287</c:v>
                </c:pt>
                <c:pt idx="85">
                  <c:v>44317</c:v>
                </c:pt>
                <c:pt idx="86">
                  <c:v>44348</c:v>
                </c:pt>
                <c:pt idx="87">
                  <c:v>44378</c:v>
                </c:pt>
                <c:pt idx="88">
                  <c:v>44409</c:v>
                </c:pt>
                <c:pt idx="89">
                  <c:v>44440</c:v>
                </c:pt>
                <c:pt idx="90">
                  <c:v>44470</c:v>
                </c:pt>
                <c:pt idx="91">
                  <c:v>44501</c:v>
                </c:pt>
                <c:pt idx="92">
                  <c:v>44531</c:v>
                </c:pt>
                <c:pt idx="93">
                  <c:v>44562</c:v>
                </c:pt>
                <c:pt idx="94">
                  <c:v>44593</c:v>
                </c:pt>
                <c:pt idx="95">
                  <c:v>44621</c:v>
                </c:pt>
                <c:pt idx="96">
                  <c:v>44652</c:v>
                </c:pt>
                <c:pt idx="97">
                  <c:v>44682</c:v>
                </c:pt>
                <c:pt idx="98">
                  <c:v>44713</c:v>
                </c:pt>
                <c:pt idx="99">
                  <c:v>44743</c:v>
                </c:pt>
                <c:pt idx="100">
                  <c:v>44774</c:v>
                </c:pt>
                <c:pt idx="101">
                  <c:v>44805</c:v>
                </c:pt>
              </c:numCache>
            </c:numRef>
          </c:cat>
          <c:val>
            <c:numRef>
              <c:f>'(1) Temperatura Máxima'!$S$4:$S$104</c:f>
              <c:numCache>
                <c:formatCode>#,##0.00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25.412110726643601</c:v>
                </c:pt>
                <c:pt idx="3">
                  <c:v>27.300369003690037</c:v>
                </c:pt>
                <c:pt idx="4">
                  <c:v>26.60330882352941</c:v>
                </c:pt>
                <c:pt idx="5">
                  <c:v>28.937174721189585</c:v>
                </c:pt>
                <c:pt idx="6">
                  <c:v>25.551612903225806</c:v>
                </c:pt>
                <c:pt idx="7">
                  <c:v>25.12397003745318</c:v>
                </c:pt>
                <c:pt idx="8">
                  <c:v>21.141312741312738</c:v>
                </c:pt>
                <c:pt idx="9">
                  <c:v>21.251709401709405</c:v>
                </c:pt>
                <c:pt idx="10">
                  <c:v>22.100448430493273</c:v>
                </c:pt>
                <c:pt idx="11">
                  <c:v>27.038288288288289</c:v>
                </c:pt>
                <c:pt idx="12">
                  <c:v>27.38</c:v>
                </c:pt>
                <c:pt idx="13">
                  <c:v>32.695366795366802</c:v>
                </c:pt>
                <c:pt idx="14">
                  <c:v>30.108591065292096</c:v>
                </c:pt>
                <c:pt idx="15">
                  <c:v>27.057094594594595</c:v>
                </c:pt>
                <c:pt idx="16">
                  <c:v>27.112720848056536</c:v>
                </c:pt>
                <c:pt idx="17">
                  <c:v>30.151985559566786</c:v>
                </c:pt>
                <c:pt idx="18">
                  <c:v>27.128027681660903</c:v>
                </c:pt>
                <c:pt idx="19">
                  <c:v>26.035714285714285</c:v>
                </c:pt>
                <c:pt idx="20">
                  <c:v>25.23</c:v>
                </c:pt>
                <c:pt idx="21">
                  <c:v>21.885440613026816</c:v>
                </c:pt>
                <c:pt idx="22">
                  <c:v>20.807112970711298</c:v>
                </c:pt>
                <c:pt idx="23">
                  <c:v>28.93094170403587</c:v>
                </c:pt>
                <c:pt idx="24">
                  <c:v>28.488582677165351</c:v>
                </c:pt>
                <c:pt idx="25">
                  <c:v>36.187360594795535</c:v>
                </c:pt>
                <c:pt idx="26">
                  <c:v>34.48205128205128</c:v>
                </c:pt>
                <c:pt idx="27">
                  <c:v>25.112500000000001</c:v>
                </c:pt>
                <c:pt idx="28">
                  <c:v>27.512543554006971</c:v>
                </c:pt>
                <c:pt idx="29">
                  <c:v>27.108896797153026</c:v>
                </c:pt>
                <c:pt idx="30">
                  <c:v>26.609057971014494</c:v>
                </c:pt>
                <c:pt idx="31">
                  <c:v>26.900369003690034</c:v>
                </c:pt>
                <c:pt idx="32">
                  <c:v>20.979259259259262</c:v>
                </c:pt>
                <c:pt idx="33">
                  <c:v>24.201680672268907</c:v>
                </c:pt>
                <c:pt idx="34">
                  <c:v>26.670416666666668</c:v>
                </c:pt>
                <c:pt idx="35">
                  <c:v>29.028063241106722</c:v>
                </c:pt>
                <c:pt idx="36">
                  <c:v>28.723616236162353</c:v>
                </c:pt>
                <c:pt idx="37">
                  <c:v>32.906451612903233</c:v>
                </c:pt>
                <c:pt idx="38">
                  <c:v>34.432013201320125</c:v>
                </c:pt>
                <c:pt idx="39">
                  <c:v>29.179256965944276</c:v>
                </c:pt>
                <c:pt idx="40">
                  <c:v>24.454723127035827</c:v>
                </c:pt>
                <c:pt idx="41">
                  <c:v>28.613138686131389</c:v>
                </c:pt>
                <c:pt idx="42">
                  <c:v>24.89142857142857</c:v>
                </c:pt>
                <c:pt idx="43">
                  <c:v>24.054545454545455</c:v>
                </c:pt>
                <c:pt idx="44">
                  <c:v>26.82539682539683</c:v>
                </c:pt>
                <c:pt idx="45">
                  <c:v>20.880384615384617</c:v>
                </c:pt>
                <c:pt idx="46">
                  <c:v>20.209871244635192</c:v>
                </c:pt>
                <c:pt idx="47">
                  <c:v>31.87511520737327</c:v>
                </c:pt>
                <c:pt idx="48">
                  <c:v>33.539543726235742</c:v>
                </c:pt>
                <c:pt idx="49">
                  <c:v>31.733670033670034</c:v>
                </c:pt>
                <c:pt idx="50">
                  <c:v>32.732573289902277</c:v>
                </c:pt>
                <c:pt idx="51">
                  <c:v>25.623028391167196</c:v>
                </c:pt>
                <c:pt idx="52">
                  <c:v>29.917192982456143</c:v>
                </c:pt>
                <c:pt idx="53">
                  <c:v>27.621917808219177</c:v>
                </c:pt>
                <c:pt idx="54">
                  <c:v>27.212676056338029</c:v>
                </c:pt>
                <c:pt idx="55">
                  <c:v>24.129856115107909</c:v>
                </c:pt>
                <c:pt idx="56">
                  <c:v>23.555598455598453</c:v>
                </c:pt>
                <c:pt idx="57">
                  <c:v>21.04615384615385</c:v>
                </c:pt>
                <c:pt idx="58">
                  <c:v>26.758333333333329</c:v>
                </c:pt>
                <c:pt idx="59">
                  <c:v>31.968016194331991</c:v>
                </c:pt>
                <c:pt idx="60">
                  <c:v>31.180071174377225</c:v>
                </c:pt>
                <c:pt idx="61">
                  <c:v>32.257094594594591</c:v>
                </c:pt>
                <c:pt idx="62">
                  <c:v>35.671197411003241</c:v>
                </c:pt>
                <c:pt idx="63">
                  <c:v>26.928012048192766</c:v>
                </c:pt>
                <c:pt idx="64">
                  <c:v>27.356521739130439</c:v>
                </c:pt>
                <c:pt idx="65">
                  <c:v>32.739860139860141</c:v>
                </c:pt>
                <c:pt idx="66">
                  <c:v>26.917973856209144</c:v>
                </c:pt>
                <c:pt idx="67">
                  <c:v>26.1588850174216</c:v>
                </c:pt>
                <c:pt idx="68">
                  <c:v>25.629562043795623</c:v>
                </c:pt>
                <c:pt idx="69">
                  <c:v>22.836226415094341</c:v>
                </c:pt>
                <c:pt idx="70">
                  <c:v>23.219918699186987</c:v>
                </c:pt>
                <c:pt idx="71">
                  <c:v>31.183682008368201</c:v>
                </c:pt>
                <c:pt idx="72">
                  <c:v>34.974725274725273</c:v>
                </c:pt>
                <c:pt idx="73">
                  <c:v>34.604854368932045</c:v>
                </c:pt>
                <c:pt idx="74">
                  <c:v>30.924770642201835</c:v>
                </c:pt>
                <c:pt idx="75">
                  <c:v>28.490880503144655</c:v>
                </c:pt>
                <c:pt idx="76">
                  <c:v>29.305315614617935</c:v>
                </c:pt>
                <c:pt idx="77">
                  <c:v>26.397306397306398</c:v>
                </c:pt>
                <c:pt idx="78">
                  <c:v>26.228928571428572</c:v>
                </c:pt>
                <c:pt idx="79">
                  <c:v>28.313284132841325</c:v>
                </c:pt>
                <c:pt idx="80">
                  <c:v>23.844404332129962</c:v>
                </c:pt>
                <c:pt idx="81">
                  <c:v>20.763035019455256</c:v>
                </c:pt>
                <c:pt idx="82">
                  <c:v>25.984848484848484</c:v>
                </c:pt>
                <c:pt idx="83">
                  <c:v>30.197551020408163</c:v>
                </c:pt>
                <c:pt idx="84">
                  <c:v>33.309191176470591</c:v>
                </c:pt>
                <c:pt idx="85">
                  <c:v>33.807641196013286</c:v>
                </c:pt>
                <c:pt idx="86">
                  <c:v>29.352978056426338</c:v>
                </c:pt>
                <c:pt idx="87">
                  <c:v>25.074836601307187</c:v>
                </c:pt>
                <c:pt idx="88">
                  <c:v>27.3014440433213</c:v>
                </c:pt>
                <c:pt idx="89">
                  <c:v>28.509090909090908</c:v>
                </c:pt>
                <c:pt idx="90">
                  <c:v>26.035714285714285</c:v>
                </c:pt>
                <c:pt idx="91">
                  <c:v>27.200370370370372</c:v>
                </c:pt>
                <c:pt idx="92">
                  <c:v>23.247601476014761</c:v>
                </c:pt>
                <c:pt idx="93">
                  <c:v>27.348207171314741</c:v>
                </c:pt>
                <c:pt idx="94">
                  <c:v>23.097709923664127</c:v>
                </c:pt>
                <c:pt idx="95">
                  <c:v>26.432926829268293</c:v>
                </c:pt>
                <c:pt idx="96">
                  <c:v>33.666274509803927</c:v>
                </c:pt>
                <c:pt idx="97">
                  <c:v>33.223208191126275</c:v>
                </c:pt>
                <c:pt idx="98">
                  <c:v>35.328205128205141</c:v>
                </c:pt>
                <c:pt idx="99">
                  <c:v>26.034939759036142</c:v>
                </c:pt>
                <c:pt idx="100">
                  <c:v>30.003061224489798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F-453B-A637-C0E275A5C3F6}"/>
            </c:ext>
          </c:extLst>
        </c:ser>
        <c:ser>
          <c:idx val="6"/>
          <c:order val="6"/>
          <c:tx>
            <c:strRef>
              <c:f>'(1) Temperatura Máxima'!$V$3</c:f>
              <c:strCache>
                <c:ptCount val="1"/>
                <c:pt idx="0">
                  <c:v>Suavizado Exponencial (SE)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'(1) Temperatura Máxima'!$B$4:$B$105</c:f>
              <c:numCache>
                <c:formatCode>mmm\-yyyy</c:formatCode>
                <c:ptCount val="102"/>
                <c:pt idx="0">
                  <c:v>41730</c:v>
                </c:pt>
                <c:pt idx="1">
                  <c:v>41760</c:v>
                </c:pt>
                <c:pt idx="2">
                  <c:v>41791</c:v>
                </c:pt>
                <c:pt idx="3">
                  <c:v>41821</c:v>
                </c:pt>
                <c:pt idx="4">
                  <c:v>41852</c:v>
                </c:pt>
                <c:pt idx="5">
                  <c:v>41883</c:v>
                </c:pt>
                <c:pt idx="6">
                  <c:v>41913</c:v>
                </c:pt>
                <c:pt idx="7">
                  <c:v>41944</c:v>
                </c:pt>
                <c:pt idx="8">
                  <c:v>41974</c:v>
                </c:pt>
                <c:pt idx="9">
                  <c:v>42005</c:v>
                </c:pt>
                <c:pt idx="10">
                  <c:v>42036</c:v>
                </c:pt>
                <c:pt idx="11">
                  <c:v>42064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42217</c:v>
                </c:pt>
                <c:pt idx="17">
                  <c:v>42248</c:v>
                </c:pt>
                <c:pt idx="18">
                  <c:v>42278</c:v>
                </c:pt>
                <c:pt idx="19">
                  <c:v>42309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42491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42644</c:v>
                </c:pt>
                <c:pt idx="31">
                  <c:v>42675</c:v>
                </c:pt>
                <c:pt idx="32">
                  <c:v>42705</c:v>
                </c:pt>
                <c:pt idx="33">
                  <c:v>42736</c:v>
                </c:pt>
                <c:pt idx="34">
                  <c:v>42767</c:v>
                </c:pt>
                <c:pt idx="35">
                  <c:v>42795</c:v>
                </c:pt>
                <c:pt idx="36">
                  <c:v>42826</c:v>
                </c:pt>
                <c:pt idx="37">
                  <c:v>42856</c:v>
                </c:pt>
                <c:pt idx="38">
                  <c:v>42887</c:v>
                </c:pt>
                <c:pt idx="39">
                  <c:v>42917</c:v>
                </c:pt>
                <c:pt idx="40">
                  <c:v>42948</c:v>
                </c:pt>
                <c:pt idx="41">
                  <c:v>42979</c:v>
                </c:pt>
                <c:pt idx="42">
                  <c:v>43009</c:v>
                </c:pt>
                <c:pt idx="43">
                  <c:v>43040</c:v>
                </c:pt>
                <c:pt idx="44">
                  <c:v>43070</c:v>
                </c:pt>
                <c:pt idx="45">
                  <c:v>43101</c:v>
                </c:pt>
                <c:pt idx="46">
                  <c:v>43132</c:v>
                </c:pt>
                <c:pt idx="47">
                  <c:v>43160</c:v>
                </c:pt>
                <c:pt idx="48">
                  <c:v>43191</c:v>
                </c:pt>
                <c:pt idx="49">
                  <c:v>43221</c:v>
                </c:pt>
                <c:pt idx="50">
                  <c:v>43252</c:v>
                </c:pt>
                <c:pt idx="51">
                  <c:v>43282</c:v>
                </c:pt>
                <c:pt idx="52">
                  <c:v>43313</c:v>
                </c:pt>
                <c:pt idx="53">
                  <c:v>43344</c:v>
                </c:pt>
                <c:pt idx="54">
                  <c:v>43374</c:v>
                </c:pt>
                <c:pt idx="55">
                  <c:v>43405</c:v>
                </c:pt>
                <c:pt idx="56">
                  <c:v>43435</c:v>
                </c:pt>
                <c:pt idx="57">
                  <c:v>43466</c:v>
                </c:pt>
                <c:pt idx="58">
                  <c:v>43497</c:v>
                </c:pt>
                <c:pt idx="59">
                  <c:v>43525</c:v>
                </c:pt>
                <c:pt idx="60">
                  <c:v>43556</c:v>
                </c:pt>
                <c:pt idx="61">
                  <c:v>43586</c:v>
                </c:pt>
                <c:pt idx="62">
                  <c:v>43617</c:v>
                </c:pt>
                <c:pt idx="63">
                  <c:v>43647</c:v>
                </c:pt>
                <c:pt idx="64">
                  <c:v>43678</c:v>
                </c:pt>
                <c:pt idx="65">
                  <c:v>43709</c:v>
                </c:pt>
                <c:pt idx="66">
                  <c:v>43739</c:v>
                </c:pt>
                <c:pt idx="67">
                  <c:v>43770</c:v>
                </c:pt>
                <c:pt idx="68">
                  <c:v>43800</c:v>
                </c:pt>
                <c:pt idx="69">
                  <c:v>43831</c:v>
                </c:pt>
                <c:pt idx="70">
                  <c:v>43862</c:v>
                </c:pt>
                <c:pt idx="71">
                  <c:v>43891</c:v>
                </c:pt>
                <c:pt idx="72">
                  <c:v>43922</c:v>
                </c:pt>
                <c:pt idx="73">
                  <c:v>43952</c:v>
                </c:pt>
                <c:pt idx="74">
                  <c:v>43983</c:v>
                </c:pt>
                <c:pt idx="75">
                  <c:v>44013</c:v>
                </c:pt>
                <c:pt idx="76">
                  <c:v>44044</c:v>
                </c:pt>
                <c:pt idx="77">
                  <c:v>44075</c:v>
                </c:pt>
                <c:pt idx="78">
                  <c:v>44105</c:v>
                </c:pt>
                <c:pt idx="79">
                  <c:v>44136</c:v>
                </c:pt>
                <c:pt idx="80">
                  <c:v>44166</c:v>
                </c:pt>
                <c:pt idx="81">
                  <c:v>44197</c:v>
                </c:pt>
                <c:pt idx="82">
                  <c:v>44228</c:v>
                </c:pt>
                <c:pt idx="83">
                  <c:v>44256</c:v>
                </c:pt>
                <c:pt idx="84">
                  <c:v>44287</c:v>
                </c:pt>
                <c:pt idx="85">
                  <c:v>44317</c:v>
                </c:pt>
                <c:pt idx="86">
                  <c:v>44348</c:v>
                </c:pt>
                <c:pt idx="87">
                  <c:v>44378</c:v>
                </c:pt>
                <c:pt idx="88">
                  <c:v>44409</c:v>
                </c:pt>
                <c:pt idx="89">
                  <c:v>44440</c:v>
                </c:pt>
                <c:pt idx="90">
                  <c:v>44470</c:v>
                </c:pt>
                <c:pt idx="91">
                  <c:v>44501</c:v>
                </c:pt>
                <c:pt idx="92">
                  <c:v>44531</c:v>
                </c:pt>
                <c:pt idx="93">
                  <c:v>44562</c:v>
                </c:pt>
                <c:pt idx="94">
                  <c:v>44593</c:v>
                </c:pt>
                <c:pt idx="95">
                  <c:v>44621</c:v>
                </c:pt>
                <c:pt idx="96">
                  <c:v>44652</c:v>
                </c:pt>
                <c:pt idx="97">
                  <c:v>44682</c:v>
                </c:pt>
                <c:pt idx="98">
                  <c:v>44713</c:v>
                </c:pt>
                <c:pt idx="99">
                  <c:v>44743</c:v>
                </c:pt>
                <c:pt idx="100">
                  <c:v>44774</c:v>
                </c:pt>
                <c:pt idx="101">
                  <c:v>44805</c:v>
                </c:pt>
              </c:numCache>
            </c:numRef>
          </c:cat>
          <c:val>
            <c:numRef>
              <c:f>'(1) Temperatura Máxima'!$V$4:$V$104</c:f>
              <c:numCache>
                <c:formatCode>0.000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27.316666666666666</c:v>
                </c:pt>
                <c:pt idx="5">
                  <c:v>27.483333333333331</c:v>
                </c:pt>
                <c:pt idx="6">
                  <c:v>27.016666666666666</c:v>
                </c:pt>
                <c:pt idx="7">
                  <c:v>26.533333333333331</c:v>
                </c:pt>
                <c:pt idx="8">
                  <c:v>25.116666666666667</c:v>
                </c:pt>
                <c:pt idx="9">
                  <c:v>23.816666666666666</c:v>
                </c:pt>
                <c:pt idx="10">
                  <c:v>23.033333333333331</c:v>
                </c:pt>
                <c:pt idx="11">
                  <c:v>23.56666666666667</c:v>
                </c:pt>
                <c:pt idx="12">
                  <c:v>24.45</c:v>
                </c:pt>
                <c:pt idx="13">
                  <c:v>26.65</c:v>
                </c:pt>
                <c:pt idx="14">
                  <c:v>28.05</c:v>
                </c:pt>
                <c:pt idx="15">
                  <c:v>28.25</c:v>
                </c:pt>
                <c:pt idx="16">
                  <c:v>28.35</c:v>
                </c:pt>
                <c:pt idx="17">
                  <c:v>28.716666666666669</c:v>
                </c:pt>
                <c:pt idx="18">
                  <c:v>28.15</c:v>
                </c:pt>
                <c:pt idx="19">
                  <c:v>27.6</c:v>
                </c:pt>
                <c:pt idx="20">
                  <c:v>27.033333333333335</c:v>
                </c:pt>
                <c:pt idx="21">
                  <c:v>25.466666666666665</c:v>
                </c:pt>
                <c:pt idx="22">
                  <c:v>23.983333333333334</c:v>
                </c:pt>
                <c:pt idx="23">
                  <c:v>24.75</c:v>
                </c:pt>
                <c:pt idx="24">
                  <c:v>25.383333333333333</c:v>
                </c:pt>
                <c:pt idx="25">
                  <c:v>28.033333333333331</c:v>
                </c:pt>
                <c:pt idx="26">
                  <c:v>30.316666666666663</c:v>
                </c:pt>
                <c:pt idx="27">
                  <c:v>29.5</c:v>
                </c:pt>
                <c:pt idx="28">
                  <c:v>29.5</c:v>
                </c:pt>
                <c:pt idx="29">
                  <c:v>28.733333333333334</c:v>
                </c:pt>
                <c:pt idx="30">
                  <c:v>27.616666666666667</c:v>
                </c:pt>
                <c:pt idx="31">
                  <c:v>27.300000000000004</c:v>
                </c:pt>
                <c:pt idx="32">
                  <c:v>25.516666666666666</c:v>
                </c:pt>
                <c:pt idx="33">
                  <c:v>24.983333333333334</c:v>
                </c:pt>
                <c:pt idx="34">
                  <c:v>25.116666666666667</c:v>
                </c:pt>
                <c:pt idx="35">
                  <c:v>25.733333333333334</c:v>
                </c:pt>
                <c:pt idx="36">
                  <c:v>26.683333333333334</c:v>
                </c:pt>
                <c:pt idx="37">
                  <c:v>28.533333333333335</c:v>
                </c:pt>
                <c:pt idx="38">
                  <c:v>30.366666666666667</c:v>
                </c:pt>
                <c:pt idx="39">
                  <c:v>30.433333333333334</c:v>
                </c:pt>
                <c:pt idx="40">
                  <c:v>29.25</c:v>
                </c:pt>
                <c:pt idx="41">
                  <c:v>29.06666666666667</c:v>
                </c:pt>
                <c:pt idx="42">
                  <c:v>27.549999999999997</c:v>
                </c:pt>
                <c:pt idx="43">
                  <c:v>26.233333333333334</c:v>
                </c:pt>
                <c:pt idx="44">
                  <c:v>26.266666666666666</c:v>
                </c:pt>
                <c:pt idx="45">
                  <c:v>24.583333333333332</c:v>
                </c:pt>
                <c:pt idx="46">
                  <c:v>23.266666666666666</c:v>
                </c:pt>
                <c:pt idx="47">
                  <c:v>24.983333333333334</c:v>
                </c:pt>
                <c:pt idx="48">
                  <c:v>26.733333333333334</c:v>
                </c:pt>
                <c:pt idx="49">
                  <c:v>28.3</c:v>
                </c:pt>
                <c:pt idx="50">
                  <c:v>30.3</c:v>
                </c:pt>
                <c:pt idx="51">
                  <c:v>29.6</c:v>
                </c:pt>
                <c:pt idx="52">
                  <c:v>29.75</c:v>
                </c:pt>
                <c:pt idx="53">
                  <c:v>29.1</c:v>
                </c:pt>
                <c:pt idx="54">
                  <c:v>28.25</c:v>
                </c:pt>
                <c:pt idx="55">
                  <c:v>27.18333333333333</c:v>
                </c:pt>
                <c:pt idx="56">
                  <c:v>26.033333333333331</c:v>
                </c:pt>
                <c:pt idx="57">
                  <c:v>24.466666666666669</c:v>
                </c:pt>
                <c:pt idx="58">
                  <c:v>24.583333333333332</c:v>
                </c:pt>
                <c:pt idx="59">
                  <c:v>26.083333333333336</c:v>
                </c:pt>
                <c:pt idx="60">
                  <c:v>27.4</c:v>
                </c:pt>
                <c:pt idx="61">
                  <c:v>29.183333333333334</c:v>
                </c:pt>
                <c:pt idx="62">
                  <c:v>31.366666666666667</c:v>
                </c:pt>
                <c:pt idx="63">
                  <c:v>30.566666666666666</c:v>
                </c:pt>
                <c:pt idx="64">
                  <c:v>29.966666666666669</c:v>
                </c:pt>
                <c:pt idx="65">
                  <c:v>30.583333333333336</c:v>
                </c:pt>
                <c:pt idx="66">
                  <c:v>29.2</c:v>
                </c:pt>
                <c:pt idx="67">
                  <c:v>28.35</c:v>
                </c:pt>
                <c:pt idx="68">
                  <c:v>27.699999999999996</c:v>
                </c:pt>
                <c:pt idx="69">
                  <c:v>26.066666666666666</c:v>
                </c:pt>
                <c:pt idx="70">
                  <c:v>25.033333333333331</c:v>
                </c:pt>
                <c:pt idx="71">
                  <c:v>26.15</c:v>
                </c:pt>
                <c:pt idx="72">
                  <c:v>28.083333333333332</c:v>
                </c:pt>
                <c:pt idx="73">
                  <c:v>30.033333333333331</c:v>
                </c:pt>
                <c:pt idx="74">
                  <c:v>31.05</c:v>
                </c:pt>
                <c:pt idx="75">
                  <c:v>30.950000000000003</c:v>
                </c:pt>
                <c:pt idx="76">
                  <c:v>30.616666666666667</c:v>
                </c:pt>
                <c:pt idx="77">
                  <c:v>29.266666666666666</c:v>
                </c:pt>
                <c:pt idx="78">
                  <c:v>28.183333333333334</c:v>
                </c:pt>
                <c:pt idx="79">
                  <c:v>27.983333333333334</c:v>
                </c:pt>
                <c:pt idx="80">
                  <c:v>26.65</c:v>
                </c:pt>
                <c:pt idx="81">
                  <c:v>24.966666666666669</c:v>
                </c:pt>
                <c:pt idx="82">
                  <c:v>25</c:v>
                </c:pt>
                <c:pt idx="83">
                  <c:v>25.816666666666666</c:v>
                </c:pt>
                <c:pt idx="84">
                  <c:v>27.516666666666666</c:v>
                </c:pt>
                <c:pt idx="85">
                  <c:v>29.583333333333336</c:v>
                </c:pt>
                <c:pt idx="86">
                  <c:v>30.166666666666664</c:v>
                </c:pt>
                <c:pt idx="87">
                  <c:v>29.283333333333331</c:v>
                </c:pt>
                <c:pt idx="88">
                  <c:v>28.783333333333331</c:v>
                </c:pt>
                <c:pt idx="89">
                  <c:v>28.299999999999997</c:v>
                </c:pt>
                <c:pt idx="90">
                  <c:v>27.366666666666667</c:v>
                </c:pt>
                <c:pt idx="91">
                  <c:v>27.3</c:v>
                </c:pt>
                <c:pt idx="92">
                  <c:v>26.233333333333334</c:v>
                </c:pt>
                <c:pt idx="93">
                  <c:v>26.3</c:v>
                </c:pt>
                <c:pt idx="94">
                  <c:v>25.366666666666667</c:v>
                </c:pt>
                <c:pt idx="95">
                  <c:v>25.4</c:v>
                </c:pt>
                <c:pt idx="96">
                  <c:v>27.366666666666667</c:v>
                </c:pt>
                <c:pt idx="97">
                  <c:v>28.833333333333336</c:v>
                </c:pt>
                <c:pt idx="98">
                  <c:v>30.933333333333337</c:v>
                </c:pt>
                <c:pt idx="99">
                  <c:v>30.316666666666666</c:v>
                </c:pt>
                <c:pt idx="100">
                  <c:v>30.483333333333334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CF-453B-A637-C0E275A5C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121935"/>
        <c:axId val="2076140239"/>
      </c:lineChart>
      <c:dateAx>
        <c:axId val="207612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Glacial Indifference" pitchFamily="50" charset="0"/>
                    <a:ea typeface="Verdana" panose="020B0604030504040204" pitchFamily="34" charset="0"/>
                    <a:cs typeface="+mn-cs"/>
                  </a:defRPr>
                </a:pPr>
                <a:r>
                  <a:rPr lang="es-MX" b="1"/>
                  <a:t>Periodo (Mes-Año)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Glacial Indifference" pitchFamily="50" charset="0"/>
                  <a:ea typeface="Verdana" panose="020B0604030504040204" pitchFamily="34" charset="0"/>
                  <a:cs typeface="+mn-cs"/>
                </a:defRPr>
              </a:pPr>
              <a:endParaRPr lang="es-MX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Glacial Indifference" pitchFamily="50" charset="0"/>
                <a:ea typeface="Verdana" panose="020B0604030504040204" pitchFamily="34" charset="0"/>
                <a:cs typeface="+mn-cs"/>
              </a:defRPr>
            </a:pPr>
            <a:endParaRPr lang="es-MX"/>
          </a:p>
        </c:txPr>
        <c:crossAx val="2076140239"/>
        <c:crosses val="autoZero"/>
        <c:auto val="1"/>
        <c:lblOffset val="100"/>
        <c:baseTimeUnit val="months"/>
        <c:majorUnit val="1"/>
        <c:majorTimeUnit val="months"/>
      </c:dateAx>
      <c:valAx>
        <c:axId val="207614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Glacial Indifference" pitchFamily="50" charset="0"/>
                    <a:ea typeface="Verdana" panose="020B0604030504040204" pitchFamily="34" charset="0"/>
                    <a:cs typeface="+mn-cs"/>
                  </a:defRPr>
                </a:pPr>
                <a:r>
                  <a:rPr lang="es-MX" b="1"/>
                  <a:t>Frecuencia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Glacial Indifference" pitchFamily="50" charset="0"/>
                  <a:ea typeface="Verdana" panose="020B0604030504040204" pitchFamily="34" charset="0"/>
                  <a:cs typeface="+mn-cs"/>
                </a:defRPr>
              </a:pPr>
              <a:endParaRPr lang="es-MX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Glacial Indifference" pitchFamily="50" charset="0"/>
                <a:ea typeface="Verdana" panose="020B0604030504040204" pitchFamily="34" charset="0"/>
                <a:cs typeface="+mn-cs"/>
              </a:defRPr>
            </a:pPr>
            <a:endParaRPr lang="es-MX"/>
          </a:p>
        </c:txPr>
        <c:crossAx val="207612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90755793113855E-4"/>
          <c:y val="0.86740698424101137"/>
          <c:w val="0.99818476739555573"/>
          <c:h val="0.13175831256510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Glacial Indifference" pitchFamily="50" charset="0"/>
              <a:ea typeface="Verdana" panose="020B0604030504040204" pitchFamily="34" charset="0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>
              <a:lumMod val="95000"/>
              <a:lumOff val="5000"/>
            </a:schemeClr>
          </a:solidFill>
          <a:latin typeface="Glacial Indifference" pitchFamily="50" charset="0"/>
          <a:ea typeface="Verdana" panose="020B0604030504040204" pitchFamily="34" charset="0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Glacial Indifference" pitchFamily="50" charset="0"/>
                <a:ea typeface="Verdana" panose="020B0604030504040204" pitchFamily="34" charset="0"/>
                <a:cs typeface="+mn-cs"/>
              </a:defRPr>
            </a:pPr>
            <a:r>
              <a:rPr lang="en-US" sz="1400" b="1"/>
              <a:t>Acciones</a:t>
            </a:r>
            <a:r>
              <a:rPr lang="en-US" sz="1400" b="1" baseline="0"/>
              <a:t> Google (USD)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Glacial Indifference" pitchFamily="50" charset="0"/>
              <a:ea typeface="Verdana" panose="020B0604030504040204" pitchFamily="34" charset="0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'(2) Acciones Google'!$C$3</c:f>
              <c:strCache>
                <c:ptCount val="1"/>
                <c:pt idx="0">
                  <c:v>Frecuencia (USD)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'(2) Acciones Google'!$B$4:$B$105</c:f>
              <c:numCache>
                <c:formatCode>mmm\-yyyy</c:formatCode>
                <c:ptCount val="102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  <c:pt idx="12">
                  <c:v>42125</c:v>
                </c:pt>
                <c:pt idx="13">
                  <c:v>42156</c:v>
                </c:pt>
                <c:pt idx="14">
                  <c:v>42186</c:v>
                </c:pt>
                <c:pt idx="15">
                  <c:v>42217</c:v>
                </c:pt>
                <c:pt idx="16">
                  <c:v>42248</c:v>
                </c:pt>
                <c:pt idx="17">
                  <c:v>42278</c:v>
                </c:pt>
                <c:pt idx="18">
                  <c:v>42309</c:v>
                </c:pt>
                <c:pt idx="19">
                  <c:v>42339</c:v>
                </c:pt>
                <c:pt idx="20">
                  <c:v>42370</c:v>
                </c:pt>
                <c:pt idx="21">
                  <c:v>42401</c:v>
                </c:pt>
                <c:pt idx="22">
                  <c:v>42430</c:v>
                </c:pt>
                <c:pt idx="23">
                  <c:v>42461</c:v>
                </c:pt>
                <c:pt idx="24">
                  <c:v>42491</c:v>
                </c:pt>
                <c:pt idx="25">
                  <c:v>42522</c:v>
                </c:pt>
                <c:pt idx="26">
                  <c:v>42552</c:v>
                </c:pt>
                <c:pt idx="27">
                  <c:v>42583</c:v>
                </c:pt>
                <c:pt idx="28">
                  <c:v>42614</c:v>
                </c:pt>
                <c:pt idx="29">
                  <c:v>42644</c:v>
                </c:pt>
                <c:pt idx="30">
                  <c:v>42675</c:v>
                </c:pt>
                <c:pt idx="31">
                  <c:v>42705</c:v>
                </c:pt>
                <c:pt idx="32">
                  <c:v>42736</c:v>
                </c:pt>
                <c:pt idx="33">
                  <c:v>42767</c:v>
                </c:pt>
                <c:pt idx="34">
                  <c:v>42795</c:v>
                </c:pt>
                <c:pt idx="35">
                  <c:v>42826</c:v>
                </c:pt>
                <c:pt idx="36">
                  <c:v>42856</c:v>
                </c:pt>
                <c:pt idx="37">
                  <c:v>42887</c:v>
                </c:pt>
                <c:pt idx="38">
                  <c:v>42917</c:v>
                </c:pt>
                <c:pt idx="39">
                  <c:v>42948</c:v>
                </c:pt>
                <c:pt idx="40">
                  <c:v>42979</c:v>
                </c:pt>
                <c:pt idx="41">
                  <c:v>43009</c:v>
                </c:pt>
                <c:pt idx="42">
                  <c:v>43040</c:v>
                </c:pt>
                <c:pt idx="43">
                  <c:v>43070</c:v>
                </c:pt>
                <c:pt idx="44">
                  <c:v>43101</c:v>
                </c:pt>
                <c:pt idx="45">
                  <c:v>43132</c:v>
                </c:pt>
                <c:pt idx="46">
                  <c:v>43160</c:v>
                </c:pt>
                <c:pt idx="47">
                  <c:v>43191</c:v>
                </c:pt>
                <c:pt idx="48">
                  <c:v>43221</c:v>
                </c:pt>
                <c:pt idx="49">
                  <c:v>43252</c:v>
                </c:pt>
                <c:pt idx="50">
                  <c:v>43282</c:v>
                </c:pt>
                <c:pt idx="51">
                  <c:v>43313</c:v>
                </c:pt>
                <c:pt idx="52">
                  <c:v>43344</c:v>
                </c:pt>
                <c:pt idx="53">
                  <c:v>43374</c:v>
                </c:pt>
                <c:pt idx="54">
                  <c:v>43405</c:v>
                </c:pt>
                <c:pt idx="55">
                  <c:v>43435</c:v>
                </c:pt>
                <c:pt idx="56">
                  <c:v>43466</c:v>
                </c:pt>
                <c:pt idx="57">
                  <c:v>43497</c:v>
                </c:pt>
                <c:pt idx="58">
                  <c:v>43525</c:v>
                </c:pt>
                <c:pt idx="59">
                  <c:v>43556</c:v>
                </c:pt>
                <c:pt idx="60">
                  <c:v>43586</c:v>
                </c:pt>
                <c:pt idx="61">
                  <c:v>43617</c:v>
                </c:pt>
                <c:pt idx="62">
                  <c:v>43647</c:v>
                </c:pt>
                <c:pt idx="63">
                  <c:v>43678</c:v>
                </c:pt>
                <c:pt idx="64">
                  <c:v>43709</c:v>
                </c:pt>
                <c:pt idx="65">
                  <c:v>43739</c:v>
                </c:pt>
                <c:pt idx="66">
                  <c:v>43770</c:v>
                </c:pt>
                <c:pt idx="67">
                  <c:v>43800</c:v>
                </c:pt>
                <c:pt idx="68">
                  <c:v>43831</c:v>
                </c:pt>
                <c:pt idx="69">
                  <c:v>43862</c:v>
                </c:pt>
                <c:pt idx="70">
                  <c:v>43891</c:v>
                </c:pt>
                <c:pt idx="71">
                  <c:v>43922</c:v>
                </c:pt>
                <c:pt idx="72">
                  <c:v>43952</c:v>
                </c:pt>
                <c:pt idx="73">
                  <c:v>43983</c:v>
                </c:pt>
                <c:pt idx="74">
                  <c:v>44013</c:v>
                </c:pt>
                <c:pt idx="75">
                  <c:v>44044</c:v>
                </c:pt>
                <c:pt idx="76">
                  <c:v>44075</c:v>
                </c:pt>
                <c:pt idx="77">
                  <c:v>44105</c:v>
                </c:pt>
                <c:pt idx="78">
                  <c:v>44136</c:v>
                </c:pt>
                <c:pt idx="79">
                  <c:v>44166</c:v>
                </c:pt>
                <c:pt idx="80">
                  <c:v>44197</c:v>
                </c:pt>
                <c:pt idx="81">
                  <c:v>44228</c:v>
                </c:pt>
                <c:pt idx="82">
                  <c:v>44256</c:v>
                </c:pt>
                <c:pt idx="83">
                  <c:v>44287</c:v>
                </c:pt>
                <c:pt idx="84">
                  <c:v>44317</c:v>
                </c:pt>
                <c:pt idx="85">
                  <c:v>44348</c:v>
                </c:pt>
                <c:pt idx="86">
                  <c:v>44378</c:v>
                </c:pt>
                <c:pt idx="87">
                  <c:v>44409</c:v>
                </c:pt>
                <c:pt idx="88">
                  <c:v>44440</c:v>
                </c:pt>
                <c:pt idx="89">
                  <c:v>44470</c:v>
                </c:pt>
                <c:pt idx="90">
                  <c:v>44501</c:v>
                </c:pt>
                <c:pt idx="91">
                  <c:v>44531</c:v>
                </c:pt>
                <c:pt idx="92">
                  <c:v>44562</c:v>
                </c:pt>
                <c:pt idx="93">
                  <c:v>44593</c:v>
                </c:pt>
                <c:pt idx="94">
                  <c:v>44621</c:v>
                </c:pt>
                <c:pt idx="95">
                  <c:v>44652</c:v>
                </c:pt>
                <c:pt idx="96">
                  <c:v>44682</c:v>
                </c:pt>
                <c:pt idx="97">
                  <c:v>44713</c:v>
                </c:pt>
                <c:pt idx="98">
                  <c:v>44743</c:v>
                </c:pt>
                <c:pt idx="99">
                  <c:v>44774</c:v>
                </c:pt>
                <c:pt idx="100">
                  <c:v>44805</c:v>
                </c:pt>
                <c:pt idx="101">
                  <c:v>44835</c:v>
                </c:pt>
              </c:numCache>
            </c:numRef>
          </c:cat>
          <c:val>
            <c:numRef>
              <c:f>'(2) Acciones Google'!$C$4:$C$103</c:f>
              <c:numCache>
                <c:formatCode>"$"#,##0.00</c:formatCode>
                <c:ptCount val="100"/>
                <c:pt idx="0">
                  <c:v>27.92</c:v>
                </c:pt>
                <c:pt idx="1">
                  <c:v>28.69</c:v>
                </c:pt>
                <c:pt idx="2">
                  <c:v>28.5</c:v>
                </c:pt>
                <c:pt idx="3">
                  <c:v>28.5</c:v>
                </c:pt>
                <c:pt idx="4">
                  <c:v>28.79</c:v>
                </c:pt>
                <c:pt idx="5">
                  <c:v>27.88</c:v>
                </c:pt>
                <c:pt idx="6">
                  <c:v>27.02</c:v>
                </c:pt>
                <c:pt idx="7">
                  <c:v>26.25</c:v>
                </c:pt>
                <c:pt idx="8">
                  <c:v>26.65</c:v>
                </c:pt>
                <c:pt idx="9">
                  <c:v>27.84</c:v>
                </c:pt>
                <c:pt idx="10">
                  <c:v>27.32</c:v>
                </c:pt>
                <c:pt idx="11">
                  <c:v>26.87</c:v>
                </c:pt>
                <c:pt idx="12">
                  <c:v>26.61</c:v>
                </c:pt>
                <c:pt idx="13">
                  <c:v>26.03</c:v>
                </c:pt>
                <c:pt idx="14">
                  <c:v>31.28</c:v>
                </c:pt>
                <c:pt idx="15">
                  <c:v>30.91</c:v>
                </c:pt>
                <c:pt idx="16">
                  <c:v>30.42</c:v>
                </c:pt>
                <c:pt idx="17">
                  <c:v>35.54</c:v>
                </c:pt>
                <c:pt idx="18">
                  <c:v>37.130000000000003</c:v>
                </c:pt>
                <c:pt idx="19">
                  <c:v>37.94</c:v>
                </c:pt>
                <c:pt idx="20">
                  <c:v>37.15</c:v>
                </c:pt>
                <c:pt idx="21">
                  <c:v>34.89</c:v>
                </c:pt>
                <c:pt idx="22">
                  <c:v>37.25</c:v>
                </c:pt>
                <c:pt idx="23">
                  <c:v>34.65</c:v>
                </c:pt>
                <c:pt idx="24">
                  <c:v>36.79</c:v>
                </c:pt>
                <c:pt idx="25">
                  <c:v>34.6</c:v>
                </c:pt>
                <c:pt idx="26">
                  <c:v>38.44</c:v>
                </c:pt>
                <c:pt idx="27">
                  <c:v>38.35</c:v>
                </c:pt>
                <c:pt idx="28">
                  <c:v>38.86</c:v>
                </c:pt>
                <c:pt idx="29">
                  <c:v>39.229999999999997</c:v>
                </c:pt>
                <c:pt idx="30">
                  <c:v>37.9</c:v>
                </c:pt>
                <c:pt idx="31">
                  <c:v>38.590000000000003</c:v>
                </c:pt>
                <c:pt idx="32">
                  <c:v>39.840000000000003</c:v>
                </c:pt>
                <c:pt idx="33">
                  <c:v>41.16</c:v>
                </c:pt>
                <c:pt idx="34">
                  <c:v>41.48</c:v>
                </c:pt>
                <c:pt idx="35">
                  <c:v>45.3</c:v>
                </c:pt>
                <c:pt idx="36">
                  <c:v>48.24</c:v>
                </c:pt>
                <c:pt idx="37">
                  <c:v>45.44</c:v>
                </c:pt>
                <c:pt idx="38">
                  <c:v>46.53</c:v>
                </c:pt>
                <c:pt idx="39">
                  <c:v>46.97</c:v>
                </c:pt>
                <c:pt idx="40">
                  <c:v>47.96</c:v>
                </c:pt>
                <c:pt idx="41">
                  <c:v>50.83</c:v>
                </c:pt>
                <c:pt idx="42">
                  <c:v>51.07</c:v>
                </c:pt>
                <c:pt idx="43">
                  <c:v>52.32</c:v>
                </c:pt>
                <c:pt idx="44">
                  <c:v>58.5</c:v>
                </c:pt>
                <c:pt idx="45">
                  <c:v>55.24</c:v>
                </c:pt>
                <c:pt idx="46">
                  <c:v>51.59</c:v>
                </c:pt>
                <c:pt idx="47">
                  <c:v>50.87</c:v>
                </c:pt>
                <c:pt idx="48">
                  <c:v>54.25</c:v>
                </c:pt>
                <c:pt idx="49">
                  <c:v>55.78</c:v>
                </c:pt>
                <c:pt idx="50">
                  <c:v>60.86</c:v>
                </c:pt>
                <c:pt idx="51">
                  <c:v>60.91</c:v>
                </c:pt>
                <c:pt idx="52">
                  <c:v>59.67</c:v>
                </c:pt>
                <c:pt idx="53">
                  <c:v>53.84</c:v>
                </c:pt>
                <c:pt idx="54">
                  <c:v>54.72</c:v>
                </c:pt>
                <c:pt idx="55">
                  <c:v>51.78</c:v>
                </c:pt>
                <c:pt idx="56">
                  <c:v>55.82</c:v>
                </c:pt>
                <c:pt idx="57">
                  <c:v>56</c:v>
                </c:pt>
                <c:pt idx="58">
                  <c:v>58.67</c:v>
                </c:pt>
                <c:pt idx="59">
                  <c:v>59.42</c:v>
                </c:pt>
                <c:pt idx="60">
                  <c:v>55.18</c:v>
                </c:pt>
                <c:pt idx="61">
                  <c:v>54.05</c:v>
                </c:pt>
                <c:pt idx="62">
                  <c:v>60.83</c:v>
                </c:pt>
                <c:pt idx="63">
                  <c:v>59.4</c:v>
                </c:pt>
                <c:pt idx="64">
                  <c:v>60.95</c:v>
                </c:pt>
                <c:pt idx="65">
                  <c:v>63.01</c:v>
                </c:pt>
                <c:pt idx="66">
                  <c:v>65.25</c:v>
                </c:pt>
                <c:pt idx="67">
                  <c:v>66.849999999999994</c:v>
                </c:pt>
                <c:pt idx="68">
                  <c:v>71.709999999999994</c:v>
                </c:pt>
                <c:pt idx="69">
                  <c:v>66.97</c:v>
                </c:pt>
                <c:pt idx="70">
                  <c:v>58.14</c:v>
                </c:pt>
                <c:pt idx="71">
                  <c:v>67.430000000000007</c:v>
                </c:pt>
                <c:pt idx="72">
                  <c:v>71.45</c:v>
                </c:pt>
                <c:pt idx="73">
                  <c:v>70.680000000000007</c:v>
                </c:pt>
                <c:pt idx="74">
                  <c:v>74.150000000000006</c:v>
                </c:pt>
                <c:pt idx="75">
                  <c:v>81.709999999999994</c:v>
                </c:pt>
                <c:pt idx="76">
                  <c:v>73.48</c:v>
                </c:pt>
                <c:pt idx="77">
                  <c:v>81.05</c:v>
                </c:pt>
                <c:pt idx="78">
                  <c:v>88.04</c:v>
                </c:pt>
                <c:pt idx="79">
                  <c:v>87.59</c:v>
                </c:pt>
                <c:pt idx="80">
                  <c:v>91.79</c:v>
                </c:pt>
                <c:pt idx="81">
                  <c:v>101.84</c:v>
                </c:pt>
                <c:pt idx="82">
                  <c:v>103.43</c:v>
                </c:pt>
                <c:pt idx="83">
                  <c:v>120.51</c:v>
                </c:pt>
                <c:pt idx="84">
                  <c:v>120.58</c:v>
                </c:pt>
                <c:pt idx="85">
                  <c:v>125.32</c:v>
                </c:pt>
                <c:pt idx="86">
                  <c:v>135.22</c:v>
                </c:pt>
                <c:pt idx="87">
                  <c:v>145.46</c:v>
                </c:pt>
                <c:pt idx="88">
                  <c:v>133.27000000000001</c:v>
                </c:pt>
                <c:pt idx="89">
                  <c:v>148.27000000000001</c:v>
                </c:pt>
                <c:pt idx="90">
                  <c:v>142.44999999999999</c:v>
                </c:pt>
                <c:pt idx="91">
                  <c:v>144.68</c:v>
                </c:pt>
                <c:pt idx="92">
                  <c:v>135.69999999999999</c:v>
                </c:pt>
                <c:pt idx="93">
                  <c:v>134.88999999999999</c:v>
                </c:pt>
                <c:pt idx="94">
                  <c:v>139.65</c:v>
                </c:pt>
                <c:pt idx="95">
                  <c:v>114.97</c:v>
                </c:pt>
                <c:pt idx="96">
                  <c:v>114.04</c:v>
                </c:pt>
                <c:pt idx="97">
                  <c:v>109.37</c:v>
                </c:pt>
                <c:pt idx="98">
                  <c:v>116.64</c:v>
                </c:pt>
                <c:pt idx="99">
                  <c:v>109.15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5-4A2F-AFC4-67BC40904CCF}"/>
            </c:ext>
          </c:extLst>
        </c:ser>
        <c:ser>
          <c:idx val="1"/>
          <c:order val="1"/>
          <c:tx>
            <c:strRef>
              <c:f>'(2) Acciones Google'!$D$3</c:f>
              <c:strCache>
                <c:ptCount val="1"/>
                <c:pt idx="0">
                  <c:v>Promedio Simple (PS)</c:v>
                </c:pt>
              </c:strCache>
            </c:strRef>
          </c:tx>
          <c:spPr>
            <a:ln w="28575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numRef>
              <c:f>'(2) Acciones Google'!$B$4:$B$105</c:f>
              <c:numCache>
                <c:formatCode>mmm\-yyyy</c:formatCode>
                <c:ptCount val="102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  <c:pt idx="12">
                  <c:v>42125</c:v>
                </c:pt>
                <c:pt idx="13">
                  <c:v>42156</c:v>
                </c:pt>
                <c:pt idx="14">
                  <c:v>42186</c:v>
                </c:pt>
                <c:pt idx="15">
                  <c:v>42217</c:v>
                </c:pt>
                <c:pt idx="16">
                  <c:v>42248</c:v>
                </c:pt>
                <c:pt idx="17">
                  <c:v>42278</c:v>
                </c:pt>
                <c:pt idx="18">
                  <c:v>42309</c:v>
                </c:pt>
                <c:pt idx="19">
                  <c:v>42339</c:v>
                </c:pt>
                <c:pt idx="20">
                  <c:v>42370</c:v>
                </c:pt>
                <c:pt idx="21">
                  <c:v>42401</c:v>
                </c:pt>
                <c:pt idx="22">
                  <c:v>42430</c:v>
                </c:pt>
                <c:pt idx="23">
                  <c:v>42461</c:v>
                </c:pt>
                <c:pt idx="24">
                  <c:v>42491</c:v>
                </c:pt>
                <c:pt idx="25">
                  <c:v>42522</c:v>
                </c:pt>
                <c:pt idx="26">
                  <c:v>42552</c:v>
                </c:pt>
                <c:pt idx="27">
                  <c:v>42583</c:v>
                </c:pt>
                <c:pt idx="28">
                  <c:v>42614</c:v>
                </c:pt>
                <c:pt idx="29">
                  <c:v>42644</c:v>
                </c:pt>
                <c:pt idx="30">
                  <c:v>42675</c:v>
                </c:pt>
                <c:pt idx="31">
                  <c:v>42705</c:v>
                </c:pt>
                <c:pt idx="32">
                  <c:v>42736</c:v>
                </c:pt>
                <c:pt idx="33">
                  <c:v>42767</c:v>
                </c:pt>
                <c:pt idx="34">
                  <c:v>42795</c:v>
                </c:pt>
                <c:pt idx="35">
                  <c:v>42826</c:v>
                </c:pt>
                <c:pt idx="36">
                  <c:v>42856</c:v>
                </c:pt>
                <c:pt idx="37">
                  <c:v>42887</c:v>
                </c:pt>
                <c:pt idx="38">
                  <c:v>42917</c:v>
                </c:pt>
                <c:pt idx="39">
                  <c:v>42948</c:v>
                </c:pt>
                <c:pt idx="40">
                  <c:v>42979</c:v>
                </c:pt>
                <c:pt idx="41">
                  <c:v>43009</c:v>
                </c:pt>
                <c:pt idx="42">
                  <c:v>43040</c:v>
                </c:pt>
                <c:pt idx="43">
                  <c:v>43070</c:v>
                </c:pt>
                <c:pt idx="44">
                  <c:v>43101</c:v>
                </c:pt>
                <c:pt idx="45">
                  <c:v>43132</c:v>
                </c:pt>
                <c:pt idx="46">
                  <c:v>43160</c:v>
                </c:pt>
                <c:pt idx="47">
                  <c:v>43191</c:v>
                </c:pt>
                <c:pt idx="48">
                  <c:v>43221</c:v>
                </c:pt>
                <c:pt idx="49">
                  <c:v>43252</c:v>
                </c:pt>
                <c:pt idx="50">
                  <c:v>43282</c:v>
                </c:pt>
                <c:pt idx="51">
                  <c:v>43313</c:v>
                </c:pt>
                <c:pt idx="52">
                  <c:v>43344</c:v>
                </c:pt>
                <c:pt idx="53">
                  <c:v>43374</c:v>
                </c:pt>
                <c:pt idx="54">
                  <c:v>43405</c:v>
                </c:pt>
                <c:pt idx="55">
                  <c:v>43435</c:v>
                </c:pt>
                <c:pt idx="56">
                  <c:v>43466</c:v>
                </c:pt>
                <c:pt idx="57">
                  <c:v>43497</c:v>
                </c:pt>
                <c:pt idx="58">
                  <c:v>43525</c:v>
                </c:pt>
                <c:pt idx="59">
                  <c:v>43556</c:v>
                </c:pt>
                <c:pt idx="60">
                  <c:v>43586</c:v>
                </c:pt>
                <c:pt idx="61">
                  <c:v>43617</c:v>
                </c:pt>
                <c:pt idx="62">
                  <c:v>43647</c:v>
                </c:pt>
                <c:pt idx="63">
                  <c:v>43678</c:v>
                </c:pt>
                <c:pt idx="64">
                  <c:v>43709</c:v>
                </c:pt>
                <c:pt idx="65">
                  <c:v>43739</c:v>
                </c:pt>
                <c:pt idx="66">
                  <c:v>43770</c:v>
                </c:pt>
                <c:pt idx="67">
                  <c:v>43800</c:v>
                </c:pt>
                <c:pt idx="68">
                  <c:v>43831</c:v>
                </c:pt>
                <c:pt idx="69">
                  <c:v>43862</c:v>
                </c:pt>
                <c:pt idx="70">
                  <c:v>43891</c:v>
                </c:pt>
                <c:pt idx="71">
                  <c:v>43922</c:v>
                </c:pt>
                <c:pt idx="72">
                  <c:v>43952</c:v>
                </c:pt>
                <c:pt idx="73">
                  <c:v>43983</c:v>
                </c:pt>
                <c:pt idx="74">
                  <c:v>44013</c:v>
                </c:pt>
                <c:pt idx="75">
                  <c:v>44044</c:v>
                </c:pt>
                <c:pt idx="76">
                  <c:v>44075</c:v>
                </c:pt>
                <c:pt idx="77">
                  <c:v>44105</c:v>
                </c:pt>
                <c:pt idx="78">
                  <c:v>44136</c:v>
                </c:pt>
                <c:pt idx="79">
                  <c:v>44166</c:v>
                </c:pt>
                <c:pt idx="80">
                  <c:v>44197</c:v>
                </c:pt>
                <c:pt idx="81">
                  <c:v>44228</c:v>
                </c:pt>
                <c:pt idx="82">
                  <c:v>44256</c:v>
                </c:pt>
                <c:pt idx="83">
                  <c:v>44287</c:v>
                </c:pt>
                <c:pt idx="84">
                  <c:v>44317</c:v>
                </c:pt>
                <c:pt idx="85">
                  <c:v>44348</c:v>
                </c:pt>
                <c:pt idx="86">
                  <c:v>44378</c:v>
                </c:pt>
                <c:pt idx="87">
                  <c:v>44409</c:v>
                </c:pt>
                <c:pt idx="88">
                  <c:v>44440</c:v>
                </c:pt>
                <c:pt idx="89">
                  <c:v>44470</c:v>
                </c:pt>
                <c:pt idx="90">
                  <c:v>44501</c:v>
                </c:pt>
                <c:pt idx="91">
                  <c:v>44531</c:v>
                </c:pt>
                <c:pt idx="92">
                  <c:v>44562</c:v>
                </c:pt>
                <c:pt idx="93">
                  <c:v>44593</c:v>
                </c:pt>
                <c:pt idx="94">
                  <c:v>44621</c:v>
                </c:pt>
                <c:pt idx="95">
                  <c:v>44652</c:v>
                </c:pt>
                <c:pt idx="96">
                  <c:v>44682</c:v>
                </c:pt>
                <c:pt idx="97">
                  <c:v>44713</c:v>
                </c:pt>
                <c:pt idx="98">
                  <c:v>44743</c:v>
                </c:pt>
                <c:pt idx="99">
                  <c:v>44774</c:v>
                </c:pt>
                <c:pt idx="100">
                  <c:v>44805</c:v>
                </c:pt>
                <c:pt idx="101">
                  <c:v>44835</c:v>
                </c:pt>
              </c:numCache>
            </c:numRef>
          </c:cat>
          <c:val>
            <c:numRef>
              <c:f>'(2) Acciones Google'!$D$4:$D$104</c:f>
              <c:numCache>
                <c:formatCode>General</c:formatCode>
                <c:ptCount val="101"/>
                <c:pt idx="0" formatCode="#,##0.00">
                  <c:v>0</c:v>
                </c:pt>
                <c:pt idx="1">
                  <c:v>27.92</c:v>
                </c:pt>
                <c:pt idx="2">
                  <c:v>28.305</c:v>
                </c:pt>
                <c:pt idx="3">
                  <c:v>28.37</c:v>
                </c:pt>
                <c:pt idx="4">
                  <c:v>28.4025</c:v>
                </c:pt>
                <c:pt idx="5">
                  <c:v>28.48</c:v>
                </c:pt>
                <c:pt idx="6">
                  <c:v>28.38</c:v>
                </c:pt>
                <c:pt idx="7">
                  <c:v>28.185714285714287</c:v>
                </c:pt>
                <c:pt idx="8">
                  <c:v>27.943750000000001</c:v>
                </c:pt>
                <c:pt idx="9">
                  <c:v>27.8</c:v>
                </c:pt>
                <c:pt idx="10">
                  <c:v>27.804000000000002</c:v>
                </c:pt>
                <c:pt idx="11">
                  <c:v>27.76</c:v>
                </c:pt>
                <c:pt idx="12">
                  <c:v>27.685833333333335</c:v>
                </c:pt>
                <c:pt idx="13">
                  <c:v>27.603076923076927</c:v>
                </c:pt>
                <c:pt idx="14">
                  <c:v>27.490714285714287</c:v>
                </c:pt>
                <c:pt idx="15">
                  <c:v>27.743333333333332</c:v>
                </c:pt>
                <c:pt idx="16">
                  <c:v>27.94125</c:v>
                </c:pt>
                <c:pt idx="17">
                  <c:v>28.087058823529414</c:v>
                </c:pt>
                <c:pt idx="18">
                  <c:v>28.501111111111111</c:v>
                </c:pt>
                <c:pt idx="19">
                  <c:v>28.955263157894734</c:v>
                </c:pt>
                <c:pt idx="20">
                  <c:v>29.404499999999995</c:v>
                </c:pt>
                <c:pt idx="21">
                  <c:v>29.77333333333333</c:v>
                </c:pt>
                <c:pt idx="22">
                  <c:v>30.005909090909086</c:v>
                </c:pt>
                <c:pt idx="23">
                  <c:v>30.320869565217386</c:v>
                </c:pt>
                <c:pt idx="24">
                  <c:v>30.501249999999995</c:v>
                </c:pt>
                <c:pt idx="25">
                  <c:v>30.752799999999993</c:v>
                </c:pt>
                <c:pt idx="26">
                  <c:v>30.900769230769225</c:v>
                </c:pt>
                <c:pt idx="27">
                  <c:v>31.179999999999996</c:v>
                </c:pt>
                <c:pt idx="28">
                  <c:v>31.436071428571427</c:v>
                </c:pt>
                <c:pt idx="29">
                  <c:v>31.69206896551724</c:v>
                </c:pt>
                <c:pt idx="30">
                  <c:v>31.943333333333332</c:v>
                </c:pt>
                <c:pt idx="31">
                  <c:v>32.13548387096774</c:v>
                </c:pt>
                <c:pt idx="32">
                  <c:v>32.337187499999999</c:v>
                </c:pt>
                <c:pt idx="33">
                  <c:v>32.564545454545453</c:v>
                </c:pt>
                <c:pt idx="34">
                  <c:v>32.817352941176466</c:v>
                </c:pt>
                <c:pt idx="35">
                  <c:v>33.064857142857143</c:v>
                </c:pt>
                <c:pt idx="36">
                  <c:v>33.404722222222219</c:v>
                </c:pt>
                <c:pt idx="37">
                  <c:v>33.805675675675673</c:v>
                </c:pt>
                <c:pt idx="38">
                  <c:v>34.111842105263158</c:v>
                </c:pt>
                <c:pt idx="39">
                  <c:v>34.430256410256412</c:v>
                </c:pt>
                <c:pt idx="40">
                  <c:v>34.743749999999999</c:v>
                </c:pt>
                <c:pt idx="41">
                  <c:v>35.066097560975614</c:v>
                </c:pt>
                <c:pt idx="42">
                  <c:v>35.441428571428574</c:v>
                </c:pt>
                <c:pt idx="43">
                  <c:v>35.804883720930228</c:v>
                </c:pt>
                <c:pt idx="44">
                  <c:v>36.180227272727272</c:v>
                </c:pt>
                <c:pt idx="45">
                  <c:v>36.676222222222222</c:v>
                </c:pt>
                <c:pt idx="46">
                  <c:v>37.079782608695652</c:v>
                </c:pt>
                <c:pt idx="47">
                  <c:v>37.388510638297866</c:v>
                </c:pt>
                <c:pt idx="48">
                  <c:v>37.669374999999995</c:v>
                </c:pt>
                <c:pt idx="49">
                  <c:v>38.007755102040811</c:v>
                </c:pt>
                <c:pt idx="50">
                  <c:v>38.007755102040811</c:v>
                </c:pt>
                <c:pt idx="51">
                  <c:v>38.804313725490189</c:v>
                </c:pt>
                <c:pt idx="52">
                  <c:v>39.229423076923069</c:v>
                </c:pt>
                <c:pt idx="53">
                  <c:v>39.61509433962263</c:v>
                </c:pt>
                <c:pt idx="54">
                  <c:v>39.878518518518511</c:v>
                </c:pt>
                <c:pt idx="55">
                  <c:v>40.148363636363626</c:v>
                </c:pt>
                <c:pt idx="56">
                  <c:v>40.356071428571418</c:v>
                </c:pt>
                <c:pt idx="57">
                  <c:v>40.62736842105263</c:v>
                </c:pt>
                <c:pt idx="58">
                  <c:v>40.892413793103444</c:v>
                </c:pt>
                <c:pt idx="59">
                  <c:v>41.193728813559318</c:v>
                </c:pt>
                <c:pt idx="60">
                  <c:v>41.497499999999995</c:v>
                </c:pt>
                <c:pt idx="61">
                  <c:v>41.721803278688519</c:v>
                </c:pt>
                <c:pt idx="62">
                  <c:v>41.920645161290324</c:v>
                </c:pt>
                <c:pt idx="63">
                  <c:v>42.220793650793645</c:v>
                </c:pt>
                <c:pt idx="64">
                  <c:v>42.489218749999999</c:v>
                </c:pt>
                <c:pt idx="65">
                  <c:v>42.773230769230764</c:v>
                </c:pt>
                <c:pt idx="66">
                  <c:v>43.079848484848483</c:v>
                </c:pt>
                <c:pt idx="67">
                  <c:v>43.410746268656716</c:v>
                </c:pt>
                <c:pt idx="68">
                  <c:v>43.755441176470583</c:v>
                </c:pt>
                <c:pt idx="69">
                  <c:v>44.16057971014493</c:v>
                </c:pt>
                <c:pt idx="70">
                  <c:v>44.486428571428569</c:v>
                </c:pt>
                <c:pt idx="71">
                  <c:v>44.678732394366193</c:v>
                </c:pt>
                <c:pt idx="72">
                  <c:v>44.994722222222215</c:v>
                </c:pt>
                <c:pt idx="73">
                  <c:v>45.357123287671222</c:v>
                </c:pt>
                <c:pt idx="74">
                  <c:v>45.699324324324309</c:v>
                </c:pt>
                <c:pt idx="75">
                  <c:v>46.078666666666656</c:v>
                </c:pt>
                <c:pt idx="76">
                  <c:v>46.547499999999992</c:v>
                </c:pt>
                <c:pt idx="77">
                  <c:v>46.897272727272714</c:v>
                </c:pt>
                <c:pt idx="78">
                  <c:v>47.3351282051282</c:v>
                </c:pt>
                <c:pt idx="79">
                  <c:v>47.850379746835436</c:v>
                </c:pt>
                <c:pt idx="80">
                  <c:v>48.347124999999991</c:v>
                </c:pt>
                <c:pt idx="81">
                  <c:v>48.883456790123454</c:v>
                </c:pt>
                <c:pt idx="82">
                  <c:v>49.529268292682922</c:v>
                </c:pt>
                <c:pt idx="83">
                  <c:v>50.178674698795177</c:v>
                </c:pt>
                <c:pt idx="84">
                  <c:v>51.015952380952385</c:v>
                </c:pt>
                <c:pt idx="85">
                  <c:v>51.834352941176469</c:v>
                </c:pt>
                <c:pt idx="86">
                  <c:v>52.688837209302321</c:v>
                </c:pt>
                <c:pt idx="87">
                  <c:v>53.637471264367818</c:v>
                </c:pt>
                <c:pt idx="88">
                  <c:v>54.68090909090909</c:v>
                </c:pt>
                <c:pt idx="89">
                  <c:v>55.563932584269672</c:v>
                </c:pt>
                <c:pt idx="90">
                  <c:v>56.594000000000008</c:v>
                </c:pt>
                <c:pt idx="91">
                  <c:v>57.537472527472538</c:v>
                </c:pt>
                <c:pt idx="92">
                  <c:v>58.484673913043487</c:v>
                </c:pt>
                <c:pt idx="93">
                  <c:v>59.314946236559152</c:v>
                </c:pt>
                <c:pt idx="94">
                  <c:v>60.118936170212777</c:v>
                </c:pt>
                <c:pt idx="95">
                  <c:v>60.956105263157902</c:v>
                </c:pt>
                <c:pt idx="96">
                  <c:v>61.518750000000011</c:v>
                </c:pt>
                <c:pt idx="97">
                  <c:v>62.060206185567019</c:v>
                </c:pt>
                <c:pt idx="98">
                  <c:v>62.542959183673482</c:v>
                </c:pt>
                <c:pt idx="99">
                  <c:v>63.08939393939395</c:v>
                </c:pt>
                <c:pt idx="100">
                  <c:v>63.550000000000011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0-4A0D-A37E-284CA41FC677}"/>
            </c:ext>
          </c:extLst>
        </c:ser>
        <c:ser>
          <c:idx val="2"/>
          <c:order val="2"/>
          <c:tx>
            <c:strRef>
              <c:f>'(2) Acciones Google'!$G$3</c:f>
              <c:strCache>
                <c:ptCount val="1"/>
                <c:pt idx="0">
                  <c:v>Promedio Móvil Simple (PMS)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'(2) Acciones Google'!$B$4:$B$105</c:f>
              <c:numCache>
                <c:formatCode>mmm\-yyyy</c:formatCode>
                <c:ptCount val="102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  <c:pt idx="12">
                  <c:v>42125</c:v>
                </c:pt>
                <c:pt idx="13">
                  <c:v>42156</c:v>
                </c:pt>
                <c:pt idx="14">
                  <c:v>42186</c:v>
                </c:pt>
                <c:pt idx="15">
                  <c:v>42217</c:v>
                </c:pt>
                <c:pt idx="16">
                  <c:v>42248</c:v>
                </c:pt>
                <c:pt idx="17">
                  <c:v>42278</c:v>
                </c:pt>
                <c:pt idx="18">
                  <c:v>42309</c:v>
                </c:pt>
                <c:pt idx="19">
                  <c:v>42339</c:v>
                </c:pt>
                <c:pt idx="20">
                  <c:v>42370</c:v>
                </c:pt>
                <c:pt idx="21">
                  <c:v>42401</c:v>
                </c:pt>
                <c:pt idx="22">
                  <c:v>42430</c:v>
                </c:pt>
                <c:pt idx="23">
                  <c:v>42461</c:v>
                </c:pt>
                <c:pt idx="24">
                  <c:v>42491</c:v>
                </c:pt>
                <c:pt idx="25">
                  <c:v>42522</c:v>
                </c:pt>
                <c:pt idx="26">
                  <c:v>42552</c:v>
                </c:pt>
                <c:pt idx="27">
                  <c:v>42583</c:v>
                </c:pt>
                <c:pt idx="28">
                  <c:v>42614</c:v>
                </c:pt>
                <c:pt idx="29">
                  <c:v>42644</c:v>
                </c:pt>
                <c:pt idx="30">
                  <c:v>42675</c:v>
                </c:pt>
                <c:pt idx="31">
                  <c:v>42705</c:v>
                </c:pt>
                <c:pt idx="32">
                  <c:v>42736</c:v>
                </c:pt>
                <c:pt idx="33">
                  <c:v>42767</c:v>
                </c:pt>
                <c:pt idx="34">
                  <c:v>42795</c:v>
                </c:pt>
                <c:pt idx="35">
                  <c:v>42826</c:v>
                </c:pt>
                <c:pt idx="36">
                  <c:v>42856</c:v>
                </c:pt>
                <c:pt idx="37">
                  <c:v>42887</c:v>
                </c:pt>
                <c:pt idx="38">
                  <c:v>42917</c:v>
                </c:pt>
                <c:pt idx="39">
                  <c:v>42948</c:v>
                </c:pt>
                <c:pt idx="40">
                  <c:v>42979</c:v>
                </c:pt>
                <c:pt idx="41">
                  <c:v>43009</c:v>
                </c:pt>
                <c:pt idx="42">
                  <c:v>43040</c:v>
                </c:pt>
                <c:pt idx="43">
                  <c:v>43070</c:v>
                </c:pt>
                <c:pt idx="44">
                  <c:v>43101</c:v>
                </c:pt>
                <c:pt idx="45">
                  <c:v>43132</c:v>
                </c:pt>
                <c:pt idx="46">
                  <c:v>43160</c:v>
                </c:pt>
                <c:pt idx="47">
                  <c:v>43191</c:v>
                </c:pt>
                <c:pt idx="48">
                  <c:v>43221</c:v>
                </c:pt>
                <c:pt idx="49">
                  <c:v>43252</c:v>
                </c:pt>
                <c:pt idx="50">
                  <c:v>43282</c:v>
                </c:pt>
                <c:pt idx="51">
                  <c:v>43313</c:v>
                </c:pt>
                <c:pt idx="52">
                  <c:v>43344</c:v>
                </c:pt>
                <c:pt idx="53">
                  <c:v>43374</c:v>
                </c:pt>
                <c:pt idx="54">
                  <c:v>43405</c:v>
                </c:pt>
                <c:pt idx="55">
                  <c:v>43435</c:v>
                </c:pt>
                <c:pt idx="56">
                  <c:v>43466</c:v>
                </c:pt>
                <c:pt idx="57">
                  <c:v>43497</c:v>
                </c:pt>
                <c:pt idx="58">
                  <c:v>43525</c:v>
                </c:pt>
                <c:pt idx="59">
                  <c:v>43556</c:v>
                </c:pt>
                <c:pt idx="60">
                  <c:v>43586</c:v>
                </c:pt>
                <c:pt idx="61">
                  <c:v>43617</c:v>
                </c:pt>
                <c:pt idx="62">
                  <c:v>43647</c:v>
                </c:pt>
                <c:pt idx="63">
                  <c:v>43678</c:v>
                </c:pt>
                <c:pt idx="64">
                  <c:v>43709</c:v>
                </c:pt>
                <c:pt idx="65">
                  <c:v>43739</c:v>
                </c:pt>
                <c:pt idx="66">
                  <c:v>43770</c:v>
                </c:pt>
                <c:pt idx="67">
                  <c:v>43800</c:v>
                </c:pt>
                <c:pt idx="68">
                  <c:v>43831</c:v>
                </c:pt>
                <c:pt idx="69">
                  <c:v>43862</c:v>
                </c:pt>
                <c:pt idx="70">
                  <c:v>43891</c:v>
                </c:pt>
                <c:pt idx="71">
                  <c:v>43922</c:v>
                </c:pt>
                <c:pt idx="72">
                  <c:v>43952</c:v>
                </c:pt>
                <c:pt idx="73">
                  <c:v>43983</c:v>
                </c:pt>
                <c:pt idx="74">
                  <c:v>44013</c:v>
                </c:pt>
                <c:pt idx="75">
                  <c:v>44044</c:v>
                </c:pt>
                <c:pt idx="76">
                  <c:v>44075</c:v>
                </c:pt>
                <c:pt idx="77">
                  <c:v>44105</c:v>
                </c:pt>
                <c:pt idx="78">
                  <c:v>44136</c:v>
                </c:pt>
                <c:pt idx="79">
                  <c:v>44166</c:v>
                </c:pt>
                <c:pt idx="80">
                  <c:v>44197</c:v>
                </c:pt>
                <c:pt idx="81">
                  <c:v>44228</c:v>
                </c:pt>
                <c:pt idx="82">
                  <c:v>44256</c:v>
                </c:pt>
                <c:pt idx="83">
                  <c:v>44287</c:v>
                </c:pt>
                <c:pt idx="84">
                  <c:v>44317</c:v>
                </c:pt>
                <c:pt idx="85">
                  <c:v>44348</c:v>
                </c:pt>
                <c:pt idx="86">
                  <c:v>44378</c:v>
                </c:pt>
                <c:pt idx="87">
                  <c:v>44409</c:v>
                </c:pt>
                <c:pt idx="88">
                  <c:v>44440</c:v>
                </c:pt>
                <c:pt idx="89">
                  <c:v>44470</c:v>
                </c:pt>
                <c:pt idx="90">
                  <c:v>44501</c:v>
                </c:pt>
                <c:pt idx="91">
                  <c:v>44531</c:v>
                </c:pt>
                <c:pt idx="92">
                  <c:v>44562</c:v>
                </c:pt>
                <c:pt idx="93">
                  <c:v>44593</c:v>
                </c:pt>
                <c:pt idx="94">
                  <c:v>44621</c:v>
                </c:pt>
                <c:pt idx="95">
                  <c:v>44652</c:v>
                </c:pt>
                <c:pt idx="96">
                  <c:v>44682</c:v>
                </c:pt>
                <c:pt idx="97">
                  <c:v>44713</c:v>
                </c:pt>
                <c:pt idx="98">
                  <c:v>44743</c:v>
                </c:pt>
                <c:pt idx="99">
                  <c:v>44774</c:v>
                </c:pt>
                <c:pt idx="100">
                  <c:v>44805</c:v>
                </c:pt>
                <c:pt idx="101">
                  <c:v>44835</c:v>
                </c:pt>
              </c:numCache>
            </c:numRef>
          </c:cat>
          <c:val>
            <c:numRef>
              <c:f>'(2) Acciones Google'!$G$4:$G$104</c:f>
              <c:numCache>
                <c:formatCode>#,##0.00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28.37</c:v>
                </c:pt>
                <c:pt idx="4">
                  <c:v>28.563333333333333</c:v>
                </c:pt>
                <c:pt idx="5">
                  <c:v>28.596666666666664</c:v>
                </c:pt>
                <c:pt idx="6">
                  <c:v>28.39</c:v>
                </c:pt>
                <c:pt idx="7">
                  <c:v>27.896666666666665</c:v>
                </c:pt>
                <c:pt idx="8">
                  <c:v>27.05</c:v>
                </c:pt>
                <c:pt idx="9">
                  <c:v>26.639999999999997</c:v>
                </c:pt>
                <c:pt idx="10">
                  <c:v>26.91333333333333</c:v>
                </c:pt>
                <c:pt idx="11">
                  <c:v>27.27</c:v>
                </c:pt>
                <c:pt idx="12">
                  <c:v>27.343333333333334</c:v>
                </c:pt>
                <c:pt idx="13">
                  <c:v>26.933333333333334</c:v>
                </c:pt>
                <c:pt idx="14">
                  <c:v>26.503333333333334</c:v>
                </c:pt>
                <c:pt idx="15">
                  <c:v>27.973333333333333</c:v>
                </c:pt>
                <c:pt idx="16">
                  <c:v>29.406666666666666</c:v>
                </c:pt>
                <c:pt idx="17">
                  <c:v>30.87</c:v>
                </c:pt>
                <c:pt idx="18">
                  <c:v>32.29</c:v>
                </c:pt>
                <c:pt idx="19">
                  <c:v>34.363333333333337</c:v>
                </c:pt>
                <c:pt idx="20">
                  <c:v>36.869999999999997</c:v>
                </c:pt>
                <c:pt idx="21">
                  <c:v>37.406666666666666</c:v>
                </c:pt>
                <c:pt idx="22">
                  <c:v>36.660000000000004</c:v>
                </c:pt>
                <c:pt idx="23">
                  <c:v>36.43</c:v>
                </c:pt>
                <c:pt idx="24">
                  <c:v>35.596666666666664</c:v>
                </c:pt>
                <c:pt idx="25">
                  <c:v>36.229999999999997</c:v>
                </c:pt>
                <c:pt idx="26">
                  <c:v>35.346666666666664</c:v>
                </c:pt>
                <c:pt idx="27">
                  <c:v>36.61</c:v>
                </c:pt>
                <c:pt idx="28">
                  <c:v>37.129999999999995</c:v>
                </c:pt>
                <c:pt idx="29">
                  <c:v>38.549999999999997</c:v>
                </c:pt>
                <c:pt idx="30">
                  <c:v>38.813333333333333</c:v>
                </c:pt>
                <c:pt idx="31">
                  <c:v>38.663333333333334</c:v>
                </c:pt>
                <c:pt idx="32">
                  <c:v>38.573333333333331</c:v>
                </c:pt>
                <c:pt idx="33">
                  <c:v>38.776666666666671</c:v>
                </c:pt>
                <c:pt idx="34">
                  <c:v>39.863333333333337</c:v>
                </c:pt>
                <c:pt idx="35">
                  <c:v>40.826666666666661</c:v>
                </c:pt>
                <c:pt idx="36">
                  <c:v>42.646666666666661</c:v>
                </c:pt>
                <c:pt idx="37">
                  <c:v>45.006666666666668</c:v>
                </c:pt>
                <c:pt idx="38">
                  <c:v>46.326666666666661</c:v>
                </c:pt>
                <c:pt idx="39">
                  <c:v>46.736666666666672</c:v>
                </c:pt>
                <c:pt idx="40">
                  <c:v>46.313333333333333</c:v>
                </c:pt>
                <c:pt idx="41">
                  <c:v>47.153333333333336</c:v>
                </c:pt>
                <c:pt idx="42">
                  <c:v>48.586666666666666</c:v>
                </c:pt>
                <c:pt idx="43">
                  <c:v>49.953333333333326</c:v>
                </c:pt>
                <c:pt idx="44">
                  <c:v>51.406666666666666</c:v>
                </c:pt>
                <c:pt idx="45">
                  <c:v>53.963333333333331</c:v>
                </c:pt>
                <c:pt idx="46">
                  <c:v>55.353333333333332</c:v>
                </c:pt>
                <c:pt idx="47">
                  <c:v>55.110000000000007</c:v>
                </c:pt>
                <c:pt idx="48">
                  <c:v>52.56666666666667</c:v>
                </c:pt>
                <c:pt idx="49">
                  <c:v>52.236666666666672</c:v>
                </c:pt>
                <c:pt idx="50">
                  <c:v>53.633333333333333</c:v>
                </c:pt>
                <c:pt idx="51">
                  <c:v>56.963333333333331</c:v>
                </c:pt>
                <c:pt idx="52">
                  <c:v>59.183333333333337</c:v>
                </c:pt>
                <c:pt idx="53">
                  <c:v>60.48</c:v>
                </c:pt>
                <c:pt idx="54">
                  <c:v>58.140000000000008</c:v>
                </c:pt>
                <c:pt idx="55">
                  <c:v>56.076666666666675</c:v>
                </c:pt>
                <c:pt idx="56">
                  <c:v>53.446666666666665</c:v>
                </c:pt>
                <c:pt idx="57">
                  <c:v>54.106666666666662</c:v>
                </c:pt>
                <c:pt idx="58">
                  <c:v>54.533333333333331</c:v>
                </c:pt>
                <c:pt idx="59">
                  <c:v>56.830000000000005</c:v>
                </c:pt>
                <c:pt idx="60">
                  <c:v>58.03</c:v>
                </c:pt>
                <c:pt idx="61">
                  <c:v>57.756666666666668</c:v>
                </c:pt>
                <c:pt idx="62">
                  <c:v>56.216666666666661</c:v>
                </c:pt>
                <c:pt idx="63">
                  <c:v>56.686666666666667</c:v>
                </c:pt>
                <c:pt idx="64">
                  <c:v>58.093333333333334</c:v>
                </c:pt>
                <c:pt idx="65">
                  <c:v>60.393333333333338</c:v>
                </c:pt>
                <c:pt idx="66">
                  <c:v>61.12</c:v>
                </c:pt>
                <c:pt idx="67">
                  <c:v>63.07</c:v>
                </c:pt>
                <c:pt idx="68">
                  <c:v>65.036666666666662</c:v>
                </c:pt>
                <c:pt idx="69">
                  <c:v>67.936666666666667</c:v>
                </c:pt>
                <c:pt idx="70">
                  <c:v>68.510000000000005</c:v>
                </c:pt>
                <c:pt idx="71">
                  <c:v>65.606666666666669</c:v>
                </c:pt>
                <c:pt idx="72">
                  <c:v>64.180000000000007</c:v>
                </c:pt>
                <c:pt idx="73">
                  <c:v>65.673333333333332</c:v>
                </c:pt>
                <c:pt idx="74">
                  <c:v>69.853333333333339</c:v>
                </c:pt>
                <c:pt idx="75">
                  <c:v>72.093333333333334</c:v>
                </c:pt>
                <c:pt idx="76">
                  <c:v>75.513333333333335</c:v>
                </c:pt>
                <c:pt idx="77">
                  <c:v>76.446666666666673</c:v>
                </c:pt>
                <c:pt idx="78">
                  <c:v>78.74666666666667</c:v>
                </c:pt>
                <c:pt idx="79">
                  <c:v>80.856666666666669</c:v>
                </c:pt>
                <c:pt idx="80">
                  <c:v>85.56</c:v>
                </c:pt>
                <c:pt idx="81">
                  <c:v>89.14</c:v>
                </c:pt>
                <c:pt idx="82">
                  <c:v>93.740000000000009</c:v>
                </c:pt>
                <c:pt idx="83">
                  <c:v>99.02</c:v>
                </c:pt>
                <c:pt idx="84">
                  <c:v>108.59333333333335</c:v>
                </c:pt>
                <c:pt idx="85">
                  <c:v>114.83999999999999</c:v>
                </c:pt>
                <c:pt idx="86">
                  <c:v>122.13666666666666</c:v>
                </c:pt>
                <c:pt idx="87">
                  <c:v>127.04</c:v>
                </c:pt>
                <c:pt idx="88">
                  <c:v>135.33333333333334</c:v>
                </c:pt>
                <c:pt idx="89">
                  <c:v>137.98333333333335</c:v>
                </c:pt>
                <c:pt idx="90">
                  <c:v>142.33333333333334</c:v>
                </c:pt>
                <c:pt idx="91">
                  <c:v>141.33000000000001</c:v>
                </c:pt>
                <c:pt idx="92">
                  <c:v>145.13333333333335</c:v>
                </c:pt>
                <c:pt idx="93">
                  <c:v>140.94333333333333</c:v>
                </c:pt>
                <c:pt idx="94">
                  <c:v>138.42333333333332</c:v>
                </c:pt>
                <c:pt idx="95">
                  <c:v>136.74666666666667</c:v>
                </c:pt>
                <c:pt idx="96">
                  <c:v>129.83666666666667</c:v>
                </c:pt>
                <c:pt idx="97">
                  <c:v>122.88666666666667</c:v>
                </c:pt>
                <c:pt idx="98">
                  <c:v>112.79333333333334</c:v>
                </c:pt>
                <c:pt idx="99">
                  <c:v>113.35000000000001</c:v>
                </c:pt>
                <c:pt idx="100">
                  <c:v>111.71999999999998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1-44B3-A67F-29FC136ED24C}"/>
            </c:ext>
          </c:extLst>
        </c:ser>
        <c:ser>
          <c:idx val="3"/>
          <c:order val="3"/>
          <c:tx>
            <c:strRef>
              <c:f>'(2) Acciones Google'!$J$3</c:f>
              <c:strCache>
                <c:ptCount val="1"/>
                <c:pt idx="0">
                  <c:v>Promedio Móvil Doble (PMD)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'(2) Acciones Google'!$B$4:$B$105</c:f>
              <c:numCache>
                <c:formatCode>mmm\-yyyy</c:formatCode>
                <c:ptCount val="102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  <c:pt idx="12">
                  <c:v>42125</c:v>
                </c:pt>
                <c:pt idx="13">
                  <c:v>42156</c:v>
                </c:pt>
                <c:pt idx="14">
                  <c:v>42186</c:v>
                </c:pt>
                <c:pt idx="15">
                  <c:v>42217</c:v>
                </c:pt>
                <c:pt idx="16">
                  <c:v>42248</c:v>
                </c:pt>
                <c:pt idx="17">
                  <c:v>42278</c:v>
                </c:pt>
                <c:pt idx="18">
                  <c:v>42309</c:v>
                </c:pt>
                <c:pt idx="19">
                  <c:v>42339</c:v>
                </c:pt>
                <c:pt idx="20">
                  <c:v>42370</c:v>
                </c:pt>
                <c:pt idx="21">
                  <c:v>42401</c:v>
                </c:pt>
                <c:pt idx="22">
                  <c:v>42430</c:v>
                </c:pt>
                <c:pt idx="23">
                  <c:v>42461</c:v>
                </c:pt>
                <c:pt idx="24">
                  <c:v>42491</c:v>
                </c:pt>
                <c:pt idx="25">
                  <c:v>42522</c:v>
                </c:pt>
                <c:pt idx="26">
                  <c:v>42552</c:v>
                </c:pt>
                <c:pt idx="27">
                  <c:v>42583</c:v>
                </c:pt>
                <c:pt idx="28">
                  <c:v>42614</c:v>
                </c:pt>
                <c:pt idx="29">
                  <c:v>42644</c:v>
                </c:pt>
                <c:pt idx="30">
                  <c:v>42675</c:v>
                </c:pt>
                <c:pt idx="31">
                  <c:v>42705</c:v>
                </c:pt>
                <c:pt idx="32">
                  <c:v>42736</c:v>
                </c:pt>
                <c:pt idx="33">
                  <c:v>42767</c:v>
                </c:pt>
                <c:pt idx="34">
                  <c:v>42795</c:v>
                </c:pt>
                <c:pt idx="35">
                  <c:v>42826</c:v>
                </c:pt>
                <c:pt idx="36">
                  <c:v>42856</c:v>
                </c:pt>
                <c:pt idx="37">
                  <c:v>42887</c:v>
                </c:pt>
                <c:pt idx="38">
                  <c:v>42917</c:v>
                </c:pt>
                <c:pt idx="39">
                  <c:v>42948</c:v>
                </c:pt>
                <c:pt idx="40">
                  <c:v>42979</c:v>
                </c:pt>
                <c:pt idx="41">
                  <c:v>43009</c:v>
                </c:pt>
                <c:pt idx="42">
                  <c:v>43040</c:v>
                </c:pt>
                <c:pt idx="43">
                  <c:v>43070</c:v>
                </c:pt>
                <c:pt idx="44">
                  <c:v>43101</c:v>
                </c:pt>
                <c:pt idx="45">
                  <c:v>43132</c:v>
                </c:pt>
                <c:pt idx="46">
                  <c:v>43160</c:v>
                </c:pt>
                <c:pt idx="47">
                  <c:v>43191</c:v>
                </c:pt>
                <c:pt idx="48">
                  <c:v>43221</c:v>
                </c:pt>
                <c:pt idx="49">
                  <c:v>43252</c:v>
                </c:pt>
                <c:pt idx="50">
                  <c:v>43282</c:v>
                </c:pt>
                <c:pt idx="51">
                  <c:v>43313</c:v>
                </c:pt>
                <c:pt idx="52">
                  <c:v>43344</c:v>
                </c:pt>
                <c:pt idx="53">
                  <c:v>43374</c:v>
                </c:pt>
                <c:pt idx="54">
                  <c:v>43405</c:v>
                </c:pt>
                <c:pt idx="55">
                  <c:v>43435</c:v>
                </c:pt>
                <c:pt idx="56">
                  <c:v>43466</c:v>
                </c:pt>
                <c:pt idx="57">
                  <c:v>43497</c:v>
                </c:pt>
                <c:pt idx="58">
                  <c:v>43525</c:v>
                </c:pt>
                <c:pt idx="59">
                  <c:v>43556</c:v>
                </c:pt>
                <c:pt idx="60">
                  <c:v>43586</c:v>
                </c:pt>
                <c:pt idx="61">
                  <c:v>43617</c:v>
                </c:pt>
                <c:pt idx="62">
                  <c:v>43647</c:v>
                </c:pt>
                <c:pt idx="63">
                  <c:v>43678</c:v>
                </c:pt>
                <c:pt idx="64">
                  <c:v>43709</c:v>
                </c:pt>
                <c:pt idx="65">
                  <c:v>43739</c:v>
                </c:pt>
                <c:pt idx="66">
                  <c:v>43770</c:v>
                </c:pt>
                <c:pt idx="67">
                  <c:v>43800</c:v>
                </c:pt>
                <c:pt idx="68">
                  <c:v>43831</c:v>
                </c:pt>
                <c:pt idx="69">
                  <c:v>43862</c:v>
                </c:pt>
                <c:pt idx="70">
                  <c:v>43891</c:v>
                </c:pt>
                <c:pt idx="71">
                  <c:v>43922</c:v>
                </c:pt>
                <c:pt idx="72">
                  <c:v>43952</c:v>
                </c:pt>
                <c:pt idx="73">
                  <c:v>43983</c:v>
                </c:pt>
                <c:pt idx="74">
                  <c:v>44013</c:v>
                </c:pt>
                <c:pt idx="75">
                  <c:v>44044</c:v>
                </c:pt>
                <c:pt idx="76">
                  <c:v>44075</c:v>
                </c:pt>
                <c:pt idx="77">
                  <c:v>44105</c:v>
                </c:pt>
                <c:pt idx="78">
                  <c:v>44136</c:v>
                </c:pt>
                <c:pt idx="79">
                  <c:v>44166</c:v>
                </c:pt>
                <c:pt idx="80">
                  <c:v>44197</c:v>
                </c:pt>
                <c:pt idx="81">
                  <c:v>44228</c:v>
                </c:pt>
                <c:pt idx="82">
                  <c:v>44256</c:v>
                </c:pt>
                <c:pt idx="83">
                  <c:v>44287</c:v>
                </c:pt>
                <c:pt idx="84">
                  <c:v>44317</c:v>
                </c:pt>
                <c:pt idx="85">
                  <c:v>44348</c:v>
                </c:pt>
                <c:pt idx="86">
                  <c:v>44378</c:v>
                </c:pt>
                <c:pt idx="87">
                  <c:v>44409</c:v>
                </c:pt>
                <c:pt idx="88">
                  <c:v>44440</c:v>
                </c:pt>
                <c:pt idx="89">
                  <c:v>44470</c:v>
                </c:pt>
                <c:pt idx="90">
                  <c:v>44501</c:v>
                </c:pt>
                <c:pt idx="91">
                  <c:v>44531</c:v>
                </c:pt>
                <c:pt idx="92">
                  <c:v>44562</c:v>
                </c:pt>
                <c:pt idx="93">
                  <c:v>44593</c:v>
                </c:pt>
                <c:pt idx="94">
                  <c:v>44621</c:v>
                </c:pt>
                <c:pt idx="95">
                  <c:v>44652</c:v>
                </c:pt>
                <c:pt idx="96">
                  <c:v>44682</c:v>
                </c:pt>
                <c:pt idx="97">
                  <c:v>44713</c:v>
                </c:pt>
                <c:pt idx="98">
                  <c:v>44743</c:v>
                </c:pt>
                <c:pt idx="99">
                  <c:v>44774</c:v>
                </c:pt>
                <c:pt idx="100">
                  <c:v>44805</c:v>
                </c:pt>
                <c:pt idx="101">
                  <c:v>44835</c:v>
                </c:pt>
              </c:numCache>
            </c:numRef>
          </c:cat>
          <c:val>
            <c:numRef>
              <c:f>'(2) Acciones Google'!$J$4:$J$105</c:f>
              <c:numCache>
                <c:formatCode>#,##0.00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28.48</c:v>
                </c:pt>
                <c:pt idx="8">
                  <c:v>28.361666666666665</c:v>
                </c:pt>
                <c:pt idx="9">
                  <c:v>27.983333333333331</c:v>
                </c:pt>
                <c:pt idx="10">
                  <c:v>27.494166666666665</c:v>
                </c:pt>
                <c:pt idx="11">
                  <c:v>27.124999999999996</c:v>
                </c:pt>
                <c:pt idx="12">
                  <c:v>26.96833333333333</c:v>
                </c:pt>
                <c:pt idx="13">
                  <c:v>27.041666666666664</c:v>
                </c:pt>
                <c:pt idx="14">
                  <c:v>27.115000000000002</c:v>
                </c:pt>
                <c:pt idx="15">
                  <c:v>27.012499999999999</c:v>
                </c:pt>
                <c:pt idx="16">
                  <c:v>27.188333333333333</c:v>
                </c:pt>
                <c:pt idx="17">
                  <c:v>27.704166666666666</c:v>
                </c:pt>
                <c:pt idx="18">
                  <c:v>28.688333333333333</c:v>
                </c:pt>
                <c:pt idx="19">
                  <c:v>30.134999999999998</c:v>
                </c:pt>
                <c:pt idx="20">
                  <c:v>31.732500000000002</c:v>
                </c:pt>
                <c:pt idx="21">
                  <c:v>33.598333333333336</c:v>
                </c:pt>
                <c:pt idx="22">
                  <c:v>35.232500000000002</c:v>
                </c:pt>
                <c:pt idx="23">
                  <c:v>36.325000000000003</c:v>
                </c:pt>
                <c:pt idx="24">
                  <c:v>36.841666666666669</c:v>
                </c:pt>
                <c:pt idx="25">
                  <c:v>36.523333333333333</c:v>
                </c:pt>
                <c:pt idx="26">
                  <c:v>36.229166666666664</c:v>
                </c:pt>
                <c:pt idx="27">
                  <c:v>35.900833333333331</c:v>
                </c:pt>
                <c:pt idx="28">
                  <c:v>35.945833333333326</c:v>
                </c:pt>
                <c:pt idx="29">
                  <c:v>36.329166666666666</c:v>
                </c:pt>
                <c:pt idx="30">
                  <c:v>36.909166666666664</c:v>
                </c:pt>
                <c:pt idx="31">
                  <c:v>37.775833333333331</c:v>
                </c:pt>
                <c:pt idx="32">
                  <c:v>38.289166666666667</c:v>
                </c:pt>
                <c:pt idx="33">
                  <c:v>38.65</c:v>
                </c:pt>
                <c:pt idx="34">
                  <c:v>38.706666666666663</c:v>
                </c:pt>
                <c:pt idx="35">
                  <c:v>38.969166666666666</c:v>
                </c:pt>
                <c:pt idx="36">
                  <c:v>39.51</c:v>
                </c:pt>
                <c:pt idx="37">
                  <c:v>40.528333333333336</c:v>
                </c:pt>
                <c:pt idx="38">
                  <c:v>42.085833333333333</c:v>
                </c:pt>
                <c:pt idx="39">
                  <c:v>43.701666666666661</c:v>
                </c:pt>
                <c:pt idx="40">
                  <c:v>45.179166666666667</c:v>
                </c:pt>
                <c:pt idx="41">
                  <c:v>46.095833333333331</c:v>
                </c:pt>
                <c:pt idx="42">
                  <c:v>46.6325</c:v>
                </c:pt>
                <c:pt idx="43">
                  <c:v>47.197500000000005</c:v>
                </c:pt>
                <c:pt idx="44">
                  <c:v>48.001666666666665</c:v>
                </c:pt>
                <c:pt idx="45">
                  <c:v>49.274999999999999</c:v>
                </c:pt>
                <c:pt idx="46">
                  <c:v>50.977499999999999</c:v>
                </c:pt>
                <c:pt idx="47">
                  <c:v>52.669166666666662</c:v>
                </c:pt>
                <c:pt idx="48">
                  <c:v>53.958333333333336</c:v>
                </c:pt>
                <c:pt idx="49">
                  <c:v>54.248333333333335</c:v>
                </c:pt>
                <c:pt idx="50">
                  <c:v>53.81666666666667</c:v>
                </c:pt>
                <c:pt idx="51">
                  <c:v>53.38666666666667</c:v>
                </c:pt>
                <c:pt idx="52">
                  <c:v>53.85</c:v>
                </c:pt>
                <c:pt idx="53">
                  <c:v>55.50416666666667</c:v>
                </c:pt>
                <c:pt idx="54">
                  <c:v>57.564999999999998</c:v>
                </c:pt>
                <c:pt idx="55">
                  <c:v>58.69166666666667</c:v>
                </c:pt>
                <c:pt idx="56">
                  <c:v>58.470000000000006</c:v>
                </c:pt>
                <c:pt idx="57">
                  <c:v>57.035833333333336</c:v>
                </c:pt>
                <c:pt idx="58">
                  <c:v>55.442500000000003</c:v>
                </c:pt>
                <c:pt idx="59">
                  <c:v>54.540833333333332</c:v>
                </c:pt>
                <c:pt idx="60">
                  <c:v>54.729166666666664</c:v>
                </c:pt>
                <c:pt idx="61">
                  <c:v>55.875</c:v>
                </c:pt>
                <c:pt idx="62">
                  <c:v>56.787500000000001</c:v>
                </c:pt>
                <c:pt idx="63">
                  <c:v>57.208333333333336</c:v>
                </c:pt>
                <c:pt idx="64">
                  <c:v>57.172499999999999</c:v>
                </c:pt>
                <c:pt idx="65">
                  <c:v>57.188333333333333</c:v>
                </c:pt>
                <c:pt idx="66">
                  <c:v>57.847500000000004</c:v>
                </c:pt>
                <c:pt idx="67">
                  <c:v>59.073333333333338</c:v>
                </c:pt>
                <c:pt idx="68">
                  <c:v>60.669166666666669</c:v>
                </c:pt>
                <c:pt idx="69">
                  <c:v>62.405000000000001</c:v>
                </c:pt>
                <c:pt idx="70">
                  <c:v>64.290833333333325</c:v>
                </c:pt>
                <c:pt idx="71">
                  <c:v>66.138333333333335</c:v>
                </c:pt>
                <c:pt idx="72">
                  <c:v>66.772500000000008</c:v>
                </c:pt>
                <c:pt idx="73">
                  <c:v>66.558333333333337</c:v>
                </c:pt>
                <c:pt idx="74">
                  <c:v>65.992500000000007</c:v>
                </c:pt>
                <c:pt idx="75">
                  <c:v>66.328333333333347</c:v>
                </c:pt>
                <c:pt idx="76">
                  <c:v>67.950000000000017</c:v>
                </c:pt>
                <c:pt idx="77">
                  <c:v>70.783333333333331</c:v>
                </c:pt>
                <c:pt idx="78">
                  <c:v>73.476666666666659</c:v>
                </c:pt>
                <c:pt idx="79">
                  <c:v>75.7</c:v>
                </c:pt>
                <c:pt idx="80">
                  <c:v>77.890833333333333</c:v>
                </c:pt>
                <c:pt idx="81">
                  <c:v>80.402500000000003</c:v>
                </c:pt>
                <c:pt idx="82">
                  <c:v>83.575833333333335</c:v>
                </c:pt>
                <c:pt idx="83">
                  <c:v>87.32416666666667</c:v>
                </c:pt>
                <c:pt idx="84">
                  <c:v>91.864999999999995</c:v>
                </c:pt>
                <c:pt idx="85">
                  <c:v>97.623333333333335</c:v>
                </c:pt>
                <c:pt idx="86">
                  <c:v>104.04833333333333</c:v>
                </c:pt>
                <c:pt idx="87">
                  <c:v>111.14749999999999</c:v>
                </c:pt>
                <c:pt idx="88">
                  <c:v>118.1525</c:v>
                </c:pt>
                <c:pt idx="89">
                  <c:v>124.83750000000001</c:v>
                </c:pt>
                <c:pt idx="90">
                  <c:v>130.62333333333333</c:v>
                </c:pt>
                <c:pt idx="91">
                  <c:v>135.67250000000001</c:v>
                </c:pt>
                <c:pt idx="92">
                  <c:v>139.24500000000003</c:v>
                </c:pt>
                <c:pt idx="93">
                  <c:v>141.69500000000002</c:v>
                </c:pt>
                <c:pt idx="94">
                  <c:v>142.435</c:v>
                </c:pt>
                <c:pt idx="95">
                  <c:v>141.45750000000001</c:v>
                </c:pt>
                <c:pt idx="96">
                  <c:v>140.31166666666667</c:v>
                </c:pt>
                <c:pt idx="97">
                  <c:v>136.48750000000001</c:v>
                </c:pt>
                <c:pt idx="98">
                  <c:v>131.97333333333333</c:v>
                </c:pt>
                <c:pt idx="99">
                  <c:v>125.56583333333334</c:v>
                </c:pt>
                <c:pt idx="100">
                  <c:v>119.71666666666668</c:v>
                </c:pt>
                <c:pt idx="101">
                  <c:v>115.1875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E-4DFE-BF35-51C083F0FE96}"/>
            </c:ext>
          </c:extLst>
        </c:ser>
        <c:ser>
          <c:idx val="4"/>
          <c:order val="4"/>
          <c:tx>
            <c:strRef>
              <c:f>'(2) Acciones Google'!$O$3</c:f>
              <c:strCache>
                <c:ptCount val="1"/>
                <c:pt idx="0">
                  <c:v>Promedio Móvil Doble Ajustado (PMDA)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'(2) Acciones Google'!$B$4:$B$105</c:f>
              <c:numCache>
                <c:formatCode>mmm\-yyyy</c:formatCode>
                <c:ptCount val="102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  <c:pt idx="12">
                  <c:v>42125</c:v>
                </c:pt>
                <c:pt idx="13">
                  <c:v>42156</c:v>
                </c:pt>
                <c:pt idx="14">
                  <c:v>42186</c:v>
                </c:pt>
                <c:pt idx="15">
                  <c:v>42217</c:v>
                </c:pt>
                <c:pt idx="16">
                  <c:v>42248</c:v>
                </c:pt>
                <c:pt idx="17">
                  <c:v>42278</c:v>
                </c:pt>
                <c:pt idx="18">
                  <c:v>42309</c:v>
                </c:pt>
                <c:pt idx="19">
                  <c:v>42339</c:v>
                </c:pt>
                <c:pt idx="20">
                  <c:v>42370</c:v>
                </c:pt>
                <c:pt idx="21">
                  <c:v>42401</c:v>
                </c:pt>
                <c:pt idx="22">
                  <c:v>42430</c:v>
                </c:pt>
                <c:pt idx="23">
                  <c:v>42461</c:v>
                </c:pt>
                <c:pt idx="24">
                  <c:v>42491</c:v>
                </c:pt>
                <c:pt idx="25">
                  <c:v>42522</c:v>
                </c:pt>
                <c:pt idx="26">
                  <c:v>42552</c:v>
                </c:pt>
                <c:pt idx="27">
                  <c:v>42583</c:v>
                </c:pt>
                <c:pt idx="28">
                  <c:v>42614</c:v>
                </c:pt>
                <c:pt idx="29">
                  <c:v>42644</c:v>
                </c:pt>
                <c:pt idx="30">
                  <c:v>42675</c:v>
                </c:pt>
                <c:pt idx="31">
                  <c:v>42705</c:v>
                </c:pt>
                <c:pt idx="32">
                  <c:v>42736</c:v>
                </c:pt>
                <c:pt idx="33">
                  <c:v>42767</c:v>
                </c:pt>
                <c:pt idx="34">
                  <c:v>42795</c:v>
                </c:pt>
                <c:pt idx="35">
                  <c:v>42826</c:v>
                </c:pt>
                <c:pt idx="36">
                  <c:v>42856</c:v>
                </c:pt>
                <c:pt idx="37">
                  <c:v>42887</c:v>
                </c:pt>
                <c:pt idx="38">
                  <c:v>42917</c:v>
                </c:pt>
                <c:pt idx="39">
                  <c:v>42948</c:v>
                </c:pt>
                <c:pt idx="40">
                  <c:v>42979</c:v>
                </c:pt>
                <c:pt idx="41">
                  <c:v>43009</c:v>
                </c:pt>
                <c:pt idx="42">
                  <c:v>43040</c:v>
                </c:pt>
                <c:pt idx="43">
                  <c:v>43070</c:v>
                </c:pt>
                <c:pt idx="44">
                  <c:v>43101</c:v>
                </c:pt>
                <c:pt idx="45">
                  <c:v>43132</c:v>
                </c:pt>
                <c:pt idx="46">
                  <c:v>43160</c:v>
                </c:pt>
                <c:pt idx="47">
                  <c:v>43191</c:v>
                </c:pt>
                <c:pt idx="48">
                  <c:v>43221</c:v>
                </c:pt>
                <c:pt idx="49">
                  <c:v>43252</c:v>
                </c:pt>
                <c:pt idx="50">
                  <c:v>43282</c:v>
                </c:pt>
                <c:pt idx="51">
                  <c:v>43313</c:v>
                </c:pt>
                <c:pt idx="52">
                  <c:v>43344</c:v>
                </c:pt>
                <c:pt idx="53">
                  <c:v>43374</c:v>
                </c:pt>
                <c:pt idx="54">
                  <c:v>43405</c:v>
                </c:pt>
                <c:pt idx="55">
                  <c:v>43435</c:v>
                </c:pt>
                <c:pt idx="56">
                  <c:v>43466</c:v>
                </c:pt>
                <c:pt idx="57">
                  <c:v>43497</c:v>
                </c:pt>
                <c:pt idx="58">
                  <c:v>43525</c:v>
                </c:pt>
                <c:pt idx="59">
                  <c:v>43556</c:v>
                </c:pt>
                <c:pt idx="60">
                  <c:v>43586</c:v>
                </c:pt>
                <c:pt idx="61">
                  <c:v>43617</c:v>
                </c:pt>
                <c:pt idx="62">
                  <c:v>43647</c:v>
                </c:pt>
                <c:pt idx="63">
                  <c:v>43678</c:v>
                </c:pt>
                <c:pt idx="64">
                  <c:v>43709</c:v>
                </c:pt>
                <c:pt idx="65">
                  <c:v>43739</c:v>
                </c:pt>
                <c:pt idx="66">
                  <c:v>43770</c:v>
                </c:pt>
                <c:pt idx="67">
                  <c:v>43800</c:v>
                </c:pt>
                <c:pt idx="68">
                  <c:v>43831</c:v>
                </c:pt>
                <c:pt idx="69">
                  <c:v>43862</c:v>
                </c:pt>
                <c:pt idx="70">
                  <c:v>43891</c:v>
                </c:pt>
                <c:pt idx="71">
                  <c:v>43922</c:v>
                </c:pt>
                <c:pt idx="72">
                  <c:v>43952</c:v>
                </c:pt>
                <c:pt idx="73">
                  <c:v>43983</c:v>
                </c:pt>
                <c:pt idx="74">
                  <c:v>44013</c:v>
                </c:pt>
                <c:pt idx="75">
                  <c:v>44044</c:v>
                </c:pt>
                <c:pt idx="76">
                  <c:v>44075</c:v>
                </c:pt>
                <c:pt idx="77">
                  <c:v>44105</c:v>
                </c:pt>
                <c:pt idx="78">
                  <c:v>44136</c:v>
                </c:pt>
                <c:pt idx="79">
                  <c:v>44166</c:v>
                </c:pt>
                <c:pt idx="80">
                  <c:v>44197</c:v>
                </c:pt>
                <c:pt idx="81">
                  <c:v>44228</c:v>
                </c:pt>
                <c:pt idx="82">
                  <c:v>44256</c:v>
                </c:pt>
                <c:pt idx="83">
                  <c:v>44287</c:v>
                </c:pt>
                <c:pt idx="84">
                  <c:v>44317</c:v>
                </c:pt>
                <c:pt idx="85">
                  <c:v>44348</c:v>
                </c:pt>
                <c:pt idx="86">
                  <c:v>44378</c:v>
                </c:pt>
                <c:pt idx="87">
                  <c:v>44409</c:v>
                </c:pt>
                <c:pt idx="88">
                  <c:v>44440</c:v>
                </c:pt>
                <c:pt idx="89">
                  <c:v>44470</c:v>
                </c:pt>
                <c:pt idx="90">
                  <c:v>44501</c:v>
                </c:pt>
                <c:pt idx="91">
                  <c:v>44531</c:v>
                </c:pt>
                <c:pt idx="92">
                  <c:v>44562</c:v>
                </c:pt>
                <c:pt idx="93">
                  <c:v>44593</c:v>
                </c:pt>
                <c:pt idx="94">
                  <c:v>44621</c:v>
                </c:pt>
                <c:pt idx="95">
                  <c:v>44652</c:v>
                </c:pt>
                <c:pt idx="96">
                  <c:v>44682</c:v>
                </c:pt>
                <c:pt idx="97">
                  <c:v>44713</c:v>
                </c:pt>
                <c:pt idx="98">
                  <c:v>44743</c:v>
                </c:pt>
                <c:pt idx="99">
                  <c:v>44774</c:v>
                </c:pt>
                <c:pt idx="100">
                  <c:v>44805</c:v>
                </c:pt>
                <c:pt idx="101">
                  <c:v>44835</c:v>
                </c:pt>
              </c:numCache>
            </c:numRef>
          </c:cat>
          <c:val>
            <c:numRef>
              <c:f>'(2) Acciones Google'!$O$4:$O$104</c:f>
              <c:numCache>
                <c:formatCode>#,##0.00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27.325117845117841</c:v>
                </c:pt>
                <c:pt idx="8">
                  <c:v>25.764831649831653</c:v>
                </c:pt>
                <c:pt idx="9">
                  <c:v>25.323804713804712</c:v>
                </c:pt>
                <c:pt idx="10">
                  <c:v>26.344234006734002</c:v>
                </c:pt>
                <c:pt idx="11">
                  <c:v>27.417929292929294</c:v>
                </c:pt>
                <c:pt idx="12">
                  <c:v>27.725909090909095</c:v>
                </c:pt>
                <c:pt idx="13">
                  <c:v>26.827188552188556</c:v>
                </c:pt>
                <c:pt idx="14">
                  <c:v>25.904023569023568</c:v>
                </c:pt>
                <c:pt idx="15">
                  <c:v>28.953577441077442</c:v>
                </c:pt>
                <c:pt idx="16">
                  <c:v>31.669814814814814</c:v>
                </c:pt>
                <c:pt idx="17">
                  <c:v>34.099789562289565</c:v>
                </c:pt>
                <c:pt idx="18">
                  <c:v>35.964427609427609</c:v>
                </c:pt>
                <c:pt idx="19">
                  <c:v>38.677087542087548</c:v>
                </c:pt>
                <c:pt idx="20">
                  <c:v>42.11128787878787</c:v>
                </c:pt>
                <c:pt idx="21">
                  <c:v>41.291936026936021</c:v>
                </c:pt>
                <c:pt idx="22">
                  <c:v>38.116338383838389</c:v>
                </c:pt>
                <c:pt idx="23">
                  <c:v>36.537121212121207</c:v>
                </c:pt>
                <c:pt idx="24">
                  <c:v>34.376818181818173</c:v>
                </c:pt>
                <c:pt idx="25">
                  <c:v>35.94259259259259</c:v>
                </c:pt>
                <c:pt idx="26">
                  <c:v>34.481994949494947</c:v>
                </c:pt>
                <c:pt idx="27">
                  <c:v>37.333493265993269</c:v>
                </c:pt>
                <c:pt idx="28">
                  <c:v>38.338089225589222</c:v>
                </c:pt>
                <c:pt idx="29">
                  <c:v>40.815698653198652</c:v>
                </c:pt>
                <c:pt idx="30">
                  <c:v>40.755968013468014</c:v>
                </c:pt>
                <c:pt idx="31">
                  <c:v>39.568762626262632</c:v>
                </c:pt>
                <c:pt idx="32">
                  <c:v>38.863240740740736</c:v>
                </c:pt>
                <c:pt idx="33">
                  <c:v>38.905892255892269</c:v>
                </c:pt>
                <c:pt idx="34">
                  <c:v>41.043367003367017</c:v>
                </c:pt>
                <c:pt idx="35">
                  <c:v>42.721691919191905</c:v>
                </c:pt>
                <c:pt idx="36">
                  <c:v>45.84670033670033</c:v>
                </c:pt>
                <c:pt idx="37">
                  <c:v>49.575471380471377</c:v>
                </c:pt>
                <c:pt idx="38">
                  <c:v>50.653173400673388</c:v>
                </c:pt>
                <c:pt idx="39">
                  <c:v>49.832979797979817</c:v>
                </c:pt>
                <c:pt idx="40">
                  <c:v>47.470412457912452</c:v>
                </c:pt>
                <c:pt idx="41">
                  <c:v>48.232196969696979</c:v>
                </c:pt>
                <c:pt idx="42">
                  <c:v>50.580311447811447</c:v>
                </c:pt>
                <c:pt idx="43">
                  <c:v>52.764840067340046</c:v>
                </c:pt>
                <c:pt idx="44">
                  <c:v>54.880454545454548</c:v>
                </c:pt>
                <c:pt idx="45">
                  <c:v>58.746380471380469</c:v>
                </c:pt>
                <c:pt idx="46">
                  <c:v>59.817567340067335</c:v>
                </c:pt>
                <c:pt idx="47">
                  <c:v>57.600143097643112</c:v>
                </c:pt>
                <c:pt idx="48">
                  <c:v>51.203114478114479</c:v>
                </c:pt>
                <c:pt idx="49">
                  <c:v>50.265639730639741</c:v>
                </c:pt>
                <c:pt idx="50">
                  <c:v>53.453703703703702</c:v>
                </c:pt>
                <c:pt idx="51">
                  <c:v>60.612255892255881</c:v>
                </c:pt>
                <c:pt idx="52">
                  <c:v>64.624410774410791</c:v>
                </c:pt>
                <c:pt idx="53">
                  <c:v>65.556355218855202</c:v>
                </c:pt>
                <c:pt idx="54">
                  <c:v>58.726616161616178</c:v>
                </c:pt>
                <c:pt idx="55">
                  <c:v>53.51449494949496</c:v>
                </c:pt>
                <c:pt idx="56">
                  <c:v>48.524814814814803</c:v>
                </c:pt>
                <c:pt idx="57">
                  <c:v>51.236675084175069</c:v>
                </c:pt>
                <c:pt idx="58">
                  <c:v>53.642533670033664</c:v>
                </c:pt>
                <c:pt idx="59">
                  <c:v>59.165412457912467</c:v>
                </c:pt>
                <c:pt idx="60">
                  <c:v>61.397516835016837</c:v>
                </c:pt>
                <c:pt idx="61">
                  <c:v>59.676346801346803</c:v>
                </c:pt>
                <c:pt idx="62">
                  <c:v>55.657365319865306</c:v>
                </c:pt>
                <c:pt idx="63">
                  <c:v>56.175538720538718</c:v>
                </c:pt>
                <c:pt idx="64">
                  <c:v>59.032769360269363</c:v>
                </c:pt>
                <c:pt idx="65">
                  <c:v>63.663080808080821</c:v>
                </c:pt>
                <c:pt idx="66">
                  <c:v>64.458611111111097</c:v>
                </c:pt>
                <c:pt idx="67">
                  <c:v>67.1474074074074</c:v>
                </c:pt>
                <c:pt idx="68">
                  <c:v>69.492398989898973</c:v>
                </c:pt>
                <c:pt idx="69">
                  <c:v>73.580084175084181</c:v>
                </c:pt>
                <c:pt idx="70">
                  <c:v>72.814402356902377</c:v>
                </c:pt>
                <c:pt idx="71">
                  <c:v>65.085740740740746</c:v>
                </c:pt>
                <c:pt idx="72">
                  <c:v>61.63987373737374</c:v>
                </c:pt>
                <c:pt idx="73">
                  <c:v>64.806212121212113</c:v>
                </c:pt>
                <c:pt idx="74">
                  <c:v>73.792163299663301</c:v>
                </c:pt>
                <c:pt idx="75">
                  <c:v>77.97479797979797</c:v>
                </c:pt>
                <c:pt idx="76">
                  <c:v>83.229461279461262</c:v>
                </c:pt>
                <c:pt idx="77">
                  <c:v>82.224410774410785</c:v>
                </c:pt>
                <c:pt idx="78">
                  <c:v>84.123131313131324</c:v>
                </c:pt>
                <c:pt idx="79">
                  <c:v>86.117508417508418</c:v>
                </c:pt>
                <c:pt idx="80">
                  <c:v>93.384099326599326</c:v>
                </c:pt>
                <c:pt idx="81">
                  <c:v>98.054015151515145</c:v>
                </c:pt>
                <c:pt idx="82">
                  <c:v>104.10950336700338</c:v>
                </c:pt>
                <c:pt idx="83">
                  <c:v>110.95211279461279</c:v>
                </c:pt>
                <c:pt idx="84">
                  <c:v>125.65961279461283</c:v>
                </c:pt>
                <c:pt idx="85">
                  <c:v>132.40447811447808</c:v>
                </c:pt>
                <c:pt idx="86">
                  <c:v>140.59042087542085</c:v>
                </c:pt>
                <c:pt idx="87">
                  <c:v>143.2535606060606</c:v>
                </c:pt>
                <c:pt idx="88">
                  <c:v>152.86125420875422</c:v>
                </c:pt>
                <c:pt idx="89">
                  <c:v>151.39473905723909</c:v>
                </c:pt>
                <c:pt idx="90">
                  <c:v>154.27989898989901</c:v>
                </c:pt>
                <c:pt idx="91">
                  <c:v>147.10179292929294</c:v>
                </c:pt>
                <c:pt idx="92">
                  <c:v>151.1406228956229</c:v>
                </c:pt>
                <c:pt idx="93">
                  <c:v>140.20685185185181</c:v>
                </c:pt>
                <c:pt idx="94">
                  <c:v>134.4927104377104</c:v>
                </c:pt>
                <c:pt idx="95">
                  <c:v>132.13100168350167</c:v>
                </c:pt>
                <c:pt idx="96">
                  <c:v>119.57328282828284</c:v>
                </c:pt>
                <c:pt idx="97">
                  <c:v>109.56059764309764</c:v>
                </c:pt>
                <c:pt idx="98">
                  <c:v>94.000808080808085</c:v>
                </c:pt>
                <c:pt idx="99">
                  <c:v>101.38095117845118</c:v>
                </c:pt>
                <c:pt idx="100">
                  <c:v>103.88488215488211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A-4A84-876B-C6DCB5E91E39}"/>
            </c:ext>
          </c:extLst>
        </c:ser>
        <c:ser>
          <c:idx val="5"/>
          <c:order val="5"/>
          <c:tx>
            <c:strRef>
              <c:f>'(2) Acciones Google'!$S$3</c:f>
              <c:strCache>
                <c:ptCount val="1"/>
                <c:pt idx="0">
                  <c:v>Predicción Tasa Media de Crecimiento (PTMAC)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cat>
            <c:numRef>
              <c:f>'(2) Acciones Google'!$B$4:$B$105</c:f>
              <c:numCache>
                <c:formatCode>mmm\-yyyy</c:formatCode>
                <c:ptCount val="102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  <c:pt idx="12">
                  <c:v>42125</c:v>
                </c:pt>
                <c:pt idx="13">
                  <c:v>42156</c:v>
                </c:pt>
                <c:pt idx="14">
                  <c:v>42186</c:v>
                </c:pt>
                <c:pt idx="15">
                  <c:v>42217</c:v>
                </c:pt>
                <c:pt idx="16">
                  <c:v>42248</c:v>
                </c:pt>
                <c:pt idx="17">
                  <c:v>42278</c:v>
                </c:pt>
                <c:pt idx="18">
                  <c:v>42309</c:v>
                </c:pt>
                <c:pt idx="19">
                  <c:v>42339</c:v>
                </c:pt>
                <c:pt idx="20">
                  <c:v>42370</c:v>
                </c:pt>
                <c:pt idx="21">
                  <c:v>42401</c:v>
                </c:pt>
                <c:pt idx="22">
                  <c:v>42430</c:v>
                </c:pt>
                <c:pt idx="23">
                  <c:v>42461</c:v>
                </c:pt>
                <c:pt idx="24">
                  <c:v>42491</c:v>
                </c:pt>
                <c:pt idx="25">
                  <c:v>42522</c:v>
                </c:pt>
                <c:pt idx="26">
                  <c:v>42552</c:v>
                </c:pt>
                <c:pt idx="27">
                  <c:v>42583</c:v>
                </c:pt>
                <c:pt idx="28">
                  <c:v>42614</c:v>
                </c:pt>
                <c:pt idx="29">
                  <c:v>42644</c:v>
                </c:pt>
                <c:pt idx="30">
                  <c:v>42675</c:v>
                </c:pt>
                <c:pt idx="31">
                  <c:v>42705</c:v>
                </c:pt>
                <c:pt idx="32">
                  <c:v>42736</c:v>
                </c:pt>
                <c:pt idx="33">
                  <c:v>42767</c:v>
                </c:pt>
                <c:pt idx="34">
                  <c:v>42795</c:v>
                </c:pt>
                <c:pt idx="35">
                  <c:v>42826</c:v>
                </c:pt>
                <c:pt idx="36">
                  <c:v>42856</c:v>
                </c:pt>
                <c:pt idx="37">
                  <c:v>42887</c:v>
                </c:pt>
                <c:pt idx="38">
                  <c:v>42917</c:v>
                </c:pt>
                <c:pt idx="39">
                  <c:v>42948</c:v>
                </c:pt>
                <c:pt idx="40">
                  <c:v>42979</c:v>
                </c:pt>
                <c:pt idx="41">
                  <c:v>43009</c:v>
                </c:pt>
                <c:pt idx="42">
                  <c:v>43040</c:v>
                </c:pt>
                <c:pt idx="43">
                  <c:v>43070</c:v>
                </c:pt>
                <c:pt idx="44">
                  <c:v>43101</c:v>
                </c:pt>
                <c:pt idx="45">
                  <c:v>43132</c:v>
                </c:pt>
                <c:pt idx="46">
                  <c:v>43160</c:v>
                </c:pt>
                <c:pt idx="47">
                  <c:v>43191</c:v>
                </c:pt>
                <c:pt idx="48">
                  <c:v>43221</c:v>
                </c:pt>
                <c:pt idx="49">
                  <c:v>43252</c:v>
                </c:pt>
                <c:pt idx="50">
                  <c:v>43282</c:v>
                </c:pt>
                <c:pt idx="51">
                  <c:v>43313</c:v>
                </c:pt>
                <c:pt idx="52">
                  <c:v>43344</c:v>
                </c:pt>
                <c:pt idx="53">
                  <c:v>43374</c:v>
                </c:pt>
                <c:pt idx="54">
                  <c:v>43405</c:v>
                </c:pt>
                <c:pt idx="55">
                  <c:v>43435</c:v>
                </c:pt>
                <c:pt idx="56">
                  <c:v>43466</c:v>
                </c:pt>
                <c:pt idx="57">
                  <c:v>43497</c:v>
                </c:pt>
                <c:pt idx="58">
                  <c:v>43525</c:v>
                </c:pt>
                <c:pt idx="59">
                  <c:v>43556</c:v>
                </c:pt>
                <c:pt idx="60">
                  <c:v>43586</c:v>
                </c:pt>
                <c:pt idx="61">
                  <c:v>43617</c:v>
                </c:pt>
                <c:pt idx="62">
                  <c:v>43647</c:v>
                </c:pt>
                <c:pt idx="63">
                  <c:v>43678</c:v>
                </c:pt>
                <c:pt idx="64">
                  <c:v>43709</c:v>
                </c:pt>
                <c:pt idx="65">
                  <c:v>43739</c:v>
                </c:pt>
                <c:pt idx="66">
                  <c:v>43770</c:v>
                </c:pt>
                <c:pt idx="67">
                  <c:v>43800</c:v>
                </c:pt>
                <c:pt idx="68">
                  <c:v>43831</c:v>
                </c:pt>
                <c:pt idx="69">
                  <c:v>43862</c:v>
                </c:pt>
                <c:pt idx="70">
                  <c:v>43891</c:v>
                </c:pt>
                <c:pt idx="71">
                  <c:v>43922</c:v>
                </c:pt>
                <c:pt idx="72">
                  <c:v>43952</c:v>
                </c:pt>
                <c:pt idx="73">
                  <c:v>43983</c:v>
                </c:pt>
                <c:pt idx="74">
                  <c:v>44013</c:v>
                </c:pt>
                <c:pt idx="75">
                  <c:v>44044</c:v>
                </c:pt>
                <c:pt idx="76">
                  <c:v>44075</c:v>
                </c:pt>
                <c:pt idx="77">
                  <c:v>44105</c:v>
                </c:pt>
                <c:pt idx="78">
                  <c:v>44136</c:v>
                </c:pt>
                <c:pt idx="79">
                  <c:v>44166</c:v>
                </c:pt>
                <c:pt idx="80">
                  <c:v>44197</c:v>
                </c:pt>
                <c:pt idx="81">
                  <c:v>44228</c:v>
                </c:pt>
                <c:pt idx="82">
                  <c:v>44256</c:v>
                </c:pt>
                <c:pt idx="83">
                  <c:v>44287</c:v>
                </c:pt>
                <c:pt idx="84">
                  <c:v>44317</c:v>
                </c:pt>
                <c:pt idx="85">
                  <c:v>44348</c:v>
                </c:pt>
                <c:pt idx="86">
                  <c:v>44378</c:v>
                </c:pt>
                <c:pt idx="87">
                  <c:v>44409</c:v>
                </c:pt>
                <c:pt idx="88">
                  <c:v>44440</c:v>
                </c:pt>
                <c:pt idx="89">
                  <c:v>44470</c:v>
                </c:pt>
                <c:pt idx="90">
                  <c:v>44501</c:v>
                </c:pt>
                <c:pt idx="91">
                  <c:v>44531</c:v>
                </c:pt>
                <c:pt idx="92">
                  <c:v>44562</c:v>
                </c:pt>
                <c:pt idx="93">
                  <c:v>44593</c:v>
                </c:pt>
                <c:pt idx="94">
                  <c:v>44621</c:v>
                </c:pt>
                <c:pt idx="95">
                  <c:v>44652</c:v>
                </c:pt>
                <c:pt idx="96">
                  <c:v>44682</c:v>
                </c:pt>
                <c:pt idx="97">
                  <c:v>44713</c:v>
                </c:pt>
                <c:pt idx="98">
                  <c:v>44743</c:v>
                </c:pt>
                <c:pt idx="99">
                  <c:v>44774</c:v>
                </c:pt>
                <c:pt idx="100">
                  <c:v>44805</c:v>
                </c:pt>
                <c:pt idx="101">
                  <c:v>44835</c:v>
                </c:pt>
              </c:numCache>
            </c:numRef>
          </c:cat>
          <c:val>
            <c:numRef>
              <c:f>'(2) Acciones Google'!$S$4:$S$104</c:f>
              <c:numCache>
                <c:formatCode>#,##0.00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29.481235673352437</c:v>
                </c:pt>
                <c:pt idx="3">
                  <c:v>28.311258278145694</c:v>
                </c:pt>
                <c:pt idx="4">
                  <c:v>28.5</c:v>
                </c:pt>
                <c:pt idx="5">
                  <c:v>29.082950877192982</c:v>
                </c:pt>
                <c:pt idx="6">
                  <c:v>26.998763459534558</c:v>
                </c:pt>
                <c:pt idx="7">
                  <c:v>26.186527977044474</c:v>
                </c:pt>
                <c:pt idx="8">
                  <c:v>25.501943005181346</c:v>
                </c:pt>
                <c:pt idx="9">
                  <c:v>27.056095238095239</c:v>
                </c:pt>
                <c:pt idx="10">
                  <c:v>29.083136960600374</c:v>
                </c:pt>
                <c:pt idx="11">
                  <c:v>26.809712643678161</c:v>
                </c:pt>
                <c:pt idx="12">
                  <c:v>26.427412152269401</c:v>
                </c:pt>
                <c:pt idx="13">
                  <c:v>26.352515816896165</c:v>
                </c:pt>
                <c:pt idx="14">
                  <c:v>25.462641863960918</c:v>
                </c:pt>
                <c:pt idx="15">
                  <c:v>37.588874375720323</c:v>
                </c:pt>
                <c:pt idx="16">
                  <c:v>30.544376598465472</c:v>
                </c:pt>
                <c:pt idx="17">
                  <c:v>29.937767712714336</c:v>
                </c:pt>
                <c:pt idx="18">
                  <c:v>41.521748849441153</c:v>
                </c:pt>
                <c:pt idx="19">
                  <c:v>38.791133933595951</c:v>
                </c:pt>
                <c:pt idx="20">
                  <c:v>38.767670347427945</c:v>
                </c:pt>
                <c:pt idx="21">
                  <c:v>36.376449657353717</c:v>
                </c:pt>
                <c:pt idx="22">
                  <c:v>32.767485868102291</c:v>
                </c:pt>
                <c:pt idx="23">
                  <c:v>39.769633132702779</c:v>
                </c:pt>
                <c:pt idx="24">
                  <c:v>32.231476510067111</c:v>
                </c:pt>
                <c:pt idx="25">
                  <c:v>39.062167388167381</c:v>
                </c:pt>
                <c:pt idx="26">
                  <c:v>32.540364229410166</c:v>
                </c:pt>
                <c:pt idx="27">
                  <c:v>42.706173410404617</c:v>
                </c:pt>
                <c:pt idx="28">
                  <c:v>38.260210718002085</c:v>
                </c:pt>
                <c:pt idx="29">
                  <c:v>39.376782268578872</c:v>
                </c:pt>
                <c:pt idx="30">
                  <c:v>39.603522902727732</c:v>
                </c:pt>
                <c:pt idx="31">
                  <c:v>36.615090491970435</c:v>
                </c:pt>
                <c:pt idx="32">
                  <c:v>39.292562005277055</c:v>
                </c:pt>
                <c:pt idx="33">
                  <c:v>41.130489764187615</c:v>
                </c:pt>
                <c:pt idx="34">
                  <c:v>42.523734939759024</c:v>
                </c:pt>
                <c:pt idx="35">
                  <c:v>41.802487852283768</c:v>
                </c:pt>
                <c:pt idx="36">
                  <c:v>49.471793635486982</c:v>
                </c:pt>
                <c:pt idx="37">
                  <c:v>51.37080794701987</c:v>
                </c:pt>
                <c:pt idx="38">
                  <c:v>42.8025207296849</c:v>
                </c:pt>
                <c:pt idx="39">
                  <c:v>47.646146566901407</c:v>
                </c:pt>
                <c:pt idx="40">
                  <c:v>47.414160756501182</c:v>
                </c:pt>
                <c:pt idx="41">
                  <c:v>48.970866510538642</c:v>
                </c:pt>
                <c:pt idx="42">
                  <c:v>53.871745204336946</c:v>
                </c:pt>
                <c:pt idx="43">
                  <c:v>51.311133189061579</c:v>
                </c:pt>
                <c:pt idx="44">
                  <c:v>53.600595261405914</c:v>
                </c:pt>
                <c:pt idx="45">
                  <c:v>65.409977064220186</c:v>
                </c:pt>
                <c:pt idx="46">
                  <c:v>52.161668376068377</c:v>
                </c:pt>
                <c:pt idx="47">
                  <c:v>48.181174873280241</c:v>
                </c:pt>
                <c:pt idx="48">
                  <c:v>50.160048459003676</c:v>
                </c:pt>
                <c:pt idx="49">
                  <c:v>57.854580302732458</c:v>
                </c:pt>
                <c:pt idx="50">
                  <c:v>57.353150230414748</c:v>
                </c:pt>
                <c:pt idx="51">
                  <c:v>66.402646109716741</c:v>
                </c:pt>
                <c:pt idx="52">
                  <c:v>60.960041077883659</c:v>
                </c:pt>
                <c:pt idx="53">
                  <c:v>58.455243802331317</c:v>
                </c:pt>
                <c:pt idx="54">
                  <c:v>48.579614546673369</c:v>
                </c:pt>
                <c:pt idx="55">
                  <c:v>55.614383358098067</c:v>
                </c:pt>
                <c:pt idx="56">
                  <c:v>48.997960526315794</c:v>
                </c:pt>
                <c:pt idx="57">
                  <c:v>60.175210505986868</c:v>
                </c:pt>
                <c:pt idx="58">
                  <c:v>56.18058043711931</c:v>
                </c:pt>
                <c:pt idx="59">
                  <c:v>61.467301785714291</c:v>
                </c:pt>
                <c:pt idx="60">
                  <c:v>60.179587523436169</c:v>
                </c:pt>
                <c:pt idx="61">
                  <c:v>51.242551329518683</c:v>
                </c:pt>
                <c:pt idx="62">
                  <c:v>52.943140630663272</c:v>
                </c:pt>
                <c:pt idx="63">
                  <c:v>68.460479185938951</c:v>
                </c:pt>
                <c:pt idx="64">
                  <c:v>58.003616636528029</c:v>
                </c:pt>
                <c:pt idx="65">
                  <c:v>62.540446127946133</c:v>
                </c:pt>
                <c:pt idx="66">
                  <c:v>65.139624282198511</c:v>
                </c:pt>
                <c:pt idx="67">
                  <c:v>67.569631804475478</c:v>
                </c:pt>
                <c:pt idx="68">
                  <c:v>68.489233716475084</c:v>
                </c:pt>
                <c:pt idx="69">
                  <c:v>76.923322363500361</c:v>
                </c:pt>
                <c:pt idx="70">
                  <c:v>62.543311950913406</c:v>
                </c:pt>
                <c:pt idx="71">
                  <c:v>50.474236225175453</c:v>
                </c:pt>
                <c:pt idx="72">
                  <c:v>78.204418644650858</c:v>
                </c:pt>
                <c:pt idx="73">
                  <c:v>75.709661871570518</c:v>
                </c:pt>
                <c:pt idx="74">
                  <c:v>69.918298110566838</c:v>
                </c:pt>
                <c:pt idx="75">
                  <c:v>77.790357951329938</c:v>
                </c:pt>
                <c:pt idx="76">
                  <c:v>90.040783546864432</c:v>
                </c:pt>
                <c:pt idx="77">
                  <c:v>66.078942601884719</c:v>
                </c:pt>
                <c:pt idx="78">
                  <c:v>89.399870713119213</c:v>
                </c:pt>
                <c:pt idx="79">
                  <c:v>95.632838988278863</c:v>
                </c:pt>
                <c:pt idx="80">
                  <c:v>87.142300090867792</c:v>
                </c:pt>
                <c:pt idx="81">
                  <c:v>96.191392853065423</c:v>
                </c:pt>
                <c:pt idx="82">
                  <c:v>112.99036496350365</c:v>
                </c:pt>
                <c:pt idx="83">
                  <c:v>105.04482423409269</c:v>
                </c:pt>
                <c:pt idx="84">
                  <c:v>140.41052015856135</c:v>
                </c:pt>
                <c:pt idx="85">
                  <c:v>120.6500406605261</c:v>
                </c:pt>
                <c:pt idx="86">
                  <c:v>130.24632940786199</c:v>
                </c:pt>
                <c:pt idx="87">
                  <c:v>145.9020778806256</c:v>
                </c:pt>
                <c:pt idx="88">
                  <c:v>156.47545925159002</c:v>
                </c:pt>
                <c:pt idx="89">
                  <c:v>122.10155987900455</c:v>
                </c:pt>
                <c:pt idx="90">
                  <c:v>164.95830194342312</c:v>
                </c:pt>
                <c:pt idx="91">
                  <c:v>136.85845079921762</c:v>
                </c:pt>
                <c:pt idx="92">
                  <c:v>146.94490979290981</c:v>
                </c:pt>
                <c:pt idx="93">
                  <c:v>127.27737074923968</c:v>
                </c:pt>
                <c:pt idx="94">
                  <c:v>134.08483492999261</c:v>
                </c:pt>
                <c:pt idx="95">
                  <c:v>144.57797093928389</c:v>
                </c:pt>
                <c:pt idx="96">
                  <c:v>94.651635517364838</c:v>
                </c:pt>
                <c:pt idx="97">
                  <c:v>113.11752283204315</c:v>
                </c:pt>
                <c:pt idx="98">
                  <c:v>104.8912390389337</c:v>
                </c:pt>
                <c:pt idx="99">
                  <c:v>124.39324860565054</c:v>
                </c:pt>
                <c:pt idx="100">
                  <c:v>102.14096793552814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7-4665-AD10-CF12A4C65FBB}"/>
            </c:ext>
          </c:extLst>
        </c:ser>
        <c:ser>
          <c:idx val="6"/>
          <c:order val="6"/>
          <c:tx>
            <c:strRef>
              <c:f>'(2) Acciones Google'!$V$3:$W$3</c:f>
              <c:strCache>
                <c:ptCount val="1"/>
                <c:pt idx="0">
                  <c:v>Suavizado Exponencial (SE)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'(2) Acciones Google'!$B$4:$B$105</c:f>
              <c:numCache>
                <c:formatCode>mmm\-yyyy</c:formatCode>
                <c:ptCount val="102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  <c:pt idx="12">
                  <c:v>42125</c:v>
                </c:pt>
                <c:pt idx="13">
                  <c:v>42156</c:v>
                </c:pt>
                <c:pt idx="14">
                  <c:v>42186</c:v>
                </c:pt>
                <c:pt idx="15">
                  <c:v>42217</c:v>
                </c:pt>
                <c:pt idx="16">
                  <c:v>42248</c:v>
                </c:pt>
                <c:pt idx="17">
                  <c:v>42278</c:v>
                </c:pt>
                <c:pt idx="18">
                  <c:v>42309</c:v>
                </c:pt>
                <c:pt idx="19">
                  <c:v>42339</c:v>
                </c:pt>
                <c:pt idx="20">
                  <c:v>42370</c:v>
                </c:pt>
                <c:pt idx="21">
                  <c:v>42401</c:v>
                </c:pt>
                <c:pt idx="22">
                  <c:v>42430</c:v>
                </c:pt>
                <c:pt idx="23">
                  <c:v>42461</c:v>
                </c:pt>
                <c:pt idx="24">
                  <c:v>42491</c:v>
                </c:pt>
                <c:pt idx="25">
                  <c:v>42522</c:v>
                </c:pt>
                <c:pt idx="26">
                  <c:v>42552</c:v>
                </c:pt>
                <c:pt idx="27">
                  <c:v>42583</c:v>
                </c:pt>
                <c:pt idx="28">
                  <c:v>42614</c:v>
                </c:pt>
                <c:pt idx="29">
                  <c:v>42644</c:v>
                </c:pt>
                <c:pt idx="30">
                  <c:v>42675</c:v>
                </c:pt>
                <c:pt idx="31">
                  <c:v>42705</c:v>
                </c:pt>
                <c:pt idx="32">
                  <c:v>42736</c:v>
                </c:pt>
                <c:pt idx="33">
                  <c:v>42767</c:v>
                </c:pt>
                <c:pt idx="34">
                  <c:v>42795</c:v>
                </c:pt>
                <c:pt idx="35">
                  <c:v>42826</c:v>
                </c:pt>
                <c:pt idx="36">
                  <c:v>42856</c:v>
                </c:pt>
                <c:pt idx="37">
                  <c:v>42887</c:v>
                </c:pt>
                <c:pt idx="38">
                  <c:v>42917</c:v>
                </c:pt>
                <c:pt idx="39">
                  <c:v>42948</c:v>
                </c:pt>
                <c:pt idx="40">
                  <c:v>42979</c:v>
                </c:pt>
                <c:pt idx="41">
                  <c:v>43009</c:v>
                </c:pt>
                <c:pt idx="42">
                  <c:v>43040</c:v>
                </c:pt>
                <c:pt idx="43">
                  <c:v>43070</c:v>
                </c:pt>
                <c:pt idx="44">
                  <c:v>43101</c:v>
                </c:pt>
                <c:pt idx="45">
                  <c:v>43132</c:v>
                </c:pt>
                <c:pt idx="46">
                  <c:v>43160</c:v>
                </c:pt>
                <c:pt idx="47">
                  <c:v>43191</c:v>
                </c:pt>
                <c:pt idx="48">
                  <c:v>43221</c:v>
                </c:pt>
                <c:pt idx="49">
                  <c:v>43252</c:v>
                </c:pt>
                <c:pt idx="50">
                  <c:v>43282</c:v>
                </c:pt>
                <c:pt idx="51">
                  <c:v>43313</c:v>
                </c:pt>
                <c:pt idx="52">
                  <c:v>43344</c:v>
                </c:pt>
                <c:pt idx="53">
                  <c:v>43374</c:v>
                </c:pt>
                <c:pt idx="54">
                  <c:v>43405</c:v>
                </c:pt>
                <c:pt idx="55">
                  <c:v>43435</c:v>
                </c:pt>
                <c:pt idx="56">
                  <c:v>43466</c:v>
                </c:pt>
                <c:pt idx="57">
                  <c:v>43497</c:v>
                </c:pt>
                <c:pt idx="58">
                  <c:v>43525</c:v>
                </c:pt>
                <c:pt idx="59">
                  <c:v>43556</c:v>
                </c:pt>
                <c:pt idx="60">
                  <c:v>43586</c:v>
                </c:pt>
                <c:pt idx="61">
                  <c:v>43617</c:v>
                </c:pt>
                <c:pt idx="62">
                  <c:v>43647</c:v>
                </c:pt>
                <c:pt idx="63">
                  <c:v>43678</c:v>
                </c:pt>
                <c:pt idx="64">
                  <c:v>43709</c:v>
                </c:pt>
                <c:pt idx="65">
                  <c:v>43739</c:v>
                </c:pt>
                <c:pt idx="66">
                  <c:v>43770</c:v>
                </c:pt>
                <c:pt idx="67">
                  <c:v>43800</c:v>
                </c:pt>
                <c:pt idx="68">
                  <c:v>43831</c:v>
                </c:pt>
                <c:pt idx="69">
                  <c:v>43862</c:v>
                </c:pt>
                <c:pt idx="70">
                  <c:v>43891</c:v>
                </c:pt>
                <c:pt idx="71">
                  <c:v>43922</c:v>
                </c:pt>
                <c:pt idx="72">
                  <c:v>43952</c:v>
                </c:pt>
                <c:pt idx="73">
                  <c:v>43983</c:v>
                </c:pt>
                <c:pt idx="74">
                  <c:v>44013</c:v>
                </c:pt>
                <c:pt idx="75">
                  <c:v>44044</c:v>
                </c:pt>
                <c:pt idx="76">
                  <c:v>44075</c:v>
                </c:pt>
                <c:pt idx="77">
                  <c:v>44105</c:v>
                </c:pt>
                <c:pt idx="78">
                  <c:v>44136</c:v>
                </c:pt>
                <c:pt idx="79">
                  <c:v>44166</c:v>
                </c:pt>
                <c:pt idx="80">
                  <c:v>44197</c:v>
                </c:pt>
                <c:pt idx="81">
                  <c:v>44228</c:v>
                </c:pt>
                <c:pt idx="82">
                  <c:v>44256</c:v>
                </c:pt>
                <c:pt idx="83">
                  <c:v>44287</c:v>
                </c:pt>
                <c:pt idx="84">
                  <c:v>44317</c:v>
                </c:pt>
                <c:pt idx="85">
                  <c:v>44348</c:v>
                </c:pt>
                <c:pt idx="86">
                  <c:v>44378</c:v>
                </c:pt>
                <c:pt idx="87">
                  <c:v>44409</c:v>
                </c:pt>
                <c:pt idx="88">
                  <c:v>44440</c:v>
                </c:pt>
                <c:pt idx="89">
                  <c:v>44470</c:v>
                </c:pt>
                <c:pt idx="90">
                  <c:v>44501</c:v>
                </c:pt>
                <c:pt idx="91">
                  <c:v>44531</c:v>
                </c:pt>
                <c:pt idx="92">
                  <c:v>44562</c:v>
                </c:pt>
                <c:pt idx="93">
                  <c:v>44593</c:v>
                </c:pt>
                <c:pt idx="94">
                  <c:v>44621</c:v>
                </c:pt>
                <c:pt idx="95">
                  <c:v>44652</c:v>
                </c:pt>
                <c:pt idx="96">
                  <c:v>44682</c:v>
                </c:pt>
                <c:pt idx="97">
                  <c:v>44713</c:v>
                </c:pt>
                <c:pt idx="98">
                  <c:v>44743</c:v>
                </c:pt>
                <c:pt idx="99">
                  <c:v>44774</c:v>
                </c:pt>
                <c:pt idx="100">
                  <c:v>44805</c:v>
                </c:pt>
                <c:pt idx="101">
                  <c:v>44835</c:v>
                </c:pt>
              </c:numCache>
            </c:numRef>
          </c:cat>
          <c:val>
            <c:numRef>
              <c:f>'(2) Acciones Google'!$V$4:$V$104</c:f>
              <c:numCache>
                <c:formatCode>0.000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28.435000000000002</c:v>
                </c:pt>
                <c:pt idx="5">
                  <c:v>28.676666666666666</c:v>
                </c:pt>
                <c:pt idx="6">
                  <c:v>28.23833333333333</c:v>
                </c:pt>
                <c:pt idx="7">
                  <c:v>27.704999999999998</c:v>
                </c:pt>
                <c:pt idx="8">
                  <c:v>27.073333333333331</c:v>
                </c:pt>
                <c:pt idx="9">
                  <c:v>26.85</c:v>
                </c:pt>
                <c:pt idx="10">
                  <c:v>27.24</c:v>
                </c:pt>
                <c:pt idx="11">
                  <c:v>27.116666666666667</c:v>
                </c:pt>
                <c:pt idx="12">
                  <c:v>27.07</c:v>
                </c:pt>
                <c:pt idx="13">
                  <c:v>26.976666666666667</c:v>
                </c:pt>
                <c:pt idx="14">
                  <c:v>26.481666666666669</c:v>
                </c:pt>
                <c:pt idx="15">
                  <c:v>28.891666666666666</c:v>
                </c:pt>
                <c:pt idx="16">
                  <c:v>29.441666666666666</c:v>
                </c:pt>
                <c:pt idx="17">
                  <c:v>29.913333333333334</c:v>
                </c:pt>
                <c:pt idx="18">
                  <c:v>33.204999999999998</c:v>
                </c:pt>
                <c:pt idx="19">
                  <c:v>34.71</c:v>
                </c:pt>
                <c:pt idx="20">
                  <c:v>36.151666666666671</c:v>
                </c:pt>
                <c:pt idx="21">
                  <c:v>37.01</c:v>
                </c:pt>
                <c:pt idx="22">
                  <c:v>36.148333333333333</c:v>
                </c:pt>
                <c:pt idx="23">
                  <c:v>36.954999999999998</c:v>
                </c:pt>
                <c:pt idx="24">
                  <c:v>35.54</c:v>
                </c:pt>
                <c:pt idx="25">
                  <c:v>36.193333333333328</c:v>
                </c:pt>
                <c:pt idx="26">
                  <c:v>35.414999999999999</c:v>
                </c:pt>
                <c:pt idx="27">
                  <c:v>36.893333333333331</c:v>
                </c:pt>
                <c:pt idx="28">
                  <c:v>37.480000000000004</c:v>
                </c:pt>
                <c:pt idx="29">
                  <c:v>37.994999999999997</c:v>
                </c:pt>
                <c:pt idx="30">
                  <c:v>38.89</c:v>
                </c:pt>
                <c:pt idx="31">
                  <c:v>38.356666666666669</c:v>
                </c:pt>
                <c:pt idx="32">
                  <c:v>38.626666666666665</c:v>
                </c:pt>
                <c:pt idx="33">
                  <c:v>39.206666666666663</c:v>
                </c:pt>
                <c:pt idx="34">
                  <c:v>39.968333333333334</c:v>
                </c:pt>
                <c:pt idx="35">
                  <c:v>40.671666666666667</c:v>
                </c:pt>
                <c:pt idx="36">
                  <c:v>43.063333333333333</c:v>
                </c:pt>
                <c:pt idx="37">
                  <c:v>45.443333333333328</c:v>
                </c:pt>
                <c:pt idx="38">
                  <c:v>45.223333333333329</c:v>
                </c:pt>
                <c:pt idx="39">
                  <c:v>46.428333333333327</c:v>
                </c:pt>
                <c:pt idx="40">
                  <c:v>46.853333333333339</c:v>
                </c:pt>
                <c:pt idx="41">
                  <c:v>47.13666666666667</c:v>
                </c:pt>
                <c:pt idx="42">
                  <c:v>48.991666666666667</c:v>
                </c:pt>
                <c:pt idx="43">
                  <c:v>49.828333333333333</c:v>
                </c:pt>
                <c:pt idx="44">
                  <c:v>51.136666666666663</c:v>
                </c:pt>
                <c:pt idx="45">
                  <c:v>54.953333333333333</c:v>
                </c:pt>
                <c:pt idx="46">
                  <c:v>54.601666666666667</c:v>
                </c:pt>
                <c:pt idx="47">
                  <c:v>53.471666666666664</c:v>
                </c:pt>
                <c:pt idx="48">
                  <c:v>52.99</c:v>
                </c:pt>
                <c:pt idx="49">
                  <c:v>53.408333333333331</c:v>
                </c:pt>
                <c:pt idx="50">
                  <c:v>54.00833333333334</c:v>
                </c:pt>
                <c:pt idx="51">
                  <c:v>57.24666666666667</c:v>
                </c:pt>
                <c:pt idx="52">
                  <c:v>58.936666666666667</c:v>
                </c:pt>
                <c:pt idx="53">
                  <c:v>59.426666666666669</c:v>
                </c:pt>
                <c:pt idx="54">
                  <c:v>57.16</c:v>
                </c:pt>
                <c:pt idx="55">
                  <c:v>56.430000000000007</c:v>
                </c:pt>
                <c:pt idx="56">
                  <c:v>53.928333333333342</c:v>
                </c:pt>
                <c:pt idx="57">
                  <c:v>54.633333333333333</c:v>
                </c:pt>
                <c:pt idx="58">
                  <c:v>55.053333333333327</c:v>
                </c:pt>
                <c:pt idx="59">
                  <c:v>56.601666666666667</c:v>
                </c:pt>
                <c:pt idx="60">
                  <c:v>58.125</c:v>
                </c:pt>
                <c:pt idx="61">
                  <c:v>56.605000000000004</c:v>
                </c:pt>
                <c:pt idx="62">
                  <c:v>55.903333333333336</c:v>
                </c:pt>
                <c:pt idx="63">
                  <c:v>58.523333333333326</c:v>
                </c:pt>
                <c:pt idx="64">
                  <c:v>58.043333333333337</c:v>
                </c:pt>
                <c:pt idx="65">
                  <c:v>59.521666666666668</c:v>
                </c:pt>
                <c:pt idx="66">
                  <c:v>61.701666666666668</c:v>
                </c:pt>
                <c:pt idx="67">
                  <c:v>63.185000000000002</c:v>
                </c:pt>
                <c:pt idx="68">
                  <c:v>64.959999999999994</c:v>
                </c:pt>
                <c:pt idx="69">
                  <c:v>68.373333333333335</c:v>
                </c:pt>
                <c:pt idx="70">
                  <c:v>67.453333333333333</c:v>
                </c:pt>
                <c:pt idx="71">
                  <c:v>63.325000000000003</c:v>
                </c:pt>
                <c:pt idx="72">
                  <c:v>66.518333333333345</c:v>
                </c:pt>
                <c:pt idx="73">
                  <c:v>67.814999999999998</c:v>
                </c:pt>
                <c:pt idx="74">
                  <c:v>68.176666666666677</c:v>
                </c:pt>
                <c:pt idx="75">
                  <c:v>72.001666666666665</c:v>
                </c:pt>
                <c:pt idx="76">
                  <c:v>76.901666666666671</c:v>
                </c:pt>
                <c:pt idx="77">
                  <c:v>74.49666666666667</c:v>
                </c:pt>
                <c:pt idx="78">
                  <c:v>78.748333333333335</c:v>
                </c:pt>
                <c:pt idx="79">
                  <c:v>83.393333333333345</c:v>
                </c:pt>
                <c:pt idx="80">
                  <c:v>84.223333333333329</c:v>
                </c:pt>
                <c:pt idx="81">
                  <c:v>88.675000000000011</c:v>
                </c:pt>
                <c:pt idx="82">
                  <c:v>95.490000000000009</c:v>
                </c:pt>
                <c:pt idx="83">
                  <c:v>98.585000000000008</c:v>
                </c:pt>
                <c:pt idx="84">
                  <c:v>109.765</c:v>
                </c:pt>
                <c:pt idx="85">
                  <c:v>114.58666666666667</c:v>
                </c:pt>
                <c:pt idx="86">
                  <c:v>120.07999999999998</c:v>
                </c:pt>
                <c:pt idx="87">
                  <c:v>128.67833333333334</c:v>
                </c:pt>
                <c:pt idx="88">
                  <c:v>136.25</c:v>
                </c:pt>
                <c:pt idx="89">
                  <c:v>134.30166666666668</c:v>
                </c:pt>
                <c:pt idx="90">
                  <c:v>143.12666666666667</c:v>
                </c:pt>
                <c:pt idx="91">
                  <c:v>142.39166666666665</c:v>
                </c:pt>
                <c:pt idx="92">
                  <c:v>143.005</c:v>
                </c:pt>
                <c:pt idx="93">
                  <c:v>140.41666666666669</c:v>
                </c:pt>
                <c:pt idx="94">
                  <c:v>137.91666666666666</c:v>
                </c:pt>
                <c:pt idx="95">
                  <c:v>139.03666666666666</c:v>
                </c:pt>
                <c:pt idx="96">
                  <c:v>125.85833333333333</c:v>
                </c:pt>
                <c:pt idx="97">
                  <c:v>121.93833333333333</c:v>
                </c:pt>
                <c:pt idx="98">
                  <c:v>116.12833333333333</c:v>
                </c:pt>
                <c:pt idx="99">
                  <c:v>114.71666666666667</c:v>
                </c:pt>
                <c:pt idx="100">
                  <c:v>56.675000000000004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B7-4665-AD10-CF12A4C65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129007"/>
        <c:axId val="2076121103"/>
      </c:lineChart>
      <c:dateAx>
        <c:axId val="2076129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Glacial Indifference" pitchFamily="50" charset="0"/>
                    <a:ea typeface="Verdana" panose="020B0604030504040204" pitchFamily="34" charset="0"/>
                    <a:cs typeface="+mn-cs"/>
                  </a:defRPr>
                </a:pPr>
                <a:r>
                  <a:rPr lang="es-MX" b="1"/>
                  <a:t>Periodo (Mes-Año)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Glacial Indifference" pitchFamily="50" charset="0"/>
                  <a:ea typeface="Verdana" panose="020B0604030504040204" pitchFamily="34" charset="0"/>
                  <a:cs typeface="+mn-cs"/>
                </a:defRPr>
              </a:pPr>
              <a:endParaRPr lang="es-MX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Glacial Indifference" pitchFamily="50" charset="0"/>
                <a:ea typeface="Verdana" panose="020B0604030504040204" pitchFamily="34" charset="0"/>
                <a:cs typeface="+mn-cs"/>
              </a:defRPr>
            </a:pPr>
            <a:endParaRPr lang="es-MX"/>
          </a:p>
        </c:txPr>
        <c:crossAx val="2076121103"/>
        <c:crosses val="autoZero"/>
        <c:auto val="0"/>
        <c:lblOffset val="100"/>
        <c:baseTimeUnit val="months"/>
        <c:majorUnit val="1"/>
        <c:majorTimeUnit val="months"/>
      </c:dateAx>
      <c:valAx>
        <c:axId val="20761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Glacial Indifference" pitchFamily="50" charset="0"/>
                    <a:ea typeface="Verdana" panose="020B0604030504040204" pitchFamily="34" charset="0"/>
                    <a:cs typeface="+mn-cs"/>
                  </a:defRPr>
                </a:pPr>
                <a:r>
                  <a:rPr lang="es-MX" b="1"/>
                  <a:t>Frecuencia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Glacial Indifference" pitchFamily="50" charset="0"/>
                  <a:ea typeface="Verdana" panose="020B0604030504040204" pitchFamily="34" charset="0"/>
                  <a:cs typeface="+mn-cs"/>
                </a:defRPr>
              </a:pPr>
              <a:endParaRPr lang="es-MX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Glacial Indifference" pitchFamily="50" charset="0"/>
                <a:ea typeface="Verdana" panose="020B0604030504040204" pitchFamily="34" charset="0"/>
                <a:cs typeface="+mn-cs"/>
              </a:defRPr>
            </a:pPr>
            <a:endParaRPr lang="es-MX"/>
          </a:p>
        </c:txPr>
        <c:crossAx val="20761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974110821286639E-3"/>
          <c:y val="0.87157658503696211"/>
          <c:w val="0.99681314801338516"/>
          <c:h val="0.11959372968287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Glacial Indifference" pitchFamily="50" charset="0"/>
              <a:ea typeface="Verdana" panose="020B0604030504040204" pitchFamily="34" charset="0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>
              <a:lumMod val="95000"/>
              <a:lumOff val="5000"/>
            </a:schemeClr>
          </a:solidFill>
          <a:latin typeface="Glacial Indifference" pitchFamily="50" charset="0"/>
          <a:ea typeface="Verdana" panose="020B0604030504040204" pitchFamily="34" charset="0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4</xdr:row>
      <xdr:rowOff>2380</xdr:rowOff>
    </xdr:from>
    <xdr:to>
      <xdr:col>35</xdr:col>
      <xdr:colOff>35718</xdr:colOff>
      <xdr:row>27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2D0B86-794A-443F-A219-A3324EF62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9524</xdr:colOff>
      <xdr:row>3</xdr:row>
      <xdr:rowOff>226218</xdr:rowOff>
    </xdr:from>
    <xdr:to>
      <xdr:col>35</xdr:col>
      <xdr:colOff>23812</xdr:colOff>
      <xdr:row>26</xdr:row>
      <xdr:rowOff>214311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D31901-B3F9-4783-B90A-D6F3F2076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mn.conagua.gob.mx/es/climatologia/temperaturas-y-lluvias/resumenes-mensuales-de-temperaturas-y-lluvia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es-us.finanzas.yahoo.com/quote/GOOG/history?period1=1483488000&amp;period2=1659571200&amp;interval=1mo&amp;filter=history&amp;frequency=1mo&amp;includeAdjustedClose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558A5-7BF9-4B88-BD22-BCDCE1DE6302}">
  <dimension ref="A1:AI108"/>
  <sheetViews>
    <sheetView tabSelected="1" zoomScale="80" zoomScaleNormal="80" workbookViewId="0">
      <selection activeCell="K107" sqref="K107"/>
    </sheetView>
  </sheetViews>
  <sheetFormatPr baseColWidth="10" defaultRowHeight="18" customHeight="1" x14ac:dyDescent="0.25"/>
  <cols>
    <col min="1" max="1" width="5.140625" style="14" bestFit="1" customWidth="1"/>
    <col min="2" max="2" width="19.85546875" style="14" bestFit="1" customWidth="1"/>
    <col min="3" max="3" width="16.7109375" style="14" bestFit="1" customWidth="1"/>
    <col min="4" max="4" width="25.28515625" style="14" bestFit="1" customWidth="1"/>
    <col min="5" max="5" width="15.7109375" style="14" bestFit="1" customWidth="1"/>
    <col min="6" max="6" width="14.28515625" style="14" customWidth="1"/>
    <col min="7" max="7" width="30.85546875" style="14" bestFit="1" customWidth="1"/>
    <col min="8" max="8" width="15.7109375" style="14" customWidth="1"/>
    <col min="9" max="9" width="14.28515625" style="14" customWidth="1"/>
    <col min="10" max="10" width="30" style="14" bestFit="1" customWidth="1"/>
    <col min="11" max="11" width="15.7109375" style="14" customWidth="1"/>
    <col min="12" max="12" width="14.28515625" style="14" customWidth="1"/>
    <col min="13" max="13" width="6.85546875" style="14" bestFit="1" customWidth="1"/>
    <col min="14" max="14" width="10.5703125" style="14" bestFit="1" customWidth="1"/>
    <col min="15" max="15" width="41.140625" style="14" bestFit="1" customWidth="1"/>
    <col min="16" max="16" width="15.7109375" style="14" bestFit="1" customWidth="1"/>
    <col min="17" max="17" width="14.28515625" style="14" customWidth="1"/>
    <col min="18" max="18" width="37.7109375" style="14" bestFit="1" customWidth="1"/>
    <col min="19" max="19" width="50.140625" style="14" bestFit="1" customWidth="1"/>
    <col min="20" max="20" width="15.7109375" style="14" bestFit="1" customWidth="1"/>
    <col min="21" max="21" width="14.28515625" style="14" customWidth="1"/>
    <col min="22" max="23" width="14.7109375" style="14" customWidth="1"/>
    <col min="24" max="24" width="15.7109375" style="14" bestFit="1" customWidth="1"/>
    <col min="25" max="25" width="14.28515625" style="14" customWidth="1"/>
    <col min="26" max="26" width="7.140625" style="14" customWidth="1"/>
    <col min="27" max="27" width="19.7109375" style="14" bestFit="1" customWidth="1"/>
    <col min="28" max="28" width="38.5703125" style="14" customWidth="1"/>
    <col min="29" max="16384" width="11.42578125" style="14"/>
  </cols>
  <sheetData>
    <row r="1" spans="1:35" ht="18" customHeight="1" x14ac:dyDescent="0.25">
      <c r="A1" s="93" t="s">
        <v>34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5"/>
    </row>
    <row r="2" spans="1:35" ht="18" customHeight="1" x14ac:dyDescent="0.25">
      <c r="A2" s="107"/>
      <c r="B2" s="108"/>
      <c r="C2" s="11" t="s">
        <v>12</v>
      </c>
      <c r="D2" s="28" t="s">
        <v>13</v>
      </c>
      <c r="E2" s="88" t="s">
        <v>14</v>
      </c>
      <c r="F2" s="88" t="s">
        <v>24</v>
      </c>
      <c r="G2" s="28" t="s">
        <v>17</v>
      </c>
      <c r="H2" s="88" t="s">
        <v>14</v>
      </c>
      <c r="I2" s="88" t="s">
        <v>24</v>
      </c>
      <c r="J2" s="28" t="s">
        <v>20</v>
      </c>
      <c r="K2" s="88" t="s">
        <v>14</v>
      </c>
      <c r="L2" s="88" t="s">
        <v>24</v>
      </c>
      <c r="M2" s="88" t="s">
        <v>25</v>
      </c>
      <c r="N2" s="88" t="s">
        <v>26</v>
      </c>
      <c r="O2" s="28"/>
      <c r="P2" s="88" t="s">
        <v>14</v>
      </c>
      <c r="Q2" s="88" t="s">
        <v>24</v>
      </c>
      <c r="R2" s="28"/>
      <c r="S2" s="28"/>
      <c r="T2" s="88" t="s">
        <v>14</v>
      </c>
      <c r="U2" s="88" t="s">
        <v>24</v>
      </c>
      <c r="V2" s="34" t="s">
        <v>30</v>
      </c>
      <c r="W2" s="33">
        <v>0.5</v>
      </c>
      <c r="X2" s="90" t="s">
        <v>14</v>
      </c>
      <c r="Y2" s="88" t="s">
        <v>24</v>
      </c>
    </row>
    <row r="3" spans="1:35" ht="18" customHeight="1" x14ac:dyDescent="0.25">
      <c r="A3" s="1" t="s">
        <v>3</v>
      </c>
      <c r="B3" s="7" t="s">
        <v>0</v>
      </c>
      <c r="C3" s="2" t="s">
        <v>9</v>
      </c>
      <c r="D3" s="4" t="s">
        <v>15</v>
      </c>
      <c r="E3" s="89"/>
      <c r="F3" s="89"/>
      <c r="G3" s="4" t="s">
        <v>19</v>
      </c>
      <c r="H3" s="89"/>
      <c r="I3" s="89"/>
      <c r="J3" s="4" t="s">
        <v>21</v>
      </c>
      <c r="K3" s="89"/>
      <c r="L3" s="89"/>
      <c r="M3" s="89"/>
      <c r="N3" s="89"/>
      <c r="O3" s="4" t="s">
        <v>27</v>
      </c>
      <c r="P3" s="89"/>
      <c r="Q3" s="89"/>
      <c r="R3" s="4" t="s">
        <v>28</v>
      </c>
      <c r="S3" s="4" t="s">
        <v>31</v>
      </c>
      <c r="T3" s="89"/>
      <c r="U3" s="89"/>
      <c r="V3" s="91" t="s">
        <v>29</v>
      </c>
      <c r="W3" s="92"/>
      <c r="X3" s="89"/>
      <c r="Y3" s="89"/>
      <c r="AA3" s="4" t="s">
        <v>1</v>
      </c>
      <c r="AB3" s="106" t="s">
        <v>11</v>
      </c>
      <c r="AC3" s="99"/>
      <c r="AD3" s="99"/>
      <c r="AE3" s="99"/>
      <c r="AF3" s="99"/>
      <c r="AG3" s="99"/>
      <c r="AH3" s="99"/>
      <c r="AI3" s="100"/>
    </row>
    <row r="4" spans="1:35" ht="18" customHeight="1" x14ac:dyDescent="0.25">
      <c r="A4" s="6">
        <v>1</v>
      </c>
      <c r="B4" s="47">
        <v>41730</v>
      </c>
      <c r="C4" s="57">
        <v>28.9</v>
      </c>
      <c r="D4" s="30" t="s">
        <v>18</v>
      </c>
      <c r="E4" s="61" t="s">
        <v>18</v>
      </c>
      <c r="F4" s="52" t="s">
        <v>18</v>
      </c>
      <c r="G4" s="32" t="s">
        <v>18</v>
      </c>
      <c r="H4" s="43" t="s">
        <v>18</v>
      </c>
      <c r="I4" s="43" t="s">
        <v>18</v>
      </c>
      <c r="J4" s="30" t="s">
        <v>18</v>
      </c>
      <c r="K4" s="43" t="s">
        <v>18</v>
      </c>
      <c r="L4" s="43" t="s">
        <v>18</v>
      </c>
      <c r="M4" s="22" t="s">
        <v>18</v>
      </c>
      <c r="N4" s="43" t="s">
        <v>18</v>
      </c>
      <c r="O4" s="30" t="s">
        <v>18</v>
      </c>
      <c r="P4" s="43" t="s">
        <v>18</v>
      </c>
      <c r="Q4" s="43" t="s">
        <v>18</v>
      </c>
      <c r="R4" s="43" t="s">
        <v>18</v>
      </c>
      <c r="S4" s="30" t="s">
        <v>18</v>
      </c>
      <c r="T4" s="43" t="s">
        <v>18</v>
      </c>
      <c r="U4" s="43" t="s">
        <v>18</v>
      </c>
      <c r="V4" s="84" t="s">
        <v>18</v>
      </c>
      <c r="W4" s="85"/>
      <c r="X4" s="43" t="s">
        <v>18</v>
      </c>
      <c r="Y4" s="24" t="s">
        <v>18</v>
      </c>
    </row>
    <row r="5" spans="1:35" ht="18" customHeight="1" x14ac:dyDescent="0.25">
      <c r="A5" s="51">
        <v>2</v>
      </c>
      <c r="B5" s="50">
        <v>41760</v>
      </c>
      <c r="C5" s="58">
        <v>27.1</v>
      </c>
      <c r="D5" s="60">
        <f>AVERAGE($C$4)</f>
        <v>28.9</v>
      </c>
      <c r="E5" s="43">
        <f>ABS(C5-D5)</f>
        <v>1.7999999999999972</v>
      </c>
      <c r="F5" s="19">
        <f>E5*E5</f>
        <v>3.2399999999999896</v>
      </c>
      <c r="G5" s="32" t="s">
        <v>18</v>
      </c>
      <c r="H5" s="22" t="s">
        <v>18</v>
      </c>
      <c r="I5" s="22" t="s">
        <v>18</v>
      </c>
      <c r="J5" s="30" t="s">
        <v>18</v>
      </c>
      <c r="K5" s="22" t="s">
        <v>18</v>
      </c>
      <c r="L5" s="22" t="s">
        <v>18</v>
      </c>
      <c r="M5" s="22" t="s">
        <v>18</v>
      </c>
      <c r="N5" s="22" t="s">
        <v>18</v>
      </c>
      <c r="O5" s="30" t="s">
        <v>18</v>
      </c>
      <c r="P5" s="22" t="s">
        <v>18</v>
      </c>
      <c r="Q5" s="22" t="s">
        <v>18</v>
      </c>
      <c r="R5" s="43">
        <f>(((C5/C4)-1)*100)</f>
        <v>-6.2283737024221413</v>
      </c>
      <c r="S5" s="30" t="s">
        <v>18</v>
      </c>
      <c r="T5" s="25" t="s">
        <v>18</v>
      </c>
      <c r="U5" s="25" t="s">
        <v>18</v>
      </c>
      <c r="V5" s="84" t="s">
        <v>18</v>
      </c>
      <c r="W5" s="85"/>
      <c r="X5" s="25" t="s">
        <v>18</v>
      </c>
      <c r="Y5" s="25" t="s">
        <v>18</v>
      </c>
    </row>
    <row r="6" spans="1:35" ht="18" customHeight="1" x14ac:dyDescent="0.25">
      <c r="A6" s="51">
        <v>3</v>
      </c>
      <c r="B6" s="50">
        <v>41791</v>
      </c>
      <c r="C6" s="59">
        <v>27.2</v>
      </c>
      <c r="D6" s="60">
        <f>AVERAGE($C$4:C5)</f>
        <v>28</v>
      </c>
      <c r="E6" s="43">
        <f>ABS(C6-D6)</f>
        <v>0.80000000000000071</v>
      </c>
      <c r="F6" s="19">
        <f>E6*E6</f>
        <v>0.64000000000000112</v>
      </c>
      <c r="G6" s="32" t="s">
        <v>18</v>
      </c>
      <c r="H6" s="22" t="s">
        <v>18</v>
      </c>
      <c r="I6" s="22" t="s">
        <v>18</v>
      </c>
      <c r="J6" s="30" t="s">
        <v>18</v>
      </c>
      <c r="K6" s="22" t="s">
        <v>18</v>
      </c>
      <c r="L6" s="22" t="s">
        <v>18</v>
      </c>
      <c r="M6" s="22" t="s">
        <v>18</v>
      </c>
      <c r="N6" s="22" t="s">
        <v>18</v>
      </c>
      <c r="O6" s="30" t="s">
        <v>18</v>
      </c>
      <c r="P6" s="22" t="s">
        <v>18</v>
      </c>
      <c r="Q6" s="22" t="s">
        <v>18</v>
      </c>
      <c r="R6" s="43">
        <f t="shared" ref="R6" si="0">(((C6/C5)-1)*100)</f>
        <v>0.36900369003689537</v>
      </c>
      <c r="S6" s="30">
        <f>(((R5/100)*C5)+C5)</f>
        <v>25.412110726643601</v>
      </c>
      <c r="T6" s="43">
        <f>ABS(C6-S6)</f>
        <v>1.7878892733563987</v>
      </c>
      <c r="U6" s="43">
        <f>T6*T6</f>
        <v>3.1965480537828714</v>
      </c>
      <c r="V6" s="84" t="s">
        <v>18</v>
      </c>
      <c r="W6" s="85"/>
      <c r="X6" s="25" t="s">
        <v>18</v>
      </c>
      <c r="Y6" s="25" t="s">
        <v>18</v>
      </c>
    </row>
    <row r="7" spans="1:35" ht="18" customHeight="1" x14ac:dyDescent="0.25">
      <c r="A7" s="51">
        <v>4</v>
      </c>
      <c r="B7" s="50">
        <v>41821</v>
      </c>
      <c r="C7" s="59">
        <v>26.9</v>
      </c>
      <c r="D7" s="60">
        <f>AVERAGE($C$4:C6)</f>
        <v>27.733333333333334</v>
      </c>
      <c r="E7" s="43">
        <f>ABS(C7-D7)</f>
        <v>0.8333333333333357</v>
      </c>
      <c r="F7" s="19">
        <f>E7*E7</f>
        <v>0.69444444444444842</v>
      </c>
      <c r="G7" s="62">
        <f>AVERAGE(C4:C6)</f>
        <v>27.733333333333334</v>
      </c>
      <c r="H7" s="43">
        <f>ABS(C7-G7)</f>
        <v>0.8333333333333357</v>
      </c>
      <c r="I7" s="43">
        <f>H7*H7</f>
        <v>0.69444444444444842</v>
      </c>
      <c r="J7" s="30" t="s">
        <v>18</v>
      </c>
      <c r="K7" s="22" t="s">
        <v>18</v>
      </c>
      <c r="L7" s="22" t="s">
        <v>18</v>
      </c>
      <c r="M7" s="22" t="s">
        <v>18</v>
      </c>
      <c r="N7" s="22" t="s">
        <v>18</v>
      </c>
      <c r="O7" s="30" t="s">
        <v>18</v>
      </c>
      <c r="P7" s="22" t="s">
        <v>18</v>
      </c>
      <c r="Q7" s="22" t="s">
        <v>18</v>
      </c>
      <c r="R7" s="83">
        <f t="shared" ref="R7:R70" si="1">(((C7/C6)-1)*100)</f>
        <v>-1.1029411764705954</v>
      </c>
      <c r="S7" s="30">
        <f t="shared" ref="S7:S70" si="2">(((R6/100)*C6)+C6)</f>
        <v>27.300369003690037</v>
      </c>
      <c r="T7" s="83">
        <f t="shared" ref="T7:T70" si="3">ABS(C7-S7)</f>
        <v>0.40036900369003803</v>
      </c>
      <c r="U7" s="83">
        <f t="shared" ref="U7:U70" si="4">T7*T7</f>
        <v>0.16029533911575369</v>
      </c>
      <c r="V7" s="84" t="s">
        <v>18</v>
      </c>
      <c r="W7" s="85"/>
      <c r="X7" s="25" t="s">
        <v>18</v>
      </c>
      <c r="Y7" s="25" t="s">
        <v>18</v>
      </c>
    </row>
    <row r="8" spans="1:35" ht="18" customHeight="1" x14ac:dyDescent="0.25">
      <c r="A8" s="51">
        <v>5</v>
      </c>
      <c r="B8" s="50">
        <v>41852</v>
      </c>
      <c r="C8" s="59">
        <v>27.9</v>
      </c>
      <c r="D8" s="60">
        <f>AVERAGE($C$4:C7)</f>
        <v>27.524999999999999</v>
      </c>
      <c r="E8" s="83">
        <f t="shared" ref="E8:E71" si="5">ABS(C8-D8)</f>
        <v>0.375</v>
      </c>
      <c r="F8" s="19">
        <f t="shared" ref="F8:F71" si="6">E8*E8</f>
        <v>0.140625</v>
      </c>
      <c r="G8" s="62">
        <f t="shared" ref="G8:G71" si="7">AVERAGE(C5:C7)</f>
        <v>27.066666666666663</v>
      </c>
      <c r="H8" s="83">
        <f t="shared" ref="H8:H71" si="8">ABS(C8-G8)</f>
        <v>0.8333333333333357</v>
      </c>
      <c r="I8" s="83">
        <f t="shared" ref="I8:I71" si="9">H8*H8</f>
        <v>0.69444444444444842</v>
      </c>
      <c r="J8" s="30" t="s">
        <v>18</v>
      </c>
      <c r="K8" s="22" t="s">
        <v>18</v>
      </c>
      <c r="L8" s="22" t="s">
        <v>18</v>
      </c>
      <c r="M8" s="22" t="s">
        <v>18</v>
      </c>
      <c r="N8" s="22" t="s">
        <v>18</v>
      </c>
      <c r="O8" s="30" t="s">
        <v>18</v>
      </c>
      <c r="P8" s="22" t="s">
        <v>18</v>
      </c>
      <c r="Q8" s="22" t="s">
        <v>18</v>
      </c>
      <c r="R8" s="83">
        <f t="shared" si="1"/>
        <v>3.7174721189590976</v>
      </c>
      <c r="S8" s="30">
        <f t="shared" si="2"/>
        <v>26.60330882352941</v>
      </c>
      <c r="T8" s="83">
        <f t="shared" si="3"/>
        <v>1.2966911764705884</v>
      </c>
      <c r="U8" s="83">
        <f t="shared" si="4"/>
        <v>1.6814080071366786</v>
      </c>
      <c r="V8" s="84">
        <f t="shared" ref="V8:V53" si="10">(G7 + ($W$2 * (C7-G7)))</f>
        <v>27.316666666666666</v>
      </c>
      <c r="W8" s="85"/>
      <c r="X8" s="43">
        <f>ABS(C8-V8)</f>
        <v>0.58333333333333215</v>
      </c>
      <c r="Y8" s="43">
        <f>X8*X8</f>
        <v>0.3402777777777764</v>
      </c>
    </row>
    <row r="9" spans="1:35" ht="18" customHeight="1" x14ac:dyDescent="0.25">
      <c r="A9" s="51">
        <v>6</v>
      </c>
      <c r="B9" s="50">
        <v>41883</v>
      </c>
      <c r="C9" s="59">
        <v>26.7</v>
      </c>
      <c r="D9" s="60">
        <f>AVERAGE($C$4:C8)</f>
        <v>27.6</v>
      </c>
      <c r="E9" s="83">
        <f t="shared" si="5"/>
        <v>0.90000000000000213</v>
      </c>
      <c r="F9" s="19">
        <f t="shared" si="6"/>
        <v>0.81000000000000383</v>
      </c>
      <c r="G9" s="62">
        <f t="shared" si="7"/>
        <v>27.333333333333332</v>
      </c>
      <c r="H9" s="83">
        <f t="shared" si="8"/>
        <v>0.63333333333333286</v>
      </c>
      <c r="I9" s="83">
        <f t="shared" si="9"/>
        <v>0.40111111111111053</v>
      </c>
      <c r="J9" s="30" t="s">
        <v>18</v>
      </c>
      <c r="K9" s="22" t="s">
        <v>18</v>
      </c>
      <c r="L9" s="22" t="s">
        <v>18</v>
      </c>
      <c r="M9" s="22" t="s">
        <v>18</v>
      </c>
      <c r="N9" s="22" t="s">
        <v>18</v>
      </c>
      <c r="O9" s="30" t="s">
        <v>18</v>
      </c>
      <c r="P9" s="22" t="s">
        <v>18</v>
      </c>
      <c r="Q9" s="22" t="s">
        <v>18</v>
      </c>
      <c r="R9" s="83">
        <f t="shared" si="1"/>
        <v>-4.3010752688172005</v>
      </c>
      <c r="S9" s="30">
        <f t="shared" si="2"/>
        <v>28.937174721189585</v>
      </c>
      <c r="T9" s="83">
        <f t="shared" si="3"/>
        <v>2.2371747211895858</v>
      </c>
      <c r="U9" s="83">
        <f t="shared" si="4"/>
        <v>5.004950733129701</v>
      </c>
      <c r="V9" s="84">
        <f t="shared" si="10"/>
        <v>27.483333333333331</v>
      </c>
      <c r="W9" s="85"/>
      <c r="X9" s="43">
        <f t="shared" ref="X9:X57" si="11">ABS(C9-V9)</f>
        <v>0.78333333333333144</v>
      </c>
      <c r="Y9" s="43">
        <f t="shared" ref="Y9:Y57" si="12">X9*X9</f>
        <v>0.61361111111110811</v>
      </c>
    </row>
    <row r="10" spans="1:35" ht="18" customHeight="1" x14ac:dyDescent="0.25">
      <c r="A10" s="51">
        <v>7</v>
      </c>
      <c r="B10" s="50">
        <v>41913</v>
      </c>
      <c r="C10" s="59">
        <v>25.9</v>
      </c>
      <c r="D10" s="60">
        <f>AVERAGE($C$4:C9)</f>
        <v>27.45</v>
      </c>
      <c r="E10" s="83">
        <f t="shared" si="5"/>
        <v>1.5500000000000007</v>
      </c>
      <c r="F10" s="19">
        <f t="shared" si="6"/>
        <v>2.4025000000000021</v>
      </c>
      <c r="G10" s="62">
        <f t="shared" si="7"/>
        <v>27.166666666666668</v>
      </c>
      <c r="H10" s="83">
        <f t="shared" si="8"/>
        <v>1.2666666666666693</v>
      </c>
      <c r="I10" s="83">
        <f t="shared" si="9"/>
        <v>1.604444444444451</v>
      </c>
      <c r="J10" s="30" t="s">
        <v>18</v>
      </c>
      <c r="K10" s="22" t="s">
        <v>18</v>
      </c>
      <c r="L10" s="22" t="s">
        <v>18</v>
      </c>
      <c r="M10" s="22" t="s">
        <v>18</v>
      </c>
      <c r="N10" s="22" t="s">
        <v>18</v>
      </c>
      <c r="O10" s="30" t="s">
        <v>18</v>
      </c>
      <c r="P10" s="22" t="s">
        <v>18</v>
      </c>
      <c r="Q10" s="22" t="s">
        <v>18</v>
      </c>
      <c r="R10" s="83">
        <f t="shared" si="1"/>
        <v>-2.9962546816479474</v>
      </c>
      <c r="S10" s="30">
        <f t="shared" si="2"/>
        <v>25.551612903225806</v>
      </c>
      <c r="T10" s="83">
        <f t="shared" si="3"/>
        <v>0.34838709677419288</v>
      </c>
      <c r="U10" s="83">
        <f t="shared" si="4"/>
        <v>0.12137356919875084</v>
      </c>
      <c r="V10" s="84">
        <f t="shared" si="10"/>
        <v>27.016666666666666</v>
      </c>
      <c r="W10" s="85"/>
      <c r="X10" s="43">
        <f t="shared" si="11"/>
        <v>1.1166666666666671</v>
      </c>
      <c r="Y10" s="43">
        <f t="shared" si="12"/>
        <v>1.2469444444444455</v>
      </c>
    </row>
    <row r="11" spans="1:35" ht="18" customHeight="1" x14ac:dyDescent="0.25">
      <c r="A11" s="51">
        <v>8</v>
      </c>
      <c r="B11" s="50">
        <v>41944</v>
      </c>
      <c r="C11" s="59">
        <v>23.4</v>
      </c>
      <c r="D11" s="60">
        <f>AVERAGE($C$4:C10)</f>
        <v>27.228571428571428</v>
      </c>
      <c r="E11" s="83">
        <f t="shared" si="5"/>
        <v>3.8285714285714292</v>
      </c>
      <c r="F11" s="19">
        <f t="shared" si="6"/>
        <v>14.657959183673475</v>
      </c>
      <c r="G11" s="62">
        <f t="shared" si="7"/>
        <v>26.833333333333332</v>
      </c>
      <c r="H11" s="83">
        <f t="shared" si="8"/>
        <v>3.4333333333333336</v>
      </c>
      <c r="I11" s="83">
        <f t="shared" si="9"/>
        <v>11.78777777777778</v>
      </c>
      <c r="J11" s="63">
        <f>AVERAGE(G7:G10)</f>
        <v>27.324999999999999</v>
      </c>
      <c r="K11" s="43">
        <f>ABS(C11-J11)</f>
        <v>3.9250000000000007</v>
      </c>
      <c r="L11" s="43">
        <f>K11*K11</f>
        <v>15.405625000000006</v>
      </c>
      <c r="M11" s="43">
        <f t="shared" ref="M11" si="13">(2*G11)-J11</f>
        <v>26.341666666666665</v>
      </c>
      <c r="N11" s="23">
        <f>(ABS(J11-G11)*2)/(100-1)</f>
        <v>9.9326599326599423E-3</v>
      </c>
      <c r="O11" s="30">
        <f>M11+(N11*1)</f>
        <v>26.351599326599324</v>
      </c>
      <c r="P11" s="43">
        <f>ABS(C11-O11)</f>
        <v>2.9515993265993252</v>
      </c>
      <c r="Q11" s="43">
        <f>P11*P11</f>
        <v>8.7119385847815902</v>
      </c>
      <c r="R11" s="83">
        <f t="shared" si="1"/>
        <v>-9.6525096525096554</v>
      </c>
      <c r="S11" s="30">
        <f t="shared" si="2"/>
        <v>25.12397003745318</v>
      </c>
      <c r="T11" s="83">
        <f t="shared" si="3"/>
        <v>1.7239700374531814</v>
      </c>
      <c r="U11" s="83">
        <f t="shared" si="4"/>
        <v>2.9720726900363239</v>
      </c>
      <c r="V11" s="84">
        <f t="shared" si="10"/>
        <v>26.533333333333331</v>
      </c>
      <c r="W11" s="85"/>
      <c r="X11" s="43">
        <f t="shared" si="11"/>
        <v>3.1333333333333329</v>
      </c>
      <c r="Y11" s="43">
        <f t="shared" si="12"/>
        <v>9.8177777777777742</v>
      </c>
    </row>
    <row r="12" spans="1:35" ht="18" customHeight="1" x14ac:dyDescent="0.25">
      <c r="A12" s="51">
        <v>9</v>
      </c>
      <c r="B12" s="50">
        <v>41974</v>
      </c>
      <c r="C12" s="59">
        <v>22.3</v>
      </c>
      <c r="D12" s="60">
        <f>AVERAGE($C$4:C11)</f>
        <v>26.75</v>
      </c>
      <c r="E12" s="83">
        <f t="shared" si="5"/>
        <v>4.4499999999999993</v>
      </c>
      <c r="F12" s="19">
        <f t="shared" si="6"/>
        <v>19.802499999999995</v>
      </c>
      <c r="G12" s="62">
        <f t="shared" si="7"/>
        <v>25.333333333333332</v>
      </c>
      <c r="H12" s="83">
        <f t="shared" si="8"/>
        <v>3.0333333333333314</v>
      </c>
      <c r="I12" s="83">
        <f t="shared" si="9"/>
        <v>9.2011111111110999</v>
      </c>
      <c r="J12" s="63">
        <f t="shared" ref="J12:J75" si="14">AVERAGE(G8:G11)</f>
        <v>27.099999999999998</v>
      </c>
      <c r="K12" s="83">
        <f t="shared" ref="K12:K75" si="15">ABS(C12-J12)</f>
        <v>4.7999999999999972</v>
      </c>
      <c r="L12" s="83">
        <f t="shared" ref="L12:L75" si="16">K12*K12</f>
        <v>23.039999999999974</v>
      </c>
      <c r="M12" s="83">
        <f t="shared" ref="M12:M75" si="17">(2*G12)-J12</f>
        <v>23.566666666666666</v>
      </c>
      <c r="N12" s="23">
        <f t="shared" ref="N12:N75" si="18">(ABS(J12-G12)*2)/(100-1)</f>
        <v>3.5690235690235668E-2</v>
      </c>
      <c r="O12" s="30">
        <f t="shared" ref="O12:O75" si="19">M12+(N12*1)</f>
        <v>23.602356902356902</v>
      </c>
      <c r="P12" s="83">
        <f t="shared" ref="P12:P75" si="20">ABS(C12-O12)</f>
        <v>1.3023569023569017</v>
      </c>
      <c r="Q12" s="83">
        <f t="shared" ref="Q12:Q75" si="21">P12*P12</f>
        <v>1.6961335011166645</v>
      </c>
      <c r="R12" s="83">
        <f t="shared" si="1"/>
        <v>-4.7008547008546948</v>
      </c>
      <c r="S12" s="30">
        <f t="shared" si="2"/>
        <v>21.141312741312738</v>
      </c>
      <c r="T12" s="83">
        <f t="shared" si="3"/>
        <v>1.1586872586872623</v>
      </c>
      <c r="U12" s="83">
        <f t="shared" si="4"/>
        <v>1.3425561634442027</v>
      </c>
      <c r="V12" s="84">
        <f t="shared" si="10"/>
        <v>25.116666666666667</v>
      </c>
      <c r="W12" s="85"/>
      <c r="X12" s="43">
        <f t="shared" si="11"/>
        <v>2.8166666666666664</v>
      </c>
      <c r="Y12" s="43">
        <f t="shared" si="12"/>
        <v>7.9336111111111096</v>
      </c>
    </row>
    <row r="13" spans="1:35" ht="18" customHeight="1" x14ac:dyDescent="0.25">
      <c r="A13" s="51">
        <v>10</v>
      </c>
      <c r="B13" s="50">
        <v>42005</v>
      </c>
      <c r="C13" s="59">
        <v>22.2</v>
      </c>
      <c r="D13" s="60">
        <f>AVERAGE($C$4:C12)</f>
        <v>26.255555555555556</v>
      </c>
      <c r="E13" s="83">
        <f t="shared" si="5"/>
        <v>4.0555555555555571</v>
      </c>
      <c r="F13" s="19">
        <f t="shared" si="6"/>
        <v>16.447530864197542</v>
      </c>
      <c r="G13" s="62">
        <f t="shared" si="7"/>
        <v>23.866666666666664</v>
      </c>
      <c r="H13" s="83">
        <f t="shared" si="8"/>
        <v>1.6666666666666643</v>
      </c>
      <c r="I13" s="83">
        <f t="shared" si="9"/>
        <v>2.7777777777777697</v>
      </c>
      <c r="J13" s="63">
        <f t="shared" si="14"/>
        <v>26.666666666666664</v>
      </c>
      <c r="K13" s="83">
        <f t="shared" si="15"/>
        <v>4.466666666666665</v>
      </c>
      <c r="L13" s="83">
        <f t="shared" si="16"/>
        <v>19.951111111111096</v>
      </c>
      <c r="M13" s="83">
        <f t="shared" si="17"/>
        <v>21.066666666666663</v>
      </c>
      <c r="N13" s="23">
        <f t="shared" si="18"/>
        <v>5.6565656565656583E-2</v>
      </c>
      <c r="O13" s="30">
        <f t="shared" si="19"/>
        <v>21.123232323232319</v>
      </c>
      <c r="P13" s="83">
        <f t="shared" si="20"/>
        <v>1.0767676767676804</v>
      </c>
      <c r="Q13" s="83">
        <f t="shared" si="21"/>
        <v>1.1594286297316678</v>
      </c>
      <c r="R13" s="83">
        <f t="shared" si="1"/>
        <v>-0.4484304932735439</v>
      </c>
      <c r="S13" s="30">
        <f t="shared" si="2"/>
        <v>21.251709401709405</v>
      </c>
      <c r="T13" s="83">
        <f t="shared" si="3"/>
        <v>0.94829059829059403</v>
      </c>
      <c r="U13" s="83">
        <f t="shared" si="4"/>
        <v>0.89925505880633283</v>
      </c>
      <c r="V13" s="84">
        <f t="shared" si="10"/>
        <v>23.816666666666666</v>
      </c>
      <c r="W13" s="85"/>
      <c r="X13" s="43">
        <f t="shared" si="11"/>
        <v>1.6166666666666671</v>
      </c>
      <c r="Y13" s="43">
        <f t="shared" si="12"/>
        <v>2.6136111111111124</v>
      </c>
    </row>
    <row r="14" spans="1:35" ht="18" customHeight="1" x14ac:dyDescent="0.25">
      <c r="A14" s="51">
        <v>11</v>
      </c>
      <c r="B14" s="50">
        <v>42036</v>
      </c>
      <c r="C14" s="59">
        <v>24.5</v>
      </c>
      <c r="D14" s="60">
        <f>AVERAGE($C$4:C13)</f>
        <v>25.85</v>
      </c>
      <c r="E14" s="83">
        <f t="shared" si="5"/>
        <v>1.3500000000000014</v>
      </c>
      <c r="F14" s="19">
        <f t="shared" si="6"/>
        <v>1.8225000000000038</v>
      </c>
      <c r="G14" s="62">
        <f t="shared" si="7"/>
        <v>22.633333333333336</v>
      </c>
      <c r="H14" s="83">
        <f t="shared" si="8"/>
        <v>1.8666666666666636</v>
      </c>
      <c r="I14" s="83">
        <f t="shared" si="9"/>
        <v>3.4844444444444331</v>
      </c>
      <c r="J14" s="63">
        <f t="shared" si="14"/>
        <v>25.799999999999997</v>
      </c>
      <c r="K14" s="83">
        <f t="shared" si="15"/>
        <v>1.2999999999999972</v>
      </c>
      <c r="L14" s="83">
        <f t="shared" si="16"/>
        <v>1.6899999999999926</v>
      </c>
      <c r="M14" s="83">
        <f t="shared" si="17"/>
        <v>19.466666666666676</v>
      </c>
      <c r="N14" s="23">
        <f t="shared" si="18"/>
        <v>6.3973063973063848E-2</v>
      </c>
      <c r="O14" s="30">
        <f t="shared" si="19"/>
        <v>19.530639730639738</v>
      </c>
      <c r="P14" s="83">
        <f t="shared" si="20"/>
        <v>4.9693602693602621</v>
      </c>
      <c r="Q14" s="83">
        <f t="shared" si="21"/>
        <v>24.694541486696295</v>
      </c>
      <c r="R14" s="83">
        <f t="shared" si="1"/>
        <v>10.360360360360366</v>
      </c>
      <c r="S14" s="30">
        <f t="shared" si="2"/>
        <v>22.100448430493273</v>
      </c>
      <c r="T14" s="83">
        <f t="shared" si="3"/>
        <v>2.3995515695067269</v>
      </c>
      <c r="U14" s="83">
        <f t="shared" si="4"/>
        <v>5.7578477347221959</v>
      </c>
      <c r="V14" s="84">
        <f t="shared" si="10"/>
        <v>23.033333333333331</v>
      </c>
      <c r="W14" s="85"/>
      <c r="X14" s="43">
        <f t="shared" si="11"/>
        <v>1.4666666666666686</v>
      </c>
      <c r="Y14" s="43">
        <f t="shared" si="12"/>
        <v>2.1511111111111165</v>
      </c>
    </row>
    <row r="15" spans="1:35" ht="18" customHeight="1" x14ac:dyDescent="0.25">
      <c r="A15" s="51">
        <v>12</v>
      </c>
      <c r="B15" s="50">
        <v>42064</v>
      </c>
      <c r="C15" s="59">
        <v>25.9</v>
      </c>
      <c r="D15" s="60">
        <f>AVERAGE($C$4:C14)</f>
        <v>25.727272727272727</v>
      </c>
      <c r="E15" s="83">
        <f t="shared" si="5"/>
        <v>0.17272727272727195</v>
      </c>
      <c r="F15" s="19">
        <f t="shared" si="6"/>
        <v>2.9834710743801385E-2</v>
      </c>
      <c r="G15" s="62">
        <f t="shared" si="7"/>
        <v>23</v>
      </c>
      <c r="H15" s="83">
        <f t="shared" si="8"/>
        <v>2.8999999999999986</v>
      </c>
      <c r="I15" s="83">
        <f t="shared" si="9"/>
        <v>8.4099999999999913</v>
      </c>
      <c r="J15" s="63">
        <f t="shared" si="14"/>
        <v>24.666666666666668</v>
      </c>
      <c r="K15" s="83">
        <f t="shared" si="15"/>
        <v>1.2333333333333307</v>
      </c>
      <c r="L15" s="83">
        <f t="shared" si="16"/>
        <v>1.5211111111111046</v>
      </c>
      <c r="M15" s="83">
        <f t="shared" si="17"/>
        <v>21.333333333333332</v>
      </c>
      <c r="N15" s="23">
        <f t="shared" si="18"/>
        <v>3.3670033670033697E-2</v>
      </c>
      <c r="O15" s="30">
        <f t="shared" si="19"/>
        <v>21.367003367003367</v>
      </c>
      <c r="P15" s="83">
        <f t="shared" si="20"/>
        <v>4.5329966329966318</v>
      </c>
      <c r="Q15" s="83">
        <f t="shared" si="21"/>
        <v>20.5480584747588</v>
      </c>
      <c r="R15" s="83">
        <f t="shared" si="1"/>
        <v>5.7142857142857162</v>
      </c>
      <c r="S15" s="30">
        <f t="shared" si="2"/>
        <v>27.038288288288289</v>
      </c>
      <c r="T15" s="83">
        <f t="shared" si="3"/>
        <v>1.1382882882882903</v>
      </c>
      <c r="U15" s="83">
        <f t="shared" si="4"/>
        <v>1.2957002272542859</v>
      </c>
      <c r="V15" s="84">
        <f t="shared" si="10"/>
        <v>23.56666666666667</v>
      </c>
      <c r="W15" s="85"/>
      <c r="X15" s="43">
        <f t="shared" si="11"/>
        <v>2.3333333333333286</v>
      </c>
      <c r="Y15" s="43">
        <f t="shared" si="12"/>
        <v>5.4444444444444224</v>
      </c>
    </row>
    <row r="16" spans="1:35" ht="18" customHeight="1" x14ac:dyDescent="0.25">
      <c r="A16" s="51">
        <v>13</v>
      </c>
      <c r="B16" s="50">
        <v>42095</v>
      </c>
      <c r="C16" s="59">
        <v>29.1</v>
      </c>
      <c r="D16" s="60">
        <f>AVERAGE($C$4:C15)</f>
        <v>25.741666666666664</v>
      </c>
      <c r="E16" s="83">
        <f t="shared" si="5"/>
        <v>3.3583333333333378</v>
      </c>
      <c r="F16" s="19">
        <f t="shared" si="6"/>
        <v>11.278402777777808</v>
      </c>
      <c r="G16" s="62">
        <f t="shared" si="7"/>
        <v>24.2</v>
      </c>
      <c r="H16" s="83">
        <f t="shared" si="8"/>
        <v>4.9000000000000021</v>
      </c>
      <c r="I16" s="83">
        <f t="shared" si="9"/>
        <v>24.010000000000019</v>
      </c>
      <c r="J16" s="63">
        <f t="shared" si="14"/>
        <v>23.708333333333332</v>
      </c>
      <c r="K16" s="83">
        <f t="shared" si="15"/>
        <v>5.3916666666666693</v>
      </c>
      <c r="L16" s="83">
        <f t="shared" si="16"/>
        <v>29.070069444444474</v>
      </c>
      <c r="M16" s="83">
        <f t="shared" si="17"/>
        <v>24.691666666666666</v>
      </c>
      <c r="N16" s="23">
        <f t="shared" si="18"/>
        <v>9.9326599326599423E-3</v>
      </c>
      <c r="O16" s="30">
        <f t="shared" si="19"/>
        <v>24.701599326599325</v>
      </c>
      <c r="P16" s="83">
        <f t="shared" si="20"/>
        <v>4.3984006734006762</v>
      </c>
      <c r="Q16" s="83">
        <f t="shared" si="21"/>
        <v>19.345928483771523</v>
      </c>
      <c r="R16" s="83">
        <f t="shared" si="1"/>
        <v>12.355212355212375</v>
      </c>
      <c r="S16" s="30">
        <f t="shared" si="2"/>
        <v>27.38</v>
      </c>
      <c r="T16" s="83">
        <f t="shared" si="3"/>
        <v>1.7200000000000024</v>
      </c>
      <c r="U16" s="83">
        <f t="shared" si="4"/>
        <v>2.9584000000000081</v>
      </c>
      <c r="V16" s="84">
        <f t="shared" si="10"/>
        <v>24.45</v>
      </c>
      <c r="W16" s="85"/>
      <c r="X16" s="43">
        <f t="shared" si="11"/>
        <v>4.6500000000000021</v>
      </c>
      <c r="Y16" s="43">
        <f t="shared" si="12"/>
        <v>21.62250000000002</v>
      </c>
    </row>
    <row r="17" spans="1:35" ht="18" customHeight="1" x14ac:dyDescent="0.25">
      <c r="A17" s="51">
        <v>14</v>
      </c>
      <c r="B17" s="50">
        <v>42125</v>
      </c>
      <c r="C17" s="59">
        <v>29.6</v>
      </c>
      <c r="D17" s="60">
        <f>AVERAGE($C$4:C16)</f>
        <v>26</v>
      </c>
      <c r="E17" s="83">
        <f t="shared" si="5"/>
        <v>3.6000000000000014</v>
      </c>
      <c r="F17" s="19">
        <f t="shared" si="6"/>
        <v>12.96000000000001</v>
      </c>
      <c r="G17" s="62">
        <f t="shared" si="7"/>
        <v>26.5</v>
      </c>
      <c r="H17" s="83">
        <f t="shared" si="8"/>
        <v>3.1000000000000014</v>
      </c>
      <c r="I17" s="83">
        <f t="shared" si="9"/>
        <v>9.6100000000000083</v>
      </c>
      <c r="J17" s="63">
        <f t="shared" si="14"/>
        <v>23.425000000000001</v>
      </c>
      <c r="K17" s="83">
        <f t="shared" si="15"/>
        <v>6.1750000000000007</v>
      </c>
      <c r="L17" s="83">
        <f t="shared" si="16"/>
        <v>38.130625000000009</v>
      </c>
      <c r="M17" s="83">
        <f t="shared" si="17"/>
        <v>29.574999999999999</v>
      </c>
      <c r="N17" s="23">
        <f t="shared" si="18"/>
        <v>6.2121212121212105E-2</v>
      </c>
      <c r="O17" s="30">
        <f t="shared" si="19"/>
        <v>29.637121212121212</v>
      </c>
      <c r="P17" s="83">
        <f t="shared" si="20"/>
        <v>3.7121212121210334E-2</v>
      </c>
      <c r="Q17" s="83">
        <f t="shared" si="21"/>
        <v>1.377984389347893E-3</v>
      </c>
      <c r="R17" s="83">
        <f t="shared" si="1"/>
        <v>1.7182130584192379</v>
      </c>
      <c r="S17" s="30">
        <f t="shared" si="2"/>
        <v>32.695366795366802</v>
      </c>
      <c r="T17" s="83">
        <f t="shared" si="3"/>
        <v>3.0953667953668003</v>
      </c>
      <c r="U17" s="83">
        <f t="shared" si="4"/>
        <v>9.5812955978593344</v>
      </c>
      <c r="V17" s="84">
        <f t="shared" si="10"/>
        <v>26.65</v>
      </c>
      <c r="W17" s="85"/>
      <c r="X17" s="43">
        <f t="shared" si="11"/>
        <v>2.9500000000000028</v>
      </c>
      <c r="Y17" s="43">
        <f t="shared" si="12"/>
        <v>8.7025000000000166</v>
      </c>
    </row>
    <row r="18" spans="1:35" ht="18" customHeight="1" x14ac:dyDescent="0.25">
      <c r="A18" s="51">
        <v>15</v>
      </c>
      <c r="B18" s="50">
        <v>42156</v>
      </c>
      <c r="C18" s="59">
        <v>28.3</v>
      </c>
      <c r="D18" s="60">
        <f>AVERAGE($C$4:C17)</f>
        <v>26.25714285714286</v>
      </c>
      <c r="E18" s="83">
        <f t="shared" si="5"/>
        <v>2.0428571428571409</v>
      </c>
      <c r="F18" s="19">
        <f t="shared" si="6"/>
        <v>4.173265306122441</v>
      </c>
      <c r="G18" s="62">
        <f t="shared" si="7"/>
        <v>28.2</v>
      </c>
      <c r="H18" s="83">
        <f t="shared" si="8"/>
        <v>0.10000000000000142</v>
      </c>
      <c r="I18" s="83">
        <f t="shared" si="9"/>
        <v>1.0000000000000285E-2</v>
      </c>
      <c r="J18" s="63">
        <f t="shared" si="14"/>
        <v>24.083333333333336</v>
      </c>
      <c r="K18" s="83">
        <f t="shared" si="15"/>
        <v>4.216666666666665</v>
      </c>
      <c r="L18" s="83">
        <f t="shared" si="16"/>
        <v>17.780277777777762</v>
      </c>
      <c r="M18" s="83">
        <f t="shared" si="17"/>
        <v>32.316666666666663</v>
      </c>
      <c r="N18" s="23">
        <f t="shared" si="18"/>
        <v>8.3164983164983108E-2</v>
      </c>
      <c r="O18" s="30">
        <f t="shared" si="19"/>
        <v>32.399831649831647</v>
      </c>
      <c r="P18" s="83">
        <f t="shared" si="20"/>
        <v>4.0998316498316463</v>
      </c>
      <c r="Q18" s="83">
        <f t="shared" si="21"/>
        <v>16.808619556961279</v>
      </c>
      <c r="R18" s="83">
        <f t="shared" si="1"/>
        <v>-4.3918918918918965</v>
      </c>
      <c r="S18" s="30">
        <f t="shared" si="2"/>
        <v>30.108591065292096</v>
      </c>
      <c r="T18" s="83">
        <f t="shared" si="3"/>
        <v>1.8085910652920951</v>
      </c>
      <c r="U18" s="83">
        <f t="shared" si="4"/>
        <v>3.2710016414543954</v>
      </c>
      <c r="V18" s="84">
        <f t="shared" si="10"/>
        <v>28.05</v>
      </c>
      <c r="W18" s="85"/>
      <c r="X18" s="43">
        <f t="shared" si="11"/>
        <v>0.25</v>
      </c>
      <c r="Y18" s="43">
        <f t="shared" si="12"/>
        <v>6.25E-2</v>
      </c>
    </row>
    <row r="19" spans="1:35" ht="18" customHeight="1" x14ac:dyDescent="0.25">
      <c r="A19" s="51">
        <v>16</v>
      </c>
      <c r="B19" s="50">
        <v>42186</v>
      </c>
      <c r="C19" s="59">
        <v>27.7</v>
      </c>
      <c r="D19" s="60">
        <f>AVERAGE($C$4:C18)</f>
        <v>26.393333333333334</v>
      </c>
      <c r="E19" s="83">
        <f t="shared" si="5"/>
        <v>1.3066666666666649</v>
      </c>
      <c r="F19" s="19">
        <f t="shared" si="6"/>
        <v>1.707377777777773</v>
      </c>
      <c r="G19" s="62">
        <f t="shared" si="7"/>
        <v>29</v>
      </c>
      <c r="H19" s="83">
        <f t="shared" si="8"/>
        <v>1.3000000000000007</v>
      </c>
      <c r="I19" s="83">
        <f t="shared" si="9"/>
        <v>1.6900000000000019</v>
      </c>
      <c r="J19" s="63">
        <f t="shared" si="14"/>
        <v>25.475000000000001</v>
      </c>
      <c r="K19" s="83">
        <f t="shared" si="15"/>
        <v>2.2249999999999979</v>
      </c>
      <c r="L19" s="83">
        <f t="shared" si="16"/>
        <v>4.9506249999999907</v>
      </c>
      <c r="M19" s="83">
        <f t="shared" si="17"/>
        <v>32.524999999999999</v>
      </c>
      <c r="N19" s="23">
        <f t="shared" si="18"/>
        <v>7.1212121212121185E-2</v>
      </c>
      <c r="O19" s="30">
        <f t="shared" si="19"/>
        <v>32.596212121212119</v>
      </c>
      <c r="P19" s="83">
        <f t="shared" si="20"/>
        <v>4.8962121212121197</v>
      </c>
      <c r="Q19" s="83">
        <f t="shared" si="21"/>
        <v>23.972893135904485</v>
      </c>
      <c r="R19" s="83">
        <f t="shared" si="1"/>
        <v>-2.1201413427561877</v>
      </c>
      <c r="S19" s="30">
        <f t="shared" si="2"/>
        <v>27.057094594594595</v>
      </c>
      <c r="T19" s="83">
        <f t="shared" si="3"/>
        <v>0.6429054054054042</v>
      </c>
      <c r="U19" s="83">
        <f t="shared" si="4"/>
        <v>0.41332736029948713</v>
      </c>
      <c r="V19" s="84">
        <f t="shared" si="10"/>
        <v>28.25</v>
      </c>
      <c r="W19" s="85"/>
      <c r="X19" s="43">
        <f t="shared" si="11"/>
        <v>0.55000000000000071</v>
      </c>
      <c r="Y19" s="43">
        <f t="shared" si="12"/>
        <v>0.30250000000000077</v>
      </c>
    </row>
    <row r="20" spans="1:35" ht="18" customHeight="1" x14ac:dyDescent="0.25">
      <c r="A20" s="51">
        <v>17</v>
      </c>
      <c r="B20" s="50">
        <v>42217</v>
      </c>
      <c r="C20" s="59">
        <v>28.9</v>
      </c>
      <c r="D20" s="60">
        <f>AVERAGE($C$4:C19)</f>
        <v>26.475000000000001</v>
      </c>
      <c r="E20" s="83">
        <f t="shared" si="5"/>
        <v>2.4249999999999972</v>
      </c>
      <c r="F20" s="19">
        <f t="shared" si="6"/>
        <v>5.880624999999986</v>
      </c>
      <c r="G20" s="62">
        <f t="shared" si="7"/>
        <v>28.533333333333335</v>
      </c>
      <c r="H20" s="83">
        <f t="shared" si="8"/>
        <v>0.36666666666666359</v>
      </c>
      <c r="I20" s="83">
        <f t="shared" si="9"/>
        <v>0.13444444444444217</v>
      </c>
      <c r="J20" s="63">
        <f t="shared" si="14"/>
        <v>26.975000000000001</v>
      </c>
      <c r="K20" s="83">
        <f t="shared" si="15"/>
        <v>1.9249999999999972</v>
      </c>
      <c r="L20" s="83">
        <f t="shared" si="16"/>
        <v>3.7056249999999888</v>
      </c>
      <c r="M20" s="83">
        <f t="shared" si="17"/>
        <v>30.091666666666669</v>
      </c>
      <c r="N20" s="23">
        <f t="shared" si="18"/>
        <v>3.1481481481481485E-2</v>
      </c>
      <c r="O20" s="30">
        <f t="shared" si="19"/>
        <v>30.12314814814815</v>
      </c>
      <c r="P20" s="83">
        <f t="shared" si="20"/>
        <v>1.2231481481481516</v>
      </c>
      <c r="Q20" s="83">
        <f t="shared" si="21"/>
        <v>1.4960913923182528</v>
      </c>
      <c r="R20" s="83">
        <f t="shared" si="1"/>
        <v>4.3321299638989119</v>
      </c>
      <c r="S20" s="30">
        <f t="shared" si="2"/>
        <v>27.112720848056536</v>
      </c>
      <c r="T20" s="83">
        <f t="shared" si="3"/>
        <v>1.7872791519434621</v>
      </c>
      <c r="U20" s="83">
        <f t="shared" si="4"/>
        <v>3.1943667669717413</v>
      </c>
      <c r="V20" s="84">
        <f t="shared" si="10"/>
        <v>28.35</v>
      </c>
      <c r="W20" s="85"/>
      <c r="X20" s="43">
        <f t="shared" si="11"/>
        <v>0.54999999999999716</v>
      </c>
      <c r="Y20" s="43">
        <f t="shared" si="12"/>
        <v>0.30249999999999688</v>
      </c>
    </row>
    <row r="21" spans="1:35" ht="18" customHeight="1" x14ac:dyDescent="0.25">
      <c r="A21" s="51">
        <v>18</v>
      </c>
      <c r="B21" s="50">
        <v>42248</v>
      </c>
      <c r="C21" s="59">
        <v>28</v>
      </c>
      <c r="D21" s="60">
        <f>AVERAGE($C$4:C20)</f>
        <v>26.617647058823529</v>
      </c>
      <c r="E21" s="83">
        <f t="shared" si="5"/>
        <v>1.382352941176471</v>
      </c>
      <c r="F21" s="19">
        <f t="shared" si="6"/>
        <v>1.91089965397924</v>
      </c>
      <c r="G21" s="62">
        <f t="shared" si="7"/>
        <v>28.3</v>
      </c>
      <c r="H21" s="83">
        <f t="shared" si="8"/>
        <v>0.30000000000000071</v>
      </c>
      <c r="I21" s="83">
        <f t="shared" si="9"/>
        <v>9.0000000000000427E-2</v>
      </c>
      <c r="J21" s="63">
        <f t="shared" si="14"/>
        <v>28.058333333333334</v>
      </c>
      <c r="K21" s="83">
        <f t="shared" si="15"/>
        <v>5.833333333333357E-2</v>
      </c>
      <c r="L21" s="83">
        <f t="shared" si="16"/>
        <v>3.4027777777778053E-3</v>
      </c>
      <c r="M21" s="83">
        <f t="shared" si="17"/>
        <v>28.541666666666668</v>
      </c>
      <c r="N21" s="23">
        <f t="shared" si="18"/>
        <v>4.8821548821548913E-3</v>
      </c>
      <c r="O21" s="30">
        <f t="shared" si="19"/>
        <v>28.546548821548821</v>
      </c>
      <c r="P21" s="83">
        <f t="shared" si="20"/>
        <v>0.54654882154882145</v>
      </c>
      <c r="Q21" s="83">
        <f t="shared" si="21"/>
        <v>0.29871561433640548</v>
      </c>
      <c r="R21" s="83">
        <f t="shared" si="1"/>
        <v>-3.1141868512110649</v>
      </c>
      <c r="S21" s="30">
        <f t="shared" si="2"/>
        <v>30.151985559566786</v>
      </c>
      <c r="T21" s="83">
        <f t="shared" si="3"/>
        <v>2.1519855595667856</v>
      </c>
      <c r="U21" s="83">
        <f t="shared" si="4"/>
        <v>4.6310418485839717</v>
      </c>
      <c r="V21" s="84">
        <f t="shared" si="10"/>
        <v>28.716666666666669</v>
      </c>
      <c r="W21" s="85"/>
      <c r="X21" s="43">
        <f t="shared" si="11"/>
        <v>0.71666666666666856</v>
      </c>
      <c r="Y21" s="43">
        <f t="shared" si="12"/>
        <v>0.51361111111111379</v>
      </c>
    </row>
    <row r="22" spans="1:35" ht="18" customHeight="1" x14ac:dyDescent="0.25">
      <c r="A22" s="51">
        <v>19</v>
      </c>
      <c r="B22" s="50">
        <v>42278</v>
      </c>
      <c r="C22" s="59">
        <v>27</v>
      </c>
      <c r="D22" s="60">
        <f>AVERAGE($C$4:C21)</f>
        <v>26.694444444444443</v>
      </c>
      <c r="E22" s="83">
        <f t="shared" si="5"/>
        <v>0.30555555555555713</v>
      </c>
      <c r="F22" s="19">
        <f t="shared" si="6"/>
        <v>9.3364197530865167E-2</v>
      </c>
      <c r="G22" s="62">
        <f t="shared" si="7"/>
        <v>28.2</v>
      </c>
      <c r="H22" s="83">
        <f t="shared" si="8"/>
        <v>1.1999999999999993</v>
      </c>
      <c r="I22" s="83">
        <f t="shared" si="9"/>
        <v>1.4399999999999984</v>
      </c>
      <c r="J22" s="63">
        <f t="shared" si="14"/>
        <v>28.508333333333333</v>
      </c>
      <c r="K22" s="83">
        <f t="shared" si="15"/>
        <v>1.5083333333333329</v>
      </c>
      <c r="L22" s="83">
        <f t="shared" si="16"/>
        <v>2.2750694444444428</v>
      </c>
      <c r="M22" s="83">
        <f t="shared" si="17"/>
        <v>27.891666666666666</v>
      </c>
      <c r="N22" s="23">
        <f t="shared" si="18"/>
        <v>6.2289562289562341E-3</v>
      </c>
      <c r="O22" s="30">
        <f t="shared" si="19"/>
        <v>27.897895622895621</v>
      </c>
      <c r="P22" s="83">
        <f t="shared" si="20"/>
        <v>0.89789562289562141</v>
      </c>
      <c r="Q22" s="83">
        <f t="shared" si="21"/>
        <v>0.80621654961511602</v>
      </c>
      <c r="R22" s="83">
        <f t="shared" si="1"/>
        <v>-3.5714285714285698</v>
      </c>
      <c r="S22" s="30">
        <f t="shared" si="2"/>
        <v>27.128027681660903</v>
      </c>
      <c r="T22" s="83">
        <f t="shared" si="3"/>
        <v>0.12802768166090317</v>
      </c>
      <c r="U22" s="83">
        <f t="shared" si="4"/>
        <v>1.639108727146556E-2</v>
      </c>
      <c r="V22" s="84">
        <f t="shared" si="10"/>
        <v>28.15</v>
      </c>
      <c r="W22" s="85"/>
      <c r="X22" s="43">
        <f t="shared" si="11"/>
        <v>1.1499999999999986</v>
      </c>
      <c r="Y22" s="43">
        <f t="shared" si="12"/>
        <v>1.3224999999999967</v>
      </c>
    </row>
    <row r="23" spans="1:35" ht="18" customHeight="1" x14ac:dyDescent="0.25">
      <c r="A23" s="51">
        <v>20</v>
      </c>
      <c r="B23" s="50">
        <v>42309</v>
      </c>
      <c r="C23" s="59">
        <v>26.1</v>
      </c>
      <c r="D23" s="60">
        <f>AVERAGE($C$4:C22)</f>
        <v>26.710526315789473</v>
      </c>
      <c r="E23" s="83">
        <f t="shared" si="5"/>
        <v>0.61052631578947114</v>
      </c>
      <c r="F23" s="19">
        <f t="shared" si="6"/>
        <v>0.37274238227146506</v>
      </c>
      <c r="G23" s="62">
        <f t="shared" si="7"/>
        <v>27.966666666666669</v>
      </c>
      <c r="H23" s="83">
        <f t="shared" si="8"/>
        <v>1.8666666666666671</v>
      </c>
      <c r="I23" s="83">
        <f t="shared" si="9"/>
        <v>3.484444444444446</v>
      </c>
      <c r="J23" s="63">
        <f t="shared" si="14"/>
        <v>28.508333333333333</v>
      </c>
      <c r="K23" s="83">
        <f t="shared" si="15"/>
        <v>2.4083333333333314</v>
      </c>
      <c r="L23" s="83">
        <f t="shared" si="16"/>
        <v>5.8000694444444356</v>
      </c>
      <c r="M23" s="83">
        <f t="shared" si="17"/>
        <v>27.425000000000004</v>
      </c>
      <c r="N23" s="23">
        <f t="shared" si="18"/>
        <v>1.0942760942760895E-2</v>
      </c>
      <c r="O23" s="30">
        <f t="shared" si="19"/>
        <v>27.435942760942766</v>
      </c>
      <c r="P23" s="83">
        <f t="shared" si="20"/>
        <v>1.3359427609427641</v>
      </c>
      <c r="Q23" s="83">
        <f t="shared" si="21"/>
        <v>1.7847430605153753</v>
      </c>
      <c r="R23" s="83">
        <f t="shared" si="1"/>
        <v>-3.3333333333333326</v>
      </c>
      <c r="S23" s="30">
        <f t="shared" si="2"/>
        <v>26.035714285714285</v>
      </c>
      <c r="T23" s="83">
        <f t="shared" si="3"/>
        <v>6.4285714285716722E-2</v>
      </c>
      <c r="U23" s="83">
        <f t="shared" si="4"/>
        <v>4.132653061224803E-3</v>
      </c>
      <c r="V23" s="84">
        <f t="shared" si="10"/>
        <v>27.6</v>
      </c>
      <c r="W23" s="85"/>
      <c r="X23" s="43">
        <f t="shared" si="11"/>
        <v>1.5</v>
      </c>
      <c r="Y23" s="43">
        <f t="shared" si="12"/>
        <v>2.25</v>
      </c>
    </row>
    <row r="24" spans="1:35" ht="18" customHeight="1" x14ac:dyDescent="0.25">
      <c r="A24" s="51">
        <v>21</v>
      </c>
      <c r="B24" s="50">
        <v>42339</v>
      </c>
      <c r="C24" s="59">
        <v>23.9</v>
      </c>
      <c r="D24" s="60">
        <f>AVERAGE($C$4:C23)</f>
        <v>26.68</v>
      </c>
      <c r="E24" s="83">
        <f t="shared" si="5"/>
        <v>2.7800000000000011</v>
      </c>
      <c r="F24" s="19">
        <f t="shared" si="6"/>
        <v>7.7284000000000059</v>
      </c>
      <c r="G24" s="62">
        <f t="shared" si="7"/>
        <v>27.033333333333331</v>
      </c>
      <c r="H24" s="83">
        <f t="shared" si="8"/>
        <v>3.1333333333333329</v>
      </c>
      <c r="I24" s="83">
        <f t="shared" si="9"/>
        <v>9.8177777777777742</v>
      </c>
      <c r="J24" s="63">
        <f t="shared" si="14"/>
        <v>28.25</v>
      </c>
      <c r="K24" s="83">
        <f t="shared" si="15"/>
        <v>4.3500000000000014</v>
      </c>
      <c r="L24" s="83">
        <f t="shared" si="16"/>
        <v>18.922500000000014</v>
      </c>
      <c r="M24" s="83">
        <f t="shared" si="17"/>
        <v>25.816666666666663</v>
      </c>
      <c r="N24" s="23">
        <f t="shared" si="18"/>
        <v>2.4579124579124617E-2</v>
      </c>
      <c r="O24" s="30">
        <f t="shared" si="19"/>
        <v>25.841245791245786</v>
      </c>
      <c r="P24" s="83">
        <f t="shared" si="20"/>
        <v>1.9412457912457874</v>
      </c>
      <c r="Q24" s="83">
        <f t="shared" si="21"/>
        <v>3.7684352220294834</v>
      </c>
      <c r="R24" s="83">
        <f t="shared" si="1"/>
        <v>-8.4291187739463762</v>
      </c>
      <c r="S24" s="30">
        <f t="shared" si="2"/>
        <v>25.23</v>
      </c>
      <c r="T24" s="83">
        <f t="shared" si="3"/>
        <v>1.3300000000000018</v>
      </c>
      <c r="U24" s="83">
        <f t="shared" si="4"/>
        <v>1.768900000000005</v>
      </c>
      <c r="V24" s="84">
        <f t="shared" si="10"/>
        <v>27.033333333333335</v>
      </c>
      <c r="W24" s="85"/>
      <c r="X24" s="43">
        <f t="shared" si="11"/>
        <v>3.1333333333333364</v>
      </c>
      <c r="Y24" s="43">
        <f t="shared" si="12"/>
        <v>9.8177777777777973</v>
      </c>
    </row>
    <row r="25" spans="1:35" ht="18" customHeight="1" x14ac:dyDescent="0.25">
      <c r="A25" s="51">
        <v>22</v>
      </c>
      <c r="B25" s="50">
        <v>42370</v>
      </c>
      <c r="C25" s="59">
        <v>22.3</v>
      </c>
      <c r="D25" s="60">
        <f>AVERAGE($C$4:C24)</f>
        <v>26.547619047619047</v>
      </c>
      <c r="E25" s="83">
        <f t="shared" si="5"/>
        <v>4.2476190476190467</v>
      </c>
      <c r="F25" s="19">
        <f t="shared" si="6"/>
        <v>18.042267573696137</v>
      </c>
      <c r="G25" s="62">
        <f t="shared" si="7"/>
        <v>25.666666666666668</v>
      </c>
      <c r="H25" s="83">
        <f t="shared" si="8"/>
        <v>3.3666666666666671</v>
      </c>
      <c r="I25" s="83">
        <f t="shared" si="9"/>
        <v>11.334444444444447</v>
      </c>
      <c r="J25" s="63">
        <f t="shared" si="14"/>
        <v>27.875</v>
      </c>
      <c r="K25" s="83">
        <f t="shared" si="15"/>
        <v>5.5749999999999993</v>
      </c>
      <c r="L25" s="83">
        <f t="shared" si="16"/>
        <v>31.080624999999991</v>
      </c>
      <c r="M25" s="83">
        <f t="shared" si="17"/>
        <v>23.458333333333336</v>
      </c>
      <c r="N25" s="23">
        <f t="shared" si="18"/>
        <v>4.461279461279459E-2</v>
      </c>
      <c r="O25" s="30">
        <f t="shared" si="19"/>
        <v>23.502946127946132</v>
      </c>
      <c r="P25" s="83">
        <f t="shared" si="20"/>
        <v>1.2029461279461309</v>
      </c>
      <c r="Q25" s="83">
        <f t="shared" si="21"/>
        <v>1.4470793867405891</v>
      </c>
      <c r="R25" s="83">
        <f t="shared" si="1"/>
        <v>-6.6945606694560622</v>
      </c>
      <c r="S25" s="30">
        <f t="shared" si="2"/>
        <v>21.885440613026816</v>
      </c>
      <c r="T25" s="83">
        <f t="shared" si="3"/>
        <v>0.41455938697318473</v>
      </c>
      <c r="U25" s="83">
        <f t="shared" si="4"/>
        <v>0.17185948532758272</v>
      </c>
      <c r="V25" s="84">
        <f t="shared" si="10"/>
        <v>25.466666666666665</v>
      </c>
      <c r="W25" s="85"/>
      <c r="X25" s="43">
        <f t="shared" si="11"/>
        <v>3.1666666666666643</v>
      </c>
      <c r="Y25" s="43">
        <f t="shared" si="12"/>
        <v>10.027777777777763</v>
      </c>
    </row>
    <row r="26" spans="1:35" ht="18" customHeight="1" x14ac:dyDescent="0.25">
      <c r="A26" s="51">
        <v>23</v>
      </c>
      <c r="B26" s="50">
        <v>42401</v>
      </c>
      <c r="C26" s="59">
        <v>25.4</v>
      </c>
      <c r="D26" s="60">
        <f>AVERAGE($C$4:C25)</f>
        <v>26.354545454545452</v>
      </c>
      <c r="E26" s="83">
        <f t="shared" si="5"/>
        <v>0.95454545454545325</v>
      </c>
      <c r="F26" s="19">
        <f t="shared" si="6"/>
        <v>0.91115702479338601</v>
      </c>
      <c r="G26" s="62">
        <f t="shared" si="7"/>
        <v>24.099999999999998</v>
      </c>
      <c r="H26" s="83">
        <f t="shared" si="8"/>
        <v>1.3000000000000007</v>
      </c>
      <c r="I26" s="83">
        <f t="shared" si="9"/>
        <v>1.6900000000000019</v>
      </c>
      <c r="J26" s="63">
        <f t="shared" si="14"/>
        <v>27.216666666666669</v>
      </c>
      <c r="K26" s="83">
        <f t="shared" si="15"/>
        <v>1.81666666666667</v>
      </c>
      <c r="L26" s="83">
        <f t="shared" si="16"/>
        <v>3.3002777777777896</v>
      </c>
      <c r="M26" s="83">
        <f t="shared" si="17"/>
        <v>20.983333333333327</v>
      </c>
      <c r="N26" s="23">
        <f t="shared" si="18"/>
        <v>6.296296296296304E-2</v>
      </c>
      <c r="O26" s="30">
        <f t="shared" si="19"/>
        <v>21.046296296296291</v>
      </c>
      <c r="P26" s="83">
        <f t="shared" si="20"/>
        <v>4.3537037037037081</v>
      </c>
      <c r="Q26" s="83">
        <f t="shared" si="21"/>
        <v>18.954735939643385</v>
      </c>
      <c r="R26" s="83">
        <f t="shared" si="1"/>
        <v>13.901345291479817</v>
      </c>
      <c r="S26" s="30">
        <f t="shared" si="2"/>
        <v>20.807112970711298</v>
      </c>
      <c r="T26" s="83">
        <f t="shared" si="3"/>
        <v>4.5928870292887005</v>
      </c>
      <c r="U26" s="83">
        <f t="shared" si="4"/>
        <v>21.094611263808385</v>
      </c>
      <c r="V26" s="84">
        <f t="shared" si="10"/>
        <v>23.983333333333334</v>
      </c>
      <c r="W26" s="85"/>
      <c r="X26" s="43">
        <f t="shared" si="11"/>
        <v>1.4166666666666643</v>
      </c>
      <c r="Y26" s="43">
        <f t="shared" si="12"/>
        <v>2.0069444444444375</v>
      </c>
    </row>
    <row r="27" spans="1:35" ht="18" customHeight="1" x14ac:dyDescent="0.25">
      <c r="A27" s="51">
        <v>24</v>
      </c>
      <c r="B27" s="50">
        <v>42430</v>
      </c>
      <c r="C27" s="59">
        <v>26.9</v>
      </c>
      <c r="D27" s="60">
        <f>AVERAGE($C$4:C26)</f>
        <v>26.313043478260866</v>
      </c>
      <c r="E27" s="83">
        <f t="shared" si="5"/>
        <v>0.5869565217391326</v>
      </c>
      <c r="F27" s="19">
        <f t="shared" si="6"/>
        <v>0.34451795841210081</v>
      </c>
      <c r="G27" s="62">
        <f t="shared" si="7"/>
        <v>23.866666666666664</v>
      </c>
      <c r="H27" s="83">
        <f t="shared" si="8"/>
        <v>3.033333333333335</v>
      </c>
      <c r="I27" s="83">
        <f t="shared" si="9"/>
        <v>9.2011111111111212</v>
      </c>
      <c r="J27" s="63">
        <f t="shared" si="14"/>
        <v>26.191666666666666</v>
      </c>
      <c r="K27" s="83">
        <f t="shared" si="15"/>
        <v>0.70833333333333215</v>
      </c>
      <c r="L27" s="83">
        <f t="shared" si="16"/>
        <v>0.50173611111110938</v>
      </c>
      <c r="M27" s="83">
        <f t="shared" si="17"/>
        <v>21.541666666666661</v>
      </c>
      <c r="N27" s="23">
        <f t="shared" si="18"/>
        <v>4.6969696969697029E-2</v>
      </c>
      <c r="O27" s="30">
        <f t="shared" si="19"/>
        <v>21.588636363636358</v>
      </c>
      <c r="P27" s="83">
        <f t="shared" si="20"/>
        <v>5.3113636363636409</v>
      </c>
      <c r="Q27" s="83">
        <f t="shared" si="21"/>
        <v>28.210583677686</v>
      </c>
      <c r="R27" s="83">
        <f t="shared" si="1"/>
        <v>5.9055118110236116</v>
      </c>
      <c r="S27" s="30">
        <f t="shared" si="2"/>
        <v>28.93094170403587</v>
      </c>
      <c r="T27" s="83">
        <f t="shared" si="3"/>
        <v>2.0309417040358717</v>
      </c>
      <c r="U27" s="83">
        <f t="shared" si="4"/>
        <v>4.1247242051921305</v>
      </c>
      <c r="V27" s="84">
        <f t="shared" si="10"/>
        <v>24.75</v>
      </c>
      <c r="W27" s="85"/>
      <c r="X27" s="43">
        <f t="shared" si="11"/>
        <v>2.1499999999999986</v>
      </c>
      <c r="Y27" s="43">
        <f t="shared" si="12"/>
        <v>4.6224999999999943</v>
      </c>
    </row>
    <row r="28" spans="1:35" ht="18" customHeight="1" x14ac:dyDescent="0.25">
      <c r="A28" s="51">
        <v>25</v>
      </c>
      <c r="B28" s="50">
        <v>42461</v>
      </c>
      <c r="C28" s="59">
        <v>31.2</v>
      </c>
      <c r="D28" s="60">
        <f>AVERAGE($C$4:C27)</f>
        <v>26.337499999999995</v>
      </c>
      <c r="E28" s="83">
        <f t="shared" si="5"/>
        <v>4.8625000000000043</v>
      </c>
      <c r="F28" s="19">
        <f t="shared" si="6"/>
        <v>23.643906250000043</v>
      </c>
      <c r="G28" s="62">
        <f t="shared" si="7"/>
        <v>24.866666666666664</v>
      </c>
      <c r="H28" s="83">
        <f t="shared" si="8"/>
        <v>6.3333333333333357</v>
      </c>
      <c r="I28" s="83">
        <f t="shared" si="9"/>
        <v>40.111111111111143</v>
      </c>
      <c r="J28" s="63">
        <f t="shared" si="14"/>
        <v>25.166666666666664</v>
      </c>
      <c r="K28" s="83">
        <f t="shared" si="15"/>
        <v>6.033333333333335</v>
      </c>
      <c r="L28" s="83">
        <f t="shared" si="16"/>
        <v>36.401111111111128</v>
      </c>
      <c r="M28" s="83">
        <f t="shared" si="17"/>
        <v>24.566666666666663</v>
      </c>
      <c r="N28" s="23">
        <f t="shared" si="18"/>
        <v>6.0606060606060753E-3</v>
      </c>
      <c r="O28" s="30">
        <f t="shared" si="19"/>
        <v>24.572727272727271</v>
      </c>
      <c r="P28" s="83">
        <f t="shared" si="20"/>
        <v>6.6272727272727288</v>
      </c>
      <c r="Q28" s="83">
        <f t="shared" si="21"/>
        <v>43.920743801652911</v>
      </c>
      <c r="R28" s="83">
        <f t="shared" si="1"/>
        <v>15.98513011152416</v>
      </c>
      <c r="S28" s="30">
        <f t="shared" si="2"/>
        <v>28.488582677165351</v>
      </c>
      <c r="T28" s="83">
        <f t="shared" si="3"/>
        <v>2.7114173228346488</v>
      </c>
      <c r="U28" s="83">
        <f t="shared" si="4"/>
        <v>7.3517838985678141</v>
      </c>
      <c r="V28" s="84">
        <f t="shared" si="10"/>
        <v>25.383333333333333</v>
      </c>
      <c r="W28" s="85"/>
      <c r="X28" s="43">
        <f t="shared" si="11"/>
        <v>5.8166666666666664</v>
      </c>
      <c r="Y28" s="43">
        <f t="shared" si="12"/>
        <v>33.833611111111111</v>
      </c>
    </row>
    <row r="29" spans="1:35" ht="18" customHeight="1" x14ac:dyDescent="0.25">
      <c r="A29" s="51">
        <v>26</v>
      </c>
      <c r="B29" s="50">
        <v>42491</v>
      </c>
      <c r="C29" s="59">
        <v>32.799999999999997</v>
      </c>
      <c r="D29" s="60">
        <f>AVERAGE($C$4:C28)</f>
        <v>26.531999999999996</v>
      </c>
      <c r="E29" s="83">
        <f t="shared" si="5"/>
        <v>6.2680000000000007</v>
      </c>
      <c r="F29" s="19">
        <f t="shared" si="6"/>
        <v>39.287824000000008</v>
      </c>
      <c r="G29" s="62">
        <f t="shared" si="7"/>
        <v>27.833333333333332</v>
      </c>
      <c r="H29" s="83">
        <f t="shared" si="8"/>
        <v>4.966666666666665</v>
      </c>
      <c r="I29" s="83">
        <f t="shared" si="9"/>
        <v>24.667777777777761</v>
      </c>
      <c r="J29" s="63">
        <f t="shared" si="14"/>
        <v>24.624999999999996</v>
      </c>
      <c r="K29" s="83">
        <f t="shared" si="15"/>
        <v>8.1750000000000007</v>
      </c>
      <c r="L29" s="83">
        <f t="shared" si="16"/>
        <v>66.830625000000012</v>
      </c>
      <c r="M29" s="83">
        <f t="shared" si="17"/>
        <v>31.041666666666668</v>
      </c>
      <c r="N29" s="23">
        <f t="shared" si="18"/>
        <v>6.4814814814814867E-2</v>
      </c>
      <c r="O29" s="30">
        <f t="shared" si="19"/>
        <v>31.106481481481481</v>
      </c>
      <c r="P29" s="83">
        <f t="shared" si="20"/>
        <v>1.6935185185185162</v>
      </c>
      <c r="Q29" s="83">
        <f t="shared" si="21"/>
        <v>2.8680049725651497</v>
      </c>
      <c r="R29" s="83">
        <f t="shared" si="1"/>
        <v>5.1282051282051322</v>
      </c>
      <c r="S29" s="30">
        <f t="shared" si="2"/>
        <v>36.187360594795535</v>
      </c>
      <c r="T29" s="83">
        <f t="shared" si="3"/>
        <v>3.3873605947955383</v>
      </c>
      <c r="U29" s="83">
        <f t="shared" si="4"/>
        <v>11.474211799173583</v>
      </c>
      <c r="V29" s="84">
        <f t="shared" si="10"/>
        <v>28.033333333333331</v>
      </c>
      <c r="W29" s="85"/>
      <c r="X29" s="43">
        <f t="shared" si="11"/>
        <v>4.7666666666666657</v>
      </c>
      <c r="Y29" s="43">
        <f t="shared" si="12"/>
        <v>22.721111111111103</v>
      </c>
      <c r="AA29" s="4" t="s">
        <v>33</v>
      </c>
      <c r="AB29" s="96" t="s">
        <v>8</v>
      </c>
      <c r="AC29" s="97"/>
      <c r="AD29" s="97"/>
      <c r="AE29" s="97"/>
      <c r="AF29" s="97"/>
      <c r="AG29" s="97"/>
      <c r="AH29" s="97"/>
      <c r="AI29" s="98"/>
    </row>
    <row r="30" spans="1:35" ht="18" customHeight="1" x14ac:dyDescent="0.25">
      <c r="A30" s="51">
        <v>27</v>
      </c>
      <c r="B30" s="50">
        <v>42522</v>
      </c>
      <c r="C30" s="59">
        <v>28.7</v>
      </c>
      <c r="D30" s="60">
        <f>AVERAGE($C$4:C29)</f>
        <v>26.773076923076921</v>
      </c>
      <c r="E30" s="83">
        <f t="shared" si="5"/>
        <v>1.9269230769230781</v>
      </c>
      <c r="F30" s="19">
        <f t="shared" si="6"/>
        <v>3.7130325443787027</v>
      </c>
      <c r="G30" s="62">
        <f t="shared" si="7"/>
        <v>30.299999999999997</v>
      </c>
      <c r="H30" s="83">
        <f t="shared" si="8"/>
        <v>1.5999999999999979</v>
      </c>
      <c r="I30" s="83">
        <f t="shared" si="9"/>
        <v>2.5599999999999934</v>
      </c>
      <c r="J30" s="63">
        <f t="shared" si="14"/>
        <v>25.166666666666664</v>
      </c>
      <c r="K30" s="83">
        <f t="shared" si="15"/>
        <v>3.533333333333335</v>
      </c>
      <c r="L30" s="83">
        <f t="shared" si="16"/>
        <v>12.484444444444456</v>
      </c>
      <c r="M30" s="83">
        <f t="shared" si="17"/>
        <v>35.43333333333333</v>
      </c>
      <c r="N30" s="23">
        <f t="shared" si="18"/>
        <v>0.1037037037037037</v>
      </c>
      <c r="O30" s="30">
        <f t="shared" si="19"/>
        <v>35.537037037037031</v>
      </c>
      <c r="P30" s="83">
        <f t="shared" si="20"/>
        <v>6.8370370370370317</v>
      </c>
      <c r="Q30" s="83">
        <f t="shared" si="21"/>
        <v>46.745075445816113</v>
      </c>
      <c r="R30" s="83">
        <f t="shared" si="1"/>
        <v>-12.5</v>
      </c>
      <c r="S30" s="30">
        <f t="shared" si="2"/>
        <v>34.48205128205128</v>
      </c>
      <c r="T30" s="83">
        <f t="shared" si="3"/>
        <v>5.782051282051281</v>
      </c>
      <c r="U30" s="83">
        <f t="shared" si="4"/>
        <v>33.432117028270859</v>
      </c>
      <c r="V30" s="84">
        <f t="shared" si="10"/>
        <v>30.316666666666663</v>
      </c>
      <c r="W30" s="85"/>
      <c r="X30" s="43">
        <f t="shared" si="11"/>
        <v>1.6166666666666636</v>
      </c>
      <c r="Y30" s="43">
        <f t="shared" si="12"/>
        <v>2.6136111111111013</v>
      </c>
    </row>
    <row r="31" spans="1:35" ht="18" customHeight="1" x14ac:dyDescent="0.25">
      <c r="A31" s="51">
        <v>28</v>
      </c>
      <c r="B31" s="50">
        <v>42552</v>
      </c>
      <c r="C31" s="59">
        <v>28.1</v>
      </c>
      <c r="D31" s="60">
        <f>AVERAGE($C$4:C30)</f>
        <v>26.844444444444441</v>
      </c>
      <c r="E31" s="83">
        <f t="shared" si="5"/>
        <v>1.25555555555556</v>
      </c>
      <c r="F31" s="19">
        <f t="shared" si="6"/>
        <v>1.5764197530864308</v>
      </c>
      <c r="G31" s="62">
        <f t="shared" si="7"/>
        <v>30.900000000000002</v>
      </c>
      <c r="H31" s="83">
        <f t="shared" si="8"/>
        <v>2.8000000000000007</v>
      </c>
      <c r="I31" s="83">
        <f t="shared" si="9"/>
        <v>7.8400000000000043</v>
      </c>
      <c r="J31" s="63">
        <f t="shared" si="14"/>
        <v>26.716666666666665</v>
      </c>
      <c r="K31" s="83">
        <f t="shared" si="15"/>
        <v>1.3833333333333364</v>
      </c>
      <c r="L31" s="83">
        <f t="shared" si="16"/>
        <v>1.9136111111111196</v>
      </c>
      <c r="M31" s="83">
        <f t="shared" si="17"/>
        <v>35.083333333333343</v>
      </c>
      <c r="N31" s="23">
        <f t="shared" si="18"/>
        <v>8.4511784511784593E-2</v>
      </c>
      <c r="O31" s="30">
        <f t="shared" si="19"/>
        <v>35.167845117845125</v>
      </c>
      <c r="P31" s="83">
        <f t="shared" si="20"/>
        <v>7.067845117845124</v>
      </c>
      <c r="Q31" s="83">
        <f t="shared" si="21"/>
        <v>49.954434609847155</v>
      </c>
      <c r="R31" s="83">
        <f t="shared" si="1"/>
        <v>-2.0905923344947674</v>
      </c>
      <c r="S31" s="30">
        <f t="shared" si="2"/>
        <v>25.112500000000001</v>
      </c>
      <c r="T31" s="83">
        <f t="shared" si="3"/>
        <v>2.9875000000000007</v>
      </c>
      <c r="U31" s="83">
        <f t="shared" si="4"/>
        <v>8.9251562500000041</v>
      </c>
      <c r="V31" s="84">
        <f t="shared" si="10"/>
        <v>29.5</v>
      </c>
      <c r="W31" s="85"/>
      <c r="X31" s="43">
        <f t="shared" si="11"/>
        <v>1.3999999999999986</v>
      </c>
      <c r="Y31" s="43">
        <f t="shared" si="12"/>
        <v>1.959999999999996</v>
      </c>
      <c r="AA31" s="109" t="s">
        <v>32</v>
      </c>
      <c r="AB31" s="99" t="s">
        <v>35</v>
      </c>
      <c r="AC31" s="99"/>
      <c r="AD31" s="99"/>
      <c r="AE31" s="99"/>
      <c r="AF31" s="99"/>
      <c r="AG31" s="99"/>
      <c r="AH31" s="99"/>
      <c r="AI31" s="100"/>
    </row>
    <row r="32" spans="1:35" ht="18" customHeight="1" x14ac:dyDescent="0.25">
      <c r="A32" s="51">
        <v>29</v>
      </c>
      <c r="B32" s="50">
        <v>42583</v>
      </c>
      <c r="C32" s="59">
        <v>27.6</v>
      </c>
      <c r="D32" s="60">
        <f>AVERAGE($C$4:C31)</f>
        <v>26.889285714285712</v>
      </c>
      <c r="E32" s="83">
        <f t="shared" si="5"/>
        <v>0.71071428571428896</v>
      </c>
      <c r="F32" s="19">
        <f t="shared" si="6"/>
        <v>0.50511479591837194</v>
      </c>
      <c r="G32" s="62">
        <f t="shared" si="7"/>
        <v>29.866666666666664</v>
      </c>
      <c r="H32" s="83">
        <f t="shared" si="8"/>
        <v>2.2666666666666622</v>
      </c>
      <c r="I32" s="83">
        <f t="shared" si="9"/>
        <v>5.1377777777777576</v>
      </c>
      <c r="J32" s="63">
        <f t="shared" si="14"/>
        <v>28.475000000000001</v>
      </c>
      <c r="K32" s="83">
        <f t="shared" si="15"/>
        <v>0.875</v>
      </c>
      <c r="L32" s="83">
        <f t="shared" si="16"/>
        <v>0.765625</v>
      </c>
      <c r="M32" s="83">
        <f t="shared" si="17"/>
        <v>31.258333333333326</v>
      </c>
      <c r="N32" s="23">
        <f t="shared" si="18"/>
        <v>2.8114478114478023E-2</v>
      </c>
      <c r="O32" s="30">
        <f t="shared" si="19"/>
        <v>31.286447811447804</v>
      </c>
      <c r="P32" s="83">
        <f t="shared" si="20"/>
        <v>3.6864478114478025</v>
      </c>
      <c r="Q32" s="83">
        <f t="shared" si="21"/>
        <v>13.589897466528294</v>
      </c>
      <c r="R32" s="83">
        <f t="shared" si="1"/>
        <v>-1.7793594306049876</v>
      </c>
      <c r="S32" s="30">
        <f t="shared" si="2"/>
        <v>27.512543554006971</v>
      </c>
      <c r="T32" s="83">
        <f t="shared" si="3"/>
        <v>8.7456445993030485E-2</v>
      </c>
      <c r="U32" s="83">
        <f t="shared" si="4"/>
        <v>7.6486299457318579E-3</v>
      </c>
      <c r="V32" s="84">
        <f t="shared" si="10"/>
        <v>29.5</v>
      </c>
      <c r="W32" s="85"/>
      <c r="X32" s="43">
        <f t="shared" si="11"/>
        <v>1.8999999999999986</v>
      </c>
      <c r="Y32" s="43">
        <f t="shared" si="12"/>
        <v>3.6099999999999945</v>
      </c>
      <c r="AA32" s="110"/>
      <c r="AB32" s="101" t="s">
        <v>36</v>
      </c>
      <c r="AC32" s="101"/>
      <c r="AD32" s="101"/>
      <c r="AE32" s="101"/>
      <c r="AF32" s="101"/>
      <c r="AG32" s="101"/>
      <c r="AH32" s="101"/>
      <c r="AI32" s="102"/>
    </row>
    <row r="33" spans="1:35" ht="18" customHeight="1" x14ac:dyDescent="0.25">
      <c r="A33" s="51">
        <v>30</v>
      </c>
      <c r="B33" s="50">
        <v>42614</v>
      </c>
      <c r="C33" s="59">
        <v>27.1</v>
      </c>
      <c r="D33" s="60">
        <f>AVERAGE($C$4:C32)</f>
        <v>26.913793103448278</v>
      </c>
      <c r="E33" s="83">
        <f t="shared" si="5"/>
        <v>0.18620689655172384</v>
      </c>
      <c r="F33" s="19">
        <f t="shared" si="6"/>
        <v>3.4673008323424383E-2</v>
      </c>
      <c r="G33" s="62">
        <f t="shared" si="7"/>
        <v>28.133333333333336</v>
      </c>
      <c r="H33" s="83">
        <f t="shared" si="8"/>
        <v>1.033333333333335</v>
      </c>
      <c r="I33" s="83">
        <f t="shared" si="9"/>
        <v>1.0677777777777813</v>
      </c>
      <c r="J33" s="63">
        <f t="shared" si="14"/>
        <v>29.724999999999998</v>
      </c>
      <c r="K33" s="83">
        <f t="shared" si="15"/>
        <v>2.6249999999999964</v>
      </c>
      <c r="L33" s="83">
        <f t="shared" si="16"/>
        <v>6.8906249999999813</v>
      </c>
      <c r="M33" s="83">
        <f t="shared" si="17"/>
        <v>26.541666666666675</v>
      </c>
      <c r="N33" s="23">
        <f t="shared" si="18"/>
        <v>3.2154882154882047E-2</v>
      </c>
      <c r="O33" s="30">
        <f t="shared" si="19"/>
        <v>26.573821548821556</v>
      </c>
      <c r="P33" s="83">
        <f t="shared" si="20"/>
        <v>0.52617845117844553</v>
      </c>
      <c r="Q33" s="83">
        <f t="shared" si="21"/>
        <v>0.2768637624845478</v>
      </c>
      <c r="R33" s="83">
        <f t="shared" si="1"/>
        <v>-1.8115942028985477</v>
      </c>
      <c r="S33" s="30">
        <f t="shared" si="2"/>
        <v>27.108896797153026</v>
      </c>
      <c r="T33" s="83">
        <f t="shared" si="3"/>
        <v>8.8967971530244938E-3</v>
      </c>
      <c r="U33" s="83">
        <f t="shared" si="4"/>
        <v>7.9152999582064734E-5</v>
      </c>
      <c r="V33" s="84">
        <f t="shared" si="10"/>
        <v>28.733333333333334</v>
      </c>
      <c r="W33" s="85"/>
      <c r="X33" s="43">
        <f t="shared" si="11"/>
        <v>1.6333333333333329</v>
      </c>
      <c r="Y33" s="43">
        <f t="shared" si="12"/>
        <v>2.667777777777776</v>
      </c>
      <c r="AA33" s="111"/>
      <c r="AB33" s="112" t="s">
        <v>37</v>
      </c>
      <c r="AC33" s="113"/>
      <c r="AD33" s="113"/>
      <c r="AE33" s="113"/>
      <c r="AF33" s="113"/>
      <c r="AG33" s="113"/>
      <c r="AH33" s="113"/>
      <c r="AI33" s="114"/>
    </row>
    <row r="34" spans="1:35" ht="18" customHeight="1" x14ac:dyDescent="0.25">
      <c r="A34" s="51">
        <v>31</v>
      </c>
      <c r="B34" s="50">
        <v>42644</v>
      </c>
      <c r="C34" s="59">
        <v>27</v>
      </c>
      <c r="D34" s="60">
        <f>AVERAGE($C$4:C33)</f>
        <v>26.92</v>
      </c>
      <c r="E34" s="83">
        <f t="shared" si="5"/>
        <v>7.9999999999998295E-2</v>
      </c>
      <c r="F34" s="19">
        <f t="shared" si="6"/>
        <v>6.3999999999997271E-3</v>
      </c>
      <c r="G34" s="62">
        <f t="shared" si="7"/>
        <v>27.600000000000005</v>
      </c>
      <c r="H34" s="83">
        <f t="shared" si="8"/>
        <v>0.60000000000000497</v>
      </c>
      <c r="I34" s="83">
        <f t="shared" si="9"/>
        <v>0.36000000000000598</v>
      </c>
      <c r="J34" s="63">
        <f t="shared" si="14"/>
        <v>29.8</v>
      </c>
      <c r="K34" s="83">
        <f t="shared" si="15"/>
        <v>2.8000000000000007</v>
      </c>
      <c r="L34" s="83">
        <f t="shared" si="16"/>
        <v>7.8400000000000043</v>
      </c>
      <c r="M34" s="83">
        <f t="shared" si="17"/>
        <v>25.400000000000009</v>
      </c>
      <c r="N34" s="23">
        <f t="shared" si="18"/>
        <v>4.4444444444444356E-2</v>
      </c>
      <c r="O34" s="30">
        <f t="shared" si="19"/>
        <v>25.444444444444454</v>
      </c>
      <c r="P34" s="83">
        <f t="shared" si="20"/>
        <v>1.5555555555555465</v>
      </c>
      <c r="Q34" s="83">
        <f t="shared" si="21"/>
        <v>2.4197530864197248</v>
      </c>
      <c r="R34" s="83">
        <f t="shared" si="1"/>
        <v>-0.36900369003690647</v>
      </c>
      <c r="S34" s="30">
        <f t="shared" si="2"/>
        <v>26.609057971014494</v>
      </c>
      <c r="T34" s="83">
        <f t="shared" si="3"/>
        <v>0.39094202898550634</v>
      </c>
      <c r="U34" s="83">
        <f t="shared" si="4"/>
        <v>0.15283567002730447</v>
      </c>
      <c r="V34" s="84">
        <f t="shared" si="10"/>
        <v>27.616666666666667</v>
      </c>
      <c r="W34" s="85"/>
      <c r="X34" s="43">
        <f t="shared" si="11"/>
        <v>0.61666666666666714</v>
      </c>
      <c r="Y34" s="43">
        <f t="shared" si="12"/>
        <v>0.38027777777777838</v>
      </c>
      <c r="AA34" s="20" t="s">
        <v>5</v>
      </c>
      <c r="AB34" s="103" t="s">
        <v>6</v>
      </c>
      <c r="AC34" s="104"/>
      <c r="AD34" s="104"/>
      <c r="AE34" s="104"/>
      <c r="AF34" s="104"/>
      <c r="AG34" s="104"/>
      <c r="AH34" s="104"/>
      <c r="AI34" s="105"/>
    </row>
    <row r="35" spans="1:35" ht="18" customHeight="1" x14ac:dyDescent="0.25">
      <c r="A35" s="51">
        <v>32</v>
      </c>
      <c r="B35" s="50">
        <v>42675</v>
      </c>
      <c r="C35" s="59">
        <v>23.8</v>
      </c>
      <c r="D35" s="60">
        <f>AVERAGE($C$4:C34)</f>
        <v>26.92258064516129</v>
      </c>
      <c r="E35" s="83">
        <f t="shared" si="5"/>
        <v>3.122580645161289</v>
      </c>
      <c r="F35" s="19">
        <f t="shared" si="6"/>
        <v>9.7505098855358909</v>
      </c>
      <c r="G35" s="62">
        <f t="shared" si="7"/>
        <v>27.233333333333334</v>
      </c>
      <c r="H35" s="83">
        <f t="shared" si="8"/>
        <v>3.4333333333333336</v>
      </c>
      <c r="I35" s="83">
        <f t="shared" si="9"/>
        <v>11.78777777777778</v>
      </c>
      <c r="J35" s="63">
        <f t="shared" si="14"/>
        <v>29.125000000000004</v>
      </c>
      <c r="K35" s="83">
        <f t="shared" si="15"/>
        <v>5.3250000000000028</v>
      </c>
      <c r="L35" s="83">
        <f t="shared" si="16"/>
        <v>28.355625000000032</v>
      </c>
      <c r="M35" s="83">
        <f t="shared" si="17"/>
        <v>25.341666666666665</v>
      </c>
      <c r="N35" s="23">
        <f t="shared" si="18"/>
        <v>3.8215488215488265E-2</v>
      </c>
      <c r="O35" s="30">
        <f t="shared" si="19"/>
        <v>25.379882154882154</v>
      </c>
      <c r="P35" s="83">
        <f t="shared" si="20"/>
        <v>1.5798821548821529</v>
      </c>
      <c r="Q35" s="83">
        <f t="shared" si="21"/>
        <v>2.4960276233150749</v>
      </c>
      <c r="R35" s="83">
        <f t="shared" si="1"/>
        <v>-11.851851851851848</v>
      </c>
      <c r="S35" s="30">
        <f t="shared" si="2"/>
        <v>26.900369003690034</v>
      </c>
      <c r="T35" s="83">
        <f t="shared" si="3"/>
        <v>3.1003690036900338</v>
      </c>
      <c r="U35" s="83">
        <f t="shared" si="4"/>
        <v>9.6122879590419323</v>
      </c>
      <c r="V35" s="84">
        <f t="shared" si="10"/>
        <v>27.300000000000004</v>
      </c>
      <c r="W35" s="85"/>
      <c r="X35" s="43">
        <f t="shared" si="11"/>
        <v>3.5000000000000036</v>
      </c>
      <c r="Y35" s="43">
        <f t="shared" si="12"/>
        <v>12.250000000000025</v>
      </c>
      <c r="AA35" s="38" t="s">
        <v>38</v>
      </c>
      <c r="AB35" s="103" t="s">
        <v>39</v>
      </c>
      <c r="AC35" s="104"/>
      <c r="AD35" s="104"/>
      <c r="AE35" s="104"/>
      <c r="AF35" s="104"/>
      <c r="AG35" s="104"/>
      <c r="AH35" s="104"/>
      <c r="AI35" s="105"/>
    </row>
    <row r="36" spans="1:35" ht="18" customHeight="1" x14ac:dyDescent="0.25">
      <c r="A36" s="51">
        <v>33</v>
      </c>
      <c r="B36" s="50">
        <v>42705</v>
      </c>
      <c r="C36" s="59">
        <v>24</v>
      </c>
      <c r="D36" s="60">
        <f>AVERAGE($C$4:C35)</f>
        <v>26.824999999999999</v>
      </c>
      <c r="E36" s="83">
        <f t="shared" si="5"/>
        <v>2.8249999999999993</v>
      </c>
      <c r="F36" s="19">
        <f t="shared" si="6"/>
        <v>7.9806249999999963</v>
      </c>
      <c r="G36" s="62">
        <f t="shared" si="7"/>
        <v>25.966666666666669</v>
      </c>
      <c r="H36" s="83">
        <f t="shared" si="8"/>
        <v>1.9666666666666686</v>
      </c>
      <c r="I36" s="83">
        <f t="shared" si="9"/>
        <v>3.8677777777777851</v>
      </c>
      <c r="J36" s="63">
        <f t="shared" si="14"/>
        <v>28.208333333333336</v>
      </c>
      <c r="K36" s="83">
        <f t="shared" si="15"/>
        <v>4.2083333333333357</v>
      </c>
      <c r="L36" s="83">
        <f t="shared" si="16"/>
        <v>17.710069444444464</v>
      </c>
      <c r="M36" s="83">
        <f t="shared" si="17"/>
        <v>23.725000000000001</v>
      </c>
      <c r="N36" s="23">
        <f t="shared" si="18"/>
        <v>4.5286195286195298E-2</v>
      </c>
      <c r="O36" s="30">
        <f t="shared" si="19"/>
        <v>23.770286195286197</v>
      </c>
      <c r="P36" s="83">
        <f t="shared" si="20"/>
        <v>0.22971380471380343</v>
      </c>
      <c r="Q36" s="83">
        <f t="shared" si="21"/>
        <v>5.2768432076091415E-2</v>
      </c>
      <c r="R36" s="83">
        <f t="shared" si="1"/>
        <v>0.84033613445377853</v>
      </c>
      <c r="S36" s="30">
        <f t="shared" si="2"/>
        <v>20.979259259259262</v>
      </c>
      <c r="T36" s="83">
        <f t="shared" si="3"/>
        <v>3.0207407407407381</v>
      </c>
      <c r="U36" s="83">
        <f t="shared" si="4"/>
        <v>9.1248746227709034</v>
      </c>
      <c r="V36" s="84">
        <f t="shared" si="10"/>
        <v>25.516666666666666</v>
      </c>
      <c r="W36" s="85"/>
      <c r="X36" s="43">
        <f t="shared" si="11"/>
        <v>1.5166666666666657</v>
      </c>
      <c r="Y36" s="43">
        <f t="shared" si="12"/>
        <v>2.300277777777775</v>
      </c>
    </row>
    <row r="37" spans="1:35" ht="18" customHeight="1" x14ac:dyDescent="0.25">
      <c r="A37" s="51">
        <v>34</v>
      </c>
      <c r="B37" s="50">
        <v>42736</v>
      </c>
      <c r="C37" s="59">
        <v>25.3</v>
      </c>
      <c r="D37" s="60">
        <f>AVERAGE($C$4:C36)</f>
        <v>26.739393939393938</v>
      </c>
      <c r="E37" s="83">
        <f t="shared" si="5"/>
        <v>1.4393939393939377</v>
      </c>
      <c r="F37" s="19">
        <f t="shared" si="6"/>
        <v>2.0718549127639987</v>
      </c>
      <c r="G37" s="62">
        <f t="shared" si="7"/>
        <v>24.933333333333334</v>
      </c>
      <c r="H37" s="83">
        <f t="shared" si="8"/>
        <v>0.36666666666666714</v>
      </c>
      <c r="I37" s="83">
        <f t="shared" si="9"/>
        <v>0.13444444444444478</v>
      </c>
      <c r="J37" s="63">
        <f t="shared" si="14"/>
        <v>27.233333333333334</v>
      </c>
      <c r="K37" s="83">
        <f t="shared" si="15"/>
        <v>1.9333333333333336</v>
      </c>
      <c r="L37" s="83">
        <f t="shared" si="16"/>
        <v>3.7377777777777785</v>
      </c>
      <c r="M37" s="83">
        <f t="shared" si="17"/>
        <v>22.633333333333333</v>
      </c>
      <c r="N37" s="23">
        <f t="shared" si="18"/>
        <v>4.6464646464646479E-2</v>
      </c>
      <c r="O37" s="30">
        <f t="shared" si="19"/>
        <v>22.679797979797979</v>
      </c>
      <c r="P37" s="83">
        <f t="shared" si="20"/>
        <v>2.6202020202020222</v>
      </c>
      <c r="Q37" s="83">
        <f t="shared" si="21"/>
        <v>6.8654586266707582</v>
      </c>
      <c r="R37" s="83">
        <f t="shared" si="1"/>
        <v>5.4166666666666696</v>
      </c>
      <c r="S37" s="30">
        <f t="shared" si="2"/>
        <v>24.201680672268907</v>
      </c>
      <c r="T37" s="83">
        <f t="shared" si="3"/>
        <v>1.0983193277310939</v>
      </c>
      <c r="U37" s="83">
        <f t="shared" si="4"/>
        <v>1.206305345667682</v>
      </c>
      <c r="V37" s="84">
        <f t="shared" si="10"/>
        <v>24.983333333333334</v>
      </c>
      <c r="W37" s="85"/>
      <c r="X37" s="43">
        <f t="shared" si="11"/>
        <v>0.31666666666666643</v>
      </c>
      <c r="Y37" s="43">
        <f t="shared" si="12"/>
        <v>0.10027777777777763</v>
      </c>
    </row>
    <row r="38" spans="1:35" ht="18" customHeight="1" x14ac:dyDescent="0.25">
      <c r="A38" s="51">
        <v>35</v>
      </c>
      <c r="B38" s="50">
        <v>42767</v>
      </c>
      <c r="C38" s="59">
        <v>27.1</v>
      </c>
      <c r="D38" s="60">
        <f>AVERAGE($C$4:C37)</f>
        <v>26.69705882352941</v>
      </c>
      <c r="E38" s="83">
        <f t="shared" si="5"/>
        <v>0.40294117647059124</v>
      </c>
      <c r="F38" s="19">
        <f t="shared" si="6"/>
        <v>0.16236159169550415</v>
      </c>
      <c r="G38" s="62">
        <f t="shared" si="7"/>
        <v>24.366666666666664</v>
      </c>
      <c r="H38" s="83">
        <f t="shared" si="8"/>
        <v>2.7333333333333378</v>
      </c>
      <c r="I38" s="83">
        <f t="shared" si="9"/>
        <v>7.4711111111111359</v>
      </c>
      <c r="J38" s="63">
        <f t="shared" si="14"/>
        <v>26.433333333333337</v>
      </c>
      <c r="K38" s="83">
        <f t="shared" si="15"/>
        <v>0.6666666666666643</v>
      </c>
      <c r="L38" s="83">
        <f t="shared" si="16"/>
        <v>0.44444444444444131</v>
      </c>
      <c r="M38" s="83">
        <f t="shared" si="17"/>
        <v>22.29999999999999</v>
      </c>
      <c r="N38" s="23">
        <f t="shared" si="18"/>
        <v>4.1750841750841892E-2</v>
      </c>
      <c r="O38" s="30">
        <f t="shared" si="19"/>
        <v>22.341750841750834</v>
      </c>
      <c r="P38" s="83">
        <f t="shared" si="20"/>
        <v>4.7582491582491677</v>
      </c>
      <c r="Q38" s="83">
        <f t="shared" si="21"/>
        <v>22.640935051978914</v>
      </c>
      <c r="R38" s="83">
        <f t="shared" si="1"/>
        <v>7.1146245059288571</v>
      </c>
      <c r="S38" s="30">
        <f t="shared" si="2"/>
        <v>26.670416666666668</v>
      </c>
      <c r="T38" s="83">
        <f t="shared" si="3"/>
        <v>0.42958333333333343</v>
      </c>
      <c r="U38" s="83">
        <f t="shared" si="4"/>
        <v>0.18454184027777787</v>
      </c>
      <c r="V38" s="84">
        <f t="shared" si="10"/>
        <v>25.116666666666667</v>
      </c>
      <c r="W38" s="85"/>
      <c r="X38" s="43">
        <f t="shared" si="11"/>
        <v>1.9833333333333343</v>
      </c>
      <c r="Y38" s="43">
        <f t="shared" si="12"/>
        <v>3.9336111111111149</v>
      </c>
    </row>
    <row r="39" spans="1:35" ht="18" customHeight="1" x14ac:dyDescent="0.25">
      <c r="A39" s="51">
        <v>36</v>
      </c>
      <c r="B39" s="50">
        <v>42795</v>
      </c>
      <c r="C39" s="59">
        <v>27.9</v>
      </c>
      <c r="D39" s="60">
        <f>AVERAGE($C$4:C38)</f>
        <v>26.708571428571428</v>
      </c>
      <c r="E39" s="83">
        <f t="shared" si="5"/>
        <v>1.1914285714285704</v>
      </c>
      <c r="F39" s="19">
        <f t="shared" si="6"/>
        <v>1.4195020408163241</v>
      </c>
      <c r="G39" s="62">
        <f t="shared" si="7"/>
        <v>25.466666666666669</v>
      </c>
      <c r="H39" s="83">
        <f t="shared" si="8"/>
        <v>2.43333333333333</v>
      </c>
      <c r="I39" s="83">
        <f t="shared" si="9"/>
        <v>5.9211111111110952</v>
      </c>
      <c r="J39" s="63">
        <f t="shared" si="14"/>
        <v>25.625</v>
      </c>
      <c r="K39" s="83">
        <f t="shared" si="15"/>
        <v>2.2749999999999986</v>
      </c>
      <c r="L39" s="83">
        <f t="shared" si="16"/>
        <v>5.1756249999999939</v>
      </c>
      <c r="M39" s="83">
        <f t="shared" si="17"/>
        <v>25.308333333333337</v>
      </c>
      <c r="N39" s="23">
        <f t="shared" si="18"/>
        <v>3.1986531986531604E-3</v>
      </c>
      <c r="O39" s="30">
        <f t="shared" si="19"/>
        <v>25.311531986531989</v>
      </c>
      <c r="P39" s="83">
        <f t="shared" si="20"/>
        <v>2.5884680134680096</v>
      </c>
      <c r="Q39" s="83">
        <f t="shared" si="21"/>
        <v>6.7001666567470242</v>
      </c>
      <c r="R39" s="83">
        <f t="shared" si="1"/>
        <v>2.9520295202951852</v>
      </c>
      <c r="S39" s="30">
        <f t="shared" si="2"/>
        <v>29.028063241106722</v>
      </c>
      <c r="T39" s="83">
        <f t="shared" si="3"/>
        <v>1.1280632411067231</v>
      </c>
      <c r="U39" s="83">
        <f t="shared" si="4"/>
        <v>1.2725266759362048</v>
      </c>
      <c r="V39" s="84">
        <f t="shared" si="10"/>
        <v>25.733333333333334</v>
      </c>
      <c r="W39" s="85"/>
      <c r="X39" s="43">
        <f t="shared" si="11"/>
        <v>2.1666666666666643</v>
      </c>
      <c r="Y39" s="43">
        <f t="shared" si="12"/>
        <v>4.694444444444434</v>
      </c>
    </row>
    <row r="40" spans="1:35" ht="18" customHeight="1" x14ac:dyDescent="0.25">
      <c r="A40" s="51">
        <v>37</v>
      </c>
      <c r="B40" s="50">
        <v>42826</v>
      </c>
      <c r="C40" s="59">
        <v>30.3</v>
      </c>
      <c r="D40" s="60">
        <f>AVERAGE($C$4:C39)</f>
        <v>26.741666666666664</v>
      </c>
      <c r="E40" s="83">
        <f t="shared" si="5"/>
        <v>3.5583333333333371</v>
      </c>
      <c r="F40" s="19">
        <f t="shared" si="6"/>
        <v>12.661736111111138</v>
      </c>
      <c r="G40" s="62">
        <f t="shared" si="7"/>
        <v>26.766666666666669</v>
      </c>
      <c r="H40" s="83">
        <f t="shared" si="8"/>
        <v>3.5333333333333314</v>
      </c>
      <c r="I40" s="83">
        <f t="shared" si="9"/>
        <v>12.484444444444431</v>
      </c>
      <c r="J40" s="63">
        <f t="shared" si="14"/>
        <v>25.183333333333334</v>
      </c>
      <c r="K40" s="83">
        <f t="shared" si="15"/>
        <v>5.1166666666666671</v>
      </c>
      <c r="L40" s="83">
        <f t="shared" si="16"/>
        <v>26.180277777777782</v>
      </c>
      <c r="M40" s="83">
        <f t="shared" si="17"/>
        <v>28.350000000000005</v>
      </c>
      <c r="N40" s="23">
        <f t="shared" si="18"/>
        <v>3.1986531986532035E-2</v>
      </c>
      <c r="O40" s="30">
        <f t="shared" si="19"/>
        <v>28.381986531986538</v>
      </c>
      <c r="P40" s="83">
        <f t="shared" si="20"/>
        <v>1.9180134680134628</v>
      </c>
      <c r="Q40" s="83">
        <f t="shared" si="21"/>
        <v>3.6787756634810309</v>
      </c>
      <c r="R40" s="83">
        <f t="shared" si="1"/>
        <v>8.6021505376344223</v>
      </c>
      <c r="S40" s="30">
        <f t="shared" si="2"/>
        <v>28.723616236162353</v>
      </c>
      <c r="T40" s="83">
        <f t="shared" si="3"/>
        <v>1.5763837638376472</v>
      </c>
      <c r="U40" s="83">
        <f t="shared" si="4"/>
        <v>2.4849857708909471</v>
      </c>
      <c r="V40" s="84">
        <f t="shared" si="10"/>
        <v>26.683333333333334</v>
      </c>
      <c r="W40" s="85"/>
      <c r="X40" s="43">
        <f t="shared" si="11"/>
        <v>3.6166666666666671</v>
      </c>
      <c r="Y40" s="43">
        <f t="shared" si="12"/>
        <v>13.080277777777781</v>
      </c>
    </row>
    <row r="41" spans="1:35" ht="18" customHeight="1" x14ac:dyDescent="0.25">
      <c r="A41" s="51">
        <v>38</v>
      </c>
      <c r="B41" s="50">
        <v>42856</v>
      </c>
      <c r="C41" s="59">
        <v>32.299999999999997</v>
      </c>
      <c r="D41" s="60">
        <f>AVERAGE($C$4:C40)</f>
        <v>26.837837837837835</v>
      </c>
      <c r="E41" s="83">
        <f t="shared" si="5"/>
        <v>5.4621621621621621</v>
      </c>
      <c r="F41" s="19">
        <f t="shared" si="6"/>
        <v>29.835215485756027</v>
      </c>
      <c r="G41" s="62">
        <f t="shared" si="7"/>
        <v>28.433333333333334</v>
      </c>
      <c r="H41" s="83">
        <f t="shared" si="8"/>
        <v>3.8666666666666636</v>
      </c>
      <c r="I41" s="83">
        <f t="shared" si="9"/>
        <v>14.951111111111087</v>
      </c>
      <c r="J41" s="63">
        <f t="shared" si="14"/>
        <v>25.383333333333333</v>
      </c>
      <c r="K41" s="83">
        <f t="shared" si="15"/>
        <v>6.9166666666666643</v>
      </c>
      <c r="L41" s="83">
        <f t="shared" si="16"/>
        <v>47.840277777777743</v>
      </c>
      <c r="M41" s="83">
        <f t="shared" si="17"/>
        <v>31.483333333333334</v>
      </c>
      <c r="N41" s="23">
        <f t="shared" si="18"/>
        <v>6.1616161616161631E-2</v>
      </c>
      <c r="O41" s="30">
        <f t="shared" si="19"/>
        <v>31.544949494949496</v>
      </c>
      <c r="P41" s="83">
        <f t="shared" si="20"/>
        <v>0.75505050505050164</v>
      </c>
      <c r="Q41" s="83">
        <f t="shared" si="21"/>
        <v>0.57010126517701765</v>
      </c>
      <c r="R41" s="83">
        <f t="shared" si="1"/>
        <v>6.6006600660065917</v>
      </c>
      <c r="S41" s="30">
        <f t="shared" si="2"/>
        <v>32.906451612903233</v>
      </c>
      <c r="T41" s="83">
        <f t="shared" si="3"/>
        <v>0.60645161290323557</v>
      </c>
      <c r="U41" s="83">
        <f t="shared" si="4"/>
        <v>0.36778355879293589</v>
      </c>
      <c r="V41" s="84">
        <f t="shared" si="10"/>
        <v>28.533333333333335</v>
      </c>
      <c r="W41" s="85"/>
      <c r="X41" s="43">
        <f t="shared" si="11"/>
        <v>3.7666666666666622</v>
      </c>
      <c r="Y41" s="43">
        <f t="shared" si="12"/>
        <v>14.187777777777743</v>
      </c>
    </row>
    <row r="42" spans="1:35" ht="18" customHeight="1" x14ac:dyDescent="0.25">
      <c r="A42" s="51">
        <v>39</v>
      </c>
      <c r="B42" s="50">
        <v>42887</v>
      </c>
      <c r="C42" s="59">
        <v>30.7</v>
      </c>
      <c r="D42" s="60">
        <f>AVERAGE($C$4:C41)</f>
        <v>26.981578947368419</v>
      </c>
      <c r="E42" s="83">
        <f t="shared" si="5"/>
        <v>3.7184210526315802</v>
      </c>
      <c r="F42" s="19">
        <f t="shared" si="6"/>
        <v>13.826655124653749</v>
      </c>
      <c r="G42" s="62">
        <f t="shared" si="7"/>
        <v>30.166666666666668</v>
      </c>
      <c r="H42" s="83">
        <f t="shared" si="8"/>
        <v>0.53333333333333144</v>
      </c>
      <c r="I42" s="83">
        <f t="shared" si="9"/>
        <v>0.28444444444444245</v>
      </c>
      <c r="J42" s="63">
        <f t="shared" si="14"/>
        <v>26.258333333333333</v>
      </c>
      <c r="K42" s="83">
        <f t="shared" si="15"/>
        <v>4.4416666666666664</v>
      </c>
      <c r="L42" s="83">
        <f t="shared" si="16"/>
        <v>19.728402777777777</v>
      </c>
      <c r="M42" s="83">
        <f t="shared" si="17"/>
        <v>34.075000000000003</v>
      </c>
      <c r="N42" s="23">
        <f t="shared" si="18"/>
        <v>7.8956228956228988E-2</v>
      </c>
      <c r="O42" s="30">
        <f t="shared" si="19"/>
        <v>34.153956228956233</v>
      </c>
      <c r="P42" s="83">
        <f t="shared" si="20"/>
        <v>3.4539562289562333</v>
      </c>
      <c r="Q42" s="83">
        <f t="shared" si="21"/>
        <v>11.929813631545564</v>
      </c>
      <c r="R42" s="83">
        <f t="shared" si="1"/>
        <v>-4.9535603715170184</v>
      </c>
      <c r="S42" s="30">
        <f t="shared" si="2"/>
        <v>34.432013201320125</v>
      </c>
      <c r="T42" s="83">
        <f t="shared" si="3"/>
        <v>3.7320132013201253</v>
      </c>
      <c r="U42" s="83">
        <f t="shared" si="4"/>
        <v>13.92792253482769</v>
      </c>
      <c r="V42" s="84">
        <f t="shared" si="10"/>
        <v>30.366666666666667</v>
      </c>
      <c r="W42" s="85"/>
      <c r="X42" s="43">
        <f t="shared" si="11"/>
        <v>0.33333333333333215</v>
      </c>
      <c r="Y42" s="43">
        <f t="shared" si="12"/>
        <v>0.11111111111111033</v>
      </c>
    </row>
    <row r="43" spans="1:35" ht="18" customHeight="1" x14ac:dyDescent="0.25">
      <c r="A43" s="51">
        <v>40</v>
      </c>
      <c r="B43" s="50">
        <v>42917</v>
      </c>
      <c r="C43" s="59">
        <v>27.4</v>
      </c>
      <c r="D43" s="60">
        <f>AVERAGE($C$4:C42)</f>
        <v>27.076923076923077</v>
      </c>
      <c r="E43" s="83">
        <f t="shared" si="5"/>
        <v>0.32307692307692193</v>
      </c>
      <c r="F43" s="19">
        <f t="shared" si="6"/>
        <v>0.10437869822485132</v>
      </c>
      <c r="G43" s="62">
        <f t="shared" si="7"/>
        <v>31.099999999999998</v>
      </c>
      <c r="H43" s="83">
        <f t="shared" si="8"/>
        <v>3.6999999999999993</v>
      </c>
      <c r="I43" s="83">
        <f t="shared" si="9"/>
        <v>13.689999999999994</v>
      </c>
      <c r="J43" s="63">
        <f t="shared" si="14"/>
        <v>27.708333333333336</v>
      </c>
      <c r="K43" s="83">
        <f t="shared" si="15"/>
        <v>0.30833333333333712</v>
      </c>
      <c r="L43" s="83">
        <f t="shared" si="16"/>
        <v>9.5069444444446788E-2</v>
      </c>
      <c r="M43" s="83">
        <f t="shared" si="17"/>
        <v>34.49166666666666</v>
      </c>
      <c r="N43" s="23">
        <f t="shared" si="18"/>
        <v>6.8518518518518423E-2</v>
      </c>
      <c r="O43" s="30">
        <f t="shared" si="19"/>
        <v>34.560185185185176</v>
      </c>
      <c r="P43" s="83">
        <f t="shared" si="20"/>
        <v>7.1601851851851777</v>
      </c>
      <c r="Q43" s="83">
        <f t="shared" si="21"/>
        <v>51.268251886145293</v>
      </c>
      <c r="R43" s="83">
        <f t="shared" si="1"/>
        <v>-10.749185667752448</v>
      </c>
      <c r="S43" s="30">
        <f t="shared" si="2"/>
        <v>29.179256965944276</v>
      </c>
      <c r="T43" s="83">
        <f t="shared" si="3"/>
        <v>1.7792569659442776</v>
      </c>
      <c r="U43" s="83">
        <f t="shared" si="4"/>
        <v>3.1657553508612364</v>
      </c>
      <c r="V43" s="84">
        <f t="shared" si="10"/>
        <v>30.433333333333334</v>
      </c>
      <c r="W43" s="85"/>
      <c r="X43" s="43">
        <f t="shared" si="11"/>
        <v>3.033333333333335</v>
      </c>
      <c r="Y43" s="43">
        <f t="shared" si="12"/>
        <v>9.2011111111111212</v>
      </c>
    </row>
    <row r="44" spans="1:35" ht="18" customHeight="1" x14ac:dyDescent="0.25">
      <c r="A44" s="51">
        <v>41</v>
      </c>
      <c r="B44" s="50">
        <v>42948</v>
      </c>
      <c r="C44" s="59">
        <v>28</v>
      </c>
      <c r="D44" s="60">
        <f>AVERAGE($C$4:C43)</f>
        <v>27.085000000000001</v>
      </c>
      <c r="E44" s="83">
        <f t="shared" si="5"/>
        <v>0.91499999999999915</v>
      </c>
      <c r="F44" s="19">
        <f t="shared" si="6"/>
        <v>0.83722499999999844</v>
      </c>
      <c r="G44" s="62">
        <f t="shared" si="7"/>
        <v>30.133333333333336</v>
      </c>
      <c r="H44" s="83">
        <f t="shared" si="8"/>
        <v>2.1333333333333364</v>
      </c>
      <c r="I44" s="83">
        <f t="shared" si="9"/>
        <v>4.5511111111111244</v>
      </c>
      <c r="J44" s="63">
        <f t="shared" si="14"/>
        <v>29.116666666666667</v>
      </c>
      <c r="K44" s="83">
        <f t="shared" si="15"/>
        <v>1.1166666666666671</v>
      </c>
      <c r="L44" s="83">
        <f t="shared" si="16"/>
        <v>1.2469444444444455</v>
      </c>
      <c r="M44" s="83">
        <f t="shared" si="17"/>
        <v>31.150000000000006</v>
      </c>
      <c r="N44" s="23">
        <f t="shared" si="18"/>
        <v>2.0538720538720592E-2</v>
      </c>
      <c r="O44" s="30">
        <f t="shared" si="19"/>
        <v>31.170538720538726</v>
      </c>
      <c r="P44" s="83">
        <f t="shared" si="20"/>
        <v>3.1705387205387261</v>
      </c>
      <c r="Q44" s="83">
        <f t="shared" si="21"/>
        <v>10.052315778435343</v>
      </c>
      <c r="R44" s="83">
        <f t="shared" si="1"/>
        <v>2.1897810218978186</v>
      </c>
      <c r="S44" s="30">
        <f t="shared" si="2"/>
        <v>24.454723127035827</v>
      </c>
      <c r="T44" s="83">
        <f t="shared" si="3"/>
        <v>3.5452768729641733</v>
      </c>
      <c r="U44" s="83">
        <f t="shared" si="4"/>
        <v>12.568988105974627</v>
      </c>
      <c r="V44" s="84">
        <f t="shared" si="10"/>
        <v>29.25</v>
      </c>
      <c r="W44" s="85"/>
      <c r="X44" s="43">
        <f t="shared" si="11"/>
        <v>1.25</v>
      </c>
      <c r="Y44" s="43">
        <f t="shared" si="12"/>
        <v>1.5625</v>
      </c>
    </row>
    <row r="45" spans="1:35" ht="18" customHeight="1" x14ac:dyDescent="0.25">
      <c r="A45" s="51">
        <v>42</v>
      </c>
      <c r="B45" s="50">
        <v>42979</v>
      </c>
      <c r="C45" s="59">
        <v>26.4</v>
      </c>
      <c r="D45" s="60">
        <f>AVERAGE($C$4:C44)</f>
        <v>27.107317073170734</v>
      </c>
      <c r="E45" s="83">
        <f t="shared" si="5"/>
        <v>0.707317073170735</v>
      </c>
      <c r="F45" s="19">
        <f t="shared" si="6"/>
        <v>0.50029744199881487</v>
      </c>
      <c r="G45" s="62">
        <f t="shared" si="7"/>
        <v>28.7</v>
      </c>
      <c r="H45" s="83">
        <f t="shared" si="8"/>
        <v>2.3000000000000007</v>
      </c>
      <c r="I45" s="83">
        <f t="shared" si="9"/>
        <v>5.2900000000000036</v>
      </c>
      <c r="J45" s="63">
        <f t="shared" si="14"/>
        <v>29.958333333333336</v>
      </c>
      <c r="K45" s="83">
        <f t="shared" si="15"/>
        <v>3.5583333333333371</v>
      </c>
      <c r="L45" s="83">
        <f t="shared" si="16"/>
        <v>12.661736111111138</v>
      </c>
      <c r="M45" s="83">
        <f t="shared" si="17"/>
        <v>27.441666666666663</v>
      </c>
      <c r="N45" s="23">
        <f t="shared" si="18"/>
        <v>2.5420875420875483E-2</v>
      </c>
      <c r="O45" s="30">
        <f t="shared" si="19"/>
        <v>27.467087542087537</v>
      </c>
      <c r="P45" s="83">
        <f t="shared" si="20"/>
        <v>1.0670875420875383</v>
      </c>
      <c r="Q45" s="83">
        <f t="shared" si="21"/>
        <v>1.1386758224784239</v>
      </c>
      <c r="R45" s="83">
        <f t="shared" si="1"/>
        <v>-5.7142857142857162</v>
      </c>
      <c r="S45" s="30">
        <f t="shared" si="2"/>
        <v>28.613138686131389</v>
      </c>
      <c r="T45" s="83">
        <f t="shared" si="3"/>
        <v>2.2131386861313906</v>
      </c>
      <c r="U45" s="83">
        <f t="shared" si="4"/>
        <v>4.897982844051378</v>
      </c>
      <c r="V45" s="84">
        <f t="shared" si="10"/>
        <v>29.06666666666667</v>
      </c>
      <c r="W45" s="85"/>
      <c r="X45" s="43">
        <f t="shared" si="11"/>
        <v>2.6666666666666714</v>
      </c>
      <c r="Y45" s="43">
        <f t="shared" si="12"/>
        <v>7.1111111111111365</v>
      </c>
    </row>
    <row r="46" spans="1:35" ht="18" customHeight="1" x14ac:dyDescent="0.25">
      <c r="A46" s="51">
        <v>43</v>
      </c>
      <c r="B46" s="50">
        <v>43009</v>
      </c>
      <c r="C46" s="59">
        <v>25.2</v>
      </c>
      <c r="D46" s="60">
        <f>AVERAGE($C$4:C45)</f>
        <v>27.090476190476195</v>
      </c>
      <c r="E46" s="83">
        <f t="shared" si="5"/>
        <v>1.8904761904761962</v>
      </c>
      <c r="F46" s="19">
        <f t="shared" si="6"/>
        <v>3.5739002267573912</v>
      </c>
      <c r="G46" s="62">
        <f t="shared" si="7"/>
        <v>27.266666666666666</v>
      </c>
      <c r="H46" s="83">
        <f t="shared" si="8"/>
        <v>2.0666666666666664</v>
      </c>
      <c r="I46" s="83">
        <f t="shared" si="9"/>
        <v>4.27111111111111</v>
      </c>
      <c r="J46" s="63">
        <f t="shared" si="14"/>
        <v>30.025000000000002</v>
      </c>
      <c r="K46" s="83">
        <f t="shared" si="15"/>
        <v>4.8250000000000028</v>
      </c>
      <c r="L46" s="83">
        <f t="shared" si="16"/>
        <v>23.280625000000029</v>
      </c>
      <c r="M46" s="83">
        <f t="shared" si="17"/>
        <v>24.508333333333329</v>
      </c>
      <c r="N46" s="23">
        <f t="shared" si="18"/>
        <v>5.5723905723905787E-2</v>
      </c>
      <c r="O46" s="30">
        <f t="shared" si="19"/>
        <v>24.564057239057234</v>
      </c>
      <c r="P46" s="83">
        <f t="shared" si="20"/>
        <v>0.63594276094276481</v>
      </c>
      <c r="Q46" s="83">
        <f t="shared" si="21"/>
        <v>0.40442319519550651</v>
      </c>
      <c r="R46" s="83">
        <f t="shared" si="1"/>
        <v>-4.5454545454545414</v>
      </c>
      <c r="S46" s="30">
        <f t="shared" si="2"/>
        <v>24.89142857142857</v>
      </c>
      <c r="T46" s="83">
        <f t="shared" si="3"/>
        <v>0.30857142857142961</v>
      </c>
      <c r="U46" s="83">
        <f t="shared" si="4"/>
        <v>9.5216326530612877E-2</v>
      </c>
      <c r="V46" s="84">
        <f t="shared" si="10"/>
        <v>27.549999999999997</v>
      </c>
      <c r="W46" s="85"/>
      <c r="X46" s="43">
        <f t="shared" si="11"/>
        <v>2.3499999999999979</v>
      </c>
      <c r="Y46" s="43">
        <f t="shared" si="12"/>
        <v>5.5224999999999902</v>
      </c>
    </row>
    <row r="47" spans="1:35" ht="18" customHeight="1" x14ac:dyDescent="0.25">
      <c r="A47" s="51">
        <v>44</v>
      </c>
      <c r="B47" s="50">
        <v>43040</v>
      </c>
      <c r="C47" s="59">
        <v>26</v>
      </c>
      <c r="D47" s="60">
        <f>AVERAGE($C$4:C46)</f>
        <v>27.04651162790698</v>
      </c>
      <c r="E47" s="83">
        <f t="shared" si="5"/>
        <v>1.0465116279069804</v>
      </c>
      <c r="F47" s="19">
        <f t="shared" si="6"/>
        <v>1.0951865873445181</v>
      </c>
      <c r="G47" s="62">
        <f t="shared" si="7"/>
        <v>26.533333333333331</v>
      </c>
      <c r="H47" s="83">
        <f t="shared" si="8"/>
        <v>0.53333333333333144</v>
      </c>
      <c r="I47" s="83">
        <f t="shared" si="9"/>
        <v>0.28444444444444245</v>
      </c>
      <c r="J47" s="63">
        <f t="shared" si="14"/>
        <v>29.3</v>
      </c>
      <c r="K47" s="83">
        <f t="shared" si="15"/>
        <v>3.3000000000000007</v>
      </c>
      <c r="L47" s="83">
        <f t="shared" si="16"/>
        <v>10.890000000000004</v>
      </c>
      <c r="M47" s="83">
        <f t="shared" si="17"/>
        <v>23.766666666666662</v>
      </c>
      <c r="N47" s="23">
        <f t="shared" si="18"/>
        <v>5.5892255892255945E-2</v>
      </c>
      <c r="O47" s="30">
        <f t="shared" si="19"/>
        <v>23.822558922558919</v>
      </c>
      <c r="P47" s="83">
        <f t="shared" si="20"/>
        <v>2.1774410774410811</v>
      </c>
      <c r="Q47" s="83">
        <f t="shared" si="21"/>
        <v>4.741249645727776</v>
      </c>
      <c r="R47" s="83">
        <f t="shared" si="1"/>
        <v>3.1746031746031855</v>
      </c>
      <c r="S47" s="30">
        <f t="shared" si="2"/>
        <v>24.054545454545455</v>
      </c>
      <c r="T47" s="83">
        <f t="shared" si="3"/>
        <v>1.9454545454545453</v>
      </c>
      <c r="U47" s="83">
        <f t="shared" si="4"/>
        <v>3.7847933884297515</v>
      </c>
      <c r="V47" s="84">
        <f t="shared" si="10"/>
        <v>26.233333333333334</v>
      </c>
      <c r="W47" s="85"/>
      <c r="X47" s="43">
        <f t="shared" si="11"/>
        <v>0.23333333333333428</v>
      </c>
      <c r="Y47" s="43">
        <f t="shared" si="12"/>
        <v>5.4444444444444885E-2</v>
      </c>
    </row>
    <row r="48" spans="1:35" ht="18" customHeight="1" x14ac:dyDescent="0.25">
      <c r="A48" s="51">
        <v>45</v>
      </c>
      <c r="B48" s="50">
        <v>43070</v>
      </c>
      <c r="C48" s="59">
        <v>23.3</v>
      </c>
      <c r="D48" s="60">
        <f>AVERAGE($C$4:C47)</f>
        <v>27.022727272727277</v>
      </c>
      <c r="E48" s="83">
        <f t="shared" si="5"/>
        <v>3.7227272727272762</v>
      </c>
      <c r="F48" s="19">
        <f t="shared" si="6"/>
        <v>13.858698347107463</v>
      </c>
      <c r="G48" s="62">
        <f t="shared" si="7"/>
        <v>25.866666666666664</v>
      </c>
      <c r="H48" s="83">
        <f t="shared" si="8"/>
        <v>2.5666666666666629</v>
      </c>
      <c r="I48" s="83">
        <f t="shared" si="9"/>
        <v>6.5877777777777586</v>
      </c>
      <c r="J48" s="63">
        <f t="shared" si="14"/>
        <v>28.158333333333331</v>
      </c>
      <c r="K48" s="83">
        <f t="shared" si="15"/>
        <v>4.8583333333333307</v>
      </c>
      <c r="L48" s="83">
        <f t="shared" si="16"/>
        <v>23.603402777777752</v>
      </c>
      <c r="M48" s="83">
        <f t="shared" si="17"/>
        <v>23.574999999999996</v>
      </c>
      <c r="N48" s="23">
        <f t="shared" si="18"/>
        <v>4.6296296296296321E-2</v>
      </c>
      <c r="O48" s="30">
        <f t="shared" si="19"/>
        <v>23.621296296296293</v>
      </c>
      <c r="P48" s="83">
        <f t="shared" si="20"/>
        <v>0.32129629629629264</v>
      </c>
      <c r="Q48" s="83">
        <f t="shared" si="21"/>
        <v>0.10323131001371508</v>
      </c>
      <c r="R48" s="83">
        <f t="shared" si="1"/>
        <v>-10.384615384615381</v>
      </c>
      <c r="S48" s="30">
        <f t="shared" si="2"/>
        <v>26.82539682539683</v>
      </c>
      <c r="T48" s="83">
        <f t="shared" si="3"/>
        <v>3.5253968253968289</v>
      </c>
      <c r="U48" s="83">
        <f t="shared" si="4"/>
        <v>12.428422776518039</v>
      </c>
      <c r="V48" s="84">
        <f t="shared" si="10"/>
        <v>26.266666666666666</v>
      </c>
      <c r="W48" s="85"/>
      <c r="X48" s="43">
        <f t="shared" si="11"/>
        <v>2.966666666666665</v>
      </c>
      <c r="Y48" s="43">
        <f t="shared" si="12"/>
        <v>8.8011111111111013</v>
      </c>
    </row>
    <row r="49" spans="1:25" ht="18" customHeight="1" x14ac:dyDescent="0.25">
      <c r="A49" s="51">
        <v>46</v>
      </c>
      <c r="B49" s="50">
        <v>43101</v>
      </c>
      <c r="C49" s="59">
        <v>21.7</v>
      </c>
      <c r="D49" s="60">
        <f>AVERAGE($C$4:C48)</f>
        <v>26.940000000000005</v>
      </c>
      <c r="E49" s="83">
        <f t="shared" si="5"/>
        <v>5.2400000000000055</v>
      </c>
      <c r="F49" s="19">
        <f t="shared" si="6"/>
        <v>27.45760000000006</v>
      </c>
      <c r="G49" s="62">
        <f t="shared" si="7"/>
        <v>24.833333333333332</v>
      </c>
      <c r="H49" s="83">
        <f t="shared" si="8"/>
        <v>3.1333333333333329</v>
      </c>
      <c r="I49" s="83">
        <f t="shared" si="9"/>
        <v>9.8177777777777742</v>
      </c>
      <c r="J49" s="63">
        <f t="shared" si="14"/>
        <v>27.091666666666665</v>
      </c>
      <c r="K49" s="83">
        <f t="shared" si="15"/>
        <v>5.3916666666666657</v>
      </c>
      <c r="L49" s="83">
        <f t="shared" si="16"/>
        <v>29.070069444444435</v>
      </c>
      <c r="M49" s="83">
        <f t="shared" si="17"/>
        <v>22.574999999999999</v>
      </c>
      <c r="N49" s="23">
        <f t="shared" si="18"/>
        <v>4.5622895622895614E-2</v>
      </c>
      <c r="O49" s="30">
        <f t="shared" si="19"/>
        <v>22.620622895622894</v>
      </c>
      <c r="P49" s="83">
        <f t="shared" si="20"/>
        <v>0.92062289562289479</v>
      </c>
      <c r="Q49" s="83">
        <f t="shared" si="21"/>
        <v>0.84754651594508346</v>
      </c>
      <c r="R49" s="83">
        <f t="shared" si="1"/>
        <v>-6.8669527896995763</v>
      </c>
      <c r="S49" s="30">
        <f t="shared" si="2"/>
        <v>20.880384615384617</v>
      </c>
      <c r="T49" s="83">
        <f t="shared" si="3"/>
        <v>0.81961538461538197</v>
      </c>
      <c r="U49" s="83">
        <f t="shared" si="4"/>
        <v>0.67176937869822051</v>
      </c>
      <c r="V49" s="84">
        <f t="shared" si="10"/>
        <v>24.583333333333332</v>
      </c>
      <c r="W49" s="85"/>
      <c r="X49" s="43">
        <f t="shared" si="11"/>
        <v>2.8833333333333329</v>
      </c>
      <c r="Y49" s="43">
        <f t="shared" si="12"/>
        <v>8.3136111111111077</v>
      </c>
    </row>
    <row r="50" spans="1:25" ht="18" customHeight="1" x14ac:dyDescent="0.25">
      <c r="A50" s="51">
        <v>47</v>
      </c>
      <c r="B50" s="50">
        <v>43132</v>
      </c>
      <c r="C50" s="59">
        <v>26.3</v>
      </c>
      <c r="D50" s="60">
        <f>AVERAGE($C$4:C49)</f>
        <v>26.826086956521745</v>
      </c>
      <c r="E50" s="83">
        <f t="shared" si="5"/>
        <v>0.52608695652174475</v>
      </c>
      <c r="F50" s="19">
        <f t="shared" si="6"/>
        <v>0.27676748582231214</v>
      </c>
      <c r="G50" s="62">
        <f t="shared" si="7"/>
        <v>23.666666666666668</v>
      </c>
      <c r="H50" s="83">
        <f t="shared" si="8"/>
        <v>2.6333333333333329</v>
      </c>
      <c r="I50" s="83">
        <f t="shared" si="9"/>
        <v>6.9344444444444422</v>
      </c>
      <c r="J50" s="63">
        <f t="shared" si="14"/>
        <v>26.124999999999996</v>
      </c>
      <c r="K50" s="83">
        <f t="shared" si="15"/>
        <v>0.17500000000000426</v>
      </c>
      <c r="L50" s="83">
        <f t="shared" si="16"/>
        <v>3.0625000000001491E-2</v>
      </c>
      <c r="M50" s="83">
        <f t="shared" si="17"/>
        <v>21.208333333333339</v>
      </c>
      <c r="N50" s="23">
        <f t="shared" si="18"/>
        <v>4.9663299663299569E-2</v>
      </c>
      <c r="O50" s="30">
        <f t="shared" si="19"/>
        <v>21.25799663299664</v>
      </c>
      <c r="P50" s="83">
        <f t="shared" si="20"/>
        <v>5.0420033670033604</v>
      </c>
      <c r="Q50" s="83">
        <f t="shared" si="21"/>
        <v>25.421797952873224</v>
      </c>
      <c r="R50" s="83">
        <f t="shared" si="1"/>
        <v>21.198156682027648</v>
      </c>
      <c r="S50" s="30">
        <f t="shared" si="2"/>
        <v>20.209871244635192</v>
      </c>
      <c r="T50" s="83">
        <f t="shared" si="3"/>
        <v>6.0901287553648089</v>
      </c>
      <c r="U50" s="83">
        <f t="shared" si="4"/>
        <v>37.089668256921314</v>
      </c>
      <c r="V50" s="84">
        <f t="shared" si="10"/>
        <v>23.266666666666666</v>
      </c>
      <c r="W50" s="85"/>
      <c r="X50" s="43">
        <f t="shared" si="11"/>
        <v>3.033333333333335</v>
      </c>
      <c r="Y50" s="43">
        <f t="shared" si="12"/>
        <v>9.2011111111111212</v>
      </c>
    </row>
    <row r="51" spans="1:25" ht="18" customHeight="1" x14ac:dyDescent="0.25">
      <c r="A51" s="51">
        <v>48</v>
      </c>
      <c r="B51" s="50">
        <v>43160</v>
      </c>
      <c r="C51" s="59">
        <v>29.7</v>
      </c>
      <c r="D51" s="60">
        <f>AVERAGE($C$4:C50)</f>
        <v>26.81489361702128</v>
      </c>
      <c r="E51" s="83">
        <f t="shared" si="5"/>
        <v>2.8851063829787194</v>
      </c>
      <c r="F51" s="19">
        <f t="shared" si="6"/>
        <v>8.3238388411045481</v>
      </c>
      <c r="G51" s="62">
        <f t="shared" si="7"/>
        <v>23.766666666666666</v>
      </c>
      <c r="H51" s="83">
        <f t="shared" si="8"/>
        <v>5.9333333333333336</v>
      </c>
      <c r="I51" s="83">
        <f t="shared" si="9"/>
        <v>35.204444444444448</v>
      </c>
      <c r="J51" s="63">
        <f t="shared" si="14"/>
        <v>25.224999999999998</v>
      </c>
      <c r="K51" s="83">
        <f t="shared" si="15"/>
        <v>4.4750000000000014</v>
      </c>
      <c r="L51" s="83">
        <f t="shared" si="16"/>
        <v>20.025625000000012</v>
      </c>
      <c r="M51" s="83">
        <f t="shared" si="17"/>
        <v>22.308333333333334</v>
      </c>
      <c r="N51" s="23">
        <f t="shared" si="18"/>
        <v>2.9461279461279438E-2</v>
      </c>
      <c r="O51" s="30">
        <f t="shared" si="19"/>
        <v>22.337794612794614</v>
      </c>
      <c r="P51" s="83">
        <f t="shared" si="20"/>
        <v>7.3622053872053854</v>
      </c>
      <c r="Q51" s="83">
        <f t="shared" si="21"/>
        <v>54.202068163396</v>
      </c>
      <c r="R51" s="83">
        <f t="shared" si="1"/>
        <v>12.927756653992395</v>
      </c>
      <c r="S51" s="30">
        <f t="shared" si="2"/>
        <v>31.87511520737327</v>
      </c>
      <c r="T51" s="83">
        <f t="shared" si="3"/>
        <v>2.1751152073732705</v>
      </c>
      <c r="U51" s="83">
        <f t="shared" si="4"/>
        <v>4.7311261653464651</v>
      </c>
      <c r="V51" s="84">
        <f t="shared" si="10"/>
        <v>24.983333333333334</v>
      </c>
      <c r="W51" s="85"/>
      <c r="X51" s="43">
        <f t="shared" si="11"/>
        <v>4.716666666666665</v>
      </c>
      <c r="Y51" s="43">
        <f t="shared" si="12"/>
        <v>22.246944444444427</v>
      </c>
    </row>
    <row r="52" spans="1:25" ht="18" customHeight="1" x14ac:dyDescent="0.25">
      <c r="A52" s="51">
        <v>49</v>
      </c>
      <c r="B52" s="50">
        <v>43191</v>
      </c>
      <c r="C52" s="59">
        <v>30.7</v>
      </c>
      <c r="D52" s="60">
        <f>AVERAGE($C$4:C51)</f>
        <v>26.875000000000004</v>
      </c>
      <c r="E52" s="83">
        <f t="shared" si="5"/>
        <v>3.8249999999999957</v>
      </c>
      <c r="F52" s="19">
        <f t="shared" si="6"/>
        <v>14.630624999999968</v>
      </c>
      <c r="G52" s="62">
        <f t="shared" si="7"/>
        <v>25.900000000000002</v>
      </c>
      <c r="H52" s="83">
        <f t="shared" si="8"/>
        <v>4.7999999999999972</v>
      </c>
      <c r="I52" s="83">
        <f t="shared" si="9"/>
        <v>23.039999999999974</v>
      </c>
      <c r="J52" s="63">
        <f t="shared" si="14"/>
        <v>24.533333333333331</v>
      </c>
      <c r="K52" s="83">
        <f t="shared" si="15"/>
        <v>6.1666666666666679</v>
      </c>
      <c r="L52" s="83">
        <f t="shared" si="16"/>
        <v>38.027777777777793</v>
      </c>
      <c r="M52" s="83">
        <f t="shared" si="17"/>
        <v>27.266666666666673</v>
      </c>
      <c r="N52" s="23">
        <f t="shared" si="18"/>
        <v>2.7609427609427691E-2</v>
      </c>
      <c r="O52" s="30">
        <f t="shared" si="19"/>
        <v>27.2942760942761</v>
      </c>
      <c r="P52" s="83">
        <f t="shared" si="20"/>
        <v>3.4057239057238995</v>
      </c>
      <c r="Q52" s="83">
        <f t="shared" si="21"/>
        <v>11.598955322019252</v>
      </c>
      <c r="R52" s="83">
        <f t="shared" si="1"/>
        <v>3.3670033670033739</v>
      </c>
      <c r="S52" s="30">
        <f t="shared" si="2"/>
        <v>33.539543726235742</v>
      </c>
      <c r="T52" s="83">
        <f t="shared" si="3"/>
        <v>2.8395437262357426</v>
      </c>
      <c r="U52" s="83">
        <f t="shared" si="4"/>
        <v>8.0630085732047654</v>
      </c>
      <c r="V52" s="84">
        <f t="shared" si="10"/>
        <v>26.733333333333334</v>
      </c>
      <c r="W52" s="85"/>
      <c r="X52" s="43">
        <f t="shared" si="11"/>
        <v>3.966666666666665</v>
      </c>
      <c r="Y52" s="43">
        <f t="shared" si="12"/>
        <v>15.734444444444431</v>
      </c>
    </row>
    <row r="53" spans="1:25" ht="18" customHeight="1" x14ac:dyDescent="0.25">
      <c r="A53" s="51">
        <v>50</v>
      </c>
      <c r="B53" s="50">
        <v>43221</v>
      </c>
      <c r="C53" s="59">
        <v>31.7</v>
      </c>
      <c r="D53" s="60">
        <f>AVERAGE($C$4:C52)</f>
        <v>26.953061224489801</v>
      </c>
      <c r="E53" s="83">
        <f t="shared" si="5"/>
        <v>4.7469387755101984</v>
      </c>
      <c r="F53" s="19">
        <f t="shared" si="6"/>
        <v>22.53342773844226</v>
      </c>
      <c r="G53" s="62">
        <f t="shared" si="7"/>
        <v>28.900000000000002</v>
      </c>
      <c r="H53" s="83">
        <f t="shared" si="8"/>
        <v>2.7999999999999972</v>
      </c>
      <c r="I53" s="83">
        <f t="shared" si="9"/>
        <v>7.8399999999999839</v>
      </c>
      <c r="J53" s="63">
        <f t="shared" si="14"/>
        <v>24.541666666666668</v>
      </c>
      <c r="K53" s="83">
        <f t="shared" si="15"/>
        <v>7.1583333333333314</v>
      </c>
      <c r="L53" s="83">
        <f t="shared" si="16"/>
        <v>51.241736111111081</v>
      </c>
      <c r="M53" s="83">
        <f t="shared" si="17"/>
        <v>33.25833333333334</v>
      </c>
      <c r="N53" s="23">
        <f t="shared" si="18"/>
        <v>8.8047138047138068E-2</v>
      </c>
      <c r="O53" s="30">
        <f t="shared" si="19"/>
        <v>33.346380471380478</v>
      </c>
      <c r="P53" s="83">
        <f t="shared" si="20"/>
        <v>1.6463804713804784</v>
      </c>
      <c r="Q53" s="83">
        <f t="shared" si="21"/>
        <v>2.710568656543006</v>
      </c>
      <c r="R53" s="83">
        <f t="shared" si="1"/>
        <v>3.2573289902280145</v>
      </c>
      <c r="S53" s="30">
        <f t="shared" si="2"/>
        <v>31.733670033670034</v>
      </c>
      <c r="T53" s="83">
        <f t="shared" si="3"/>
        <v>3.3670033670034627E-2</v>
      </c>
      <c r="U53" s="83">
        <f t="shared" si="4"/>
        <v>1.1336711673412654E-3</v>
      </c>
      <c r="V53" s="84">
        <f t="shared" si="10"/>
        <v>28.3</v>
      </c>
      <c r="W53" s="85"/>
      <c r="X53" s="43">
        <f t="shared" si="11"/>
        <v>3.3999999999999986</v>
      </c>
      <c r="Y53" s="43">
        <f t="shared" si="12"/>
        <v>11.55999999999999</v>
      </c>
    </row>
    <row r="54" spans="1:25" ht="18" customHeight="1" x14ac:dyDescent="0.25">
      <c r="A54" s="56">
        <v>51</v>
      </c>
      <c r="B54" s="55">
        <v>43252</v>
      </c>
      <c r="C54" s="35">
        <v>28.5</v>
      </c>
      <c r="D54" s="60">
        <f>AVERAGE($C$4:C53)</f>
        <v>27.048000000000005</v>
      </c>
      <c r="E54" s="83">
        <f t="shared" si="5"/>
        <v>1.4519999999999946</v>
      </c>
      <c r="F54" s="19">
        <f t="shared" si="6"/>
        <v>2.1083039999999844</v>
      </c>
      <c r="G54" s="62">
        <f t="shared" si="7"/>
        <v>30.7</v>
      </c>
      <c r="H54" s="83">
        <f t="shared" si="8"/>
        <v>2.1999999999999993</v>
      </c>
      <c r="I54" s="83">
        <f t="shared" si="9"/>
        <v>4.8399999999999972</v>
      </c>
      <c r="J54" s="63">
        <f t="shared" si="14"/>
        <v>25.558333333333337</v>
      </c>
      <c r="K54" s="83">
        <f t="shared" si="15"/>
        <v>2.9416666666666629</v>
      </c>
      <c r="L54" s="83">
        <f t="shared" si="16"/>
        <v>8.6534027777777549</v>
      </c>
      <c r="M54" s="83">
        <f t="shared" si="17"/>
        <v>35.841666666666661</v>
      </c>
      <c r="N54" s="23">
        <f t="shared" si="18"/>
        <v>0.10387205387205378</v>
      </c>
      <c r="O54" s="30">
        <f t="shared" si="19"/>
        <v>35.945538720538714</v>
      </c>
      <c r="P54" s="83">
        <f t="shared" si="20"/>
        <v>7.445538720538714</v>
      </c>
      <c r="Q54" s="83">
        <f t="shared" si="21"/>
        <v>55.436046839041268</v>
      </c>
      <c r="R54" s="83">
        <f t="shared" si="1"/>
        <v>-10.094637223974756</v>
      </c>
      <c r="S54" s="30">
        <f t="shared" si="2"/>
        <v>32.732573289902277</v>
      </c>
      <c r="T54" s="83">
        <f t="shared" si="3"/>
        <v>4.2325732899022768</v>
      </c>
      <c r="U54" s="83">
        <f t="shared" si="4"/>
        <v>17.914676654394182</v>
      </c>
      <c r="V54" s="84">
        <f t="shared" ref="V54:V59" si="22">(G53 + ($W$2 * (C53-G53)))</f>
        <v>30.3</v>
      </c>
      <c r="W54" s="85"/>
      <c r="X54" s="43">
        <f t="shared" si="11"/>
        <v>1.8000000000000007</v>
      </c>
      <c r="Y54" s="43">
        <f t="shared" si="12"/>
        <v>3.2400000000000024</v>
      </c>
    </row>
    <row r="55" spans="1:25" ht="18" customHeight="1" x14ac:dyDescent="0.25">
      <c r="A55" s="51">
        <v>52</v>
      </c>
      <c r="B55" s="48">
        <v>43282</v>
      </c>
      <c r="C55" s="35">
        <v>29.2</v>
      </c>
      <c r="D55" s="60">
        <f>AVERAGE($C$4:C54)</f>
        <v>27.076470588235299</v>
      </c>
      <c r="E55" s="83">
        <f t="shared" si="5"/>
        <v>2.1235294117647001</v>
      </c>
      <c r="F55" s="19">
        <f t="shared" si="6"/>
        <v>4.5093771626297334</v>
      </c>
      <c r="G55" s="62">
        <f t="shared" si="7"/>
        <v>30.3</v>
      </c>
      <c r="H55" s="83">
        <f t="shared" si="8"/>
        <v>1.1000000000000014</v>
      </c>
      <c r="I55" s="83">
        <f t="shared" si="9"/>
        <v>1.2100000000000031</v>
      </c>
      <c r="J55" s="63">
        <f t="shared" si="14"/>
        <v>27.31666666666667</v>
      </c>
      <c r="K55" s="83">
        <f t="shared" si="15"/>
        <v>1.8833333333333293</v>
      </c>
      <c r="L55" s="83">
        <f t="shared" si="16"/>
        <v>3.5469444444444291</v>
      </c>
      <c r="M55" s="83">
        <f t="shared" si="17"/>
        <v>33.283333333333331</v>
      </c>
      <c r="N55" s="23">
        <f t="shared" si="18"/>
        <v>6.0269360269360216E-2</v>
      </c>
      <c r="O55" s="30">
        <f t="shared" si="19"/>
        <v>33.343602693602691</v>
      </c>
      <c r="P55" s="83">
        <f t="shared" si="20"/>
        <v>4.1436026936026913</v>
      </c>
      <c r="Q55" s="83">
        <f t="shared" si="21"/>
        <v>17.16944328243148</v>
      </c>
      <c r="R55" s="83">
        <f t="shared" si="1"/>
        <v>2.4561403508772006</v>
      </c>
      <c r="S55" s="30">
        <f t="shared" si="2"/>
        <v>25.623028391167196</v>
      </c>
      <c r="T55" s="83">
        <f t="shared" si="3"/>
        <v>3.5769716088328032</v>
      </c>
      <c r="U55" s="83">
        <f t="shared" si="4"/>
        <v>12.794725890395933</v>
      </c>
      <c r="V55" s="84">
        <f t="shared" si="22"/>
        <v>29.6</v>
      </c>
      <c r="W55" s="85"/>
      <c r="X55" s="43">
        <f t="shared" si="11"/>
        <v>0.40000000000000213</v>
      </c>
      <c r="Y55" s="43">
        <f t="shared" si="12"/>
        <v>0.1600000000000017</v>
      </c>
    </row>
    <row r="56" spans="1:25" ht="18" customHeight="1" x14ac:dyDescent="0.25">
      <c r="A56" s="51">
        <v>53</v>
      </c>
      <c r="B56" s="49">
        <v>43313</v>
      </c>
      <c r="C56" s="35">
        <v>28.4</v>
      </c>
      <c r="D56" s="60">
        <f>AVERAGE($C$4:C55)</f>
        <v>27.117307692307698</v>
      </c>
      <c r="E56" s="83">
        <f t="shared" si="5"/>
        <v>1.2826923076923009</v>
      </c>
      <c r="F56" s="19">
        <f t="shared" si="6"/>
        <v>1.6452995562130004</v>
      </c>
      <c r="G56" s="62">
        <f t="shared" si="7"/>
        <v>29.8</v>
      </c>
      <c r="H56" s="83">
        <f t="shared" si="8"/>
        <v>1.4000000000000021</v>
      </c>
      <c r="I56" s="83">
        <f t="shared" si="9"/>
        <v>1.960000000000006</v>
      </c>
      <c r="J56" s="63">
        <f t="shared" si="14"/>
        <v>28.95</v>
      </c>
      <c r="K56" s="83">
        <f t="shared" si="15"/>
        <v>0.55000000000000071</v>
      </c>
      <c r="L56" s="83">
        <f t="shared" si="16"/>
        <v>0.30250000000000077</v>
      </c>
      <c r="M56" s="83">
        <f t="shared" si="17"/>
        <v>30.650000000000002</v>
      </c>
      <c r="N56" s="23">
        <f t="shared" si="18"/>
        <v>1.7171717171717199E-2</v>
      </c>
      <c r="O56" s="30">
        <f t="shared" si="19"/>
        <v>30.667171717171719</v>
      </c>
      <c r="P56" s="83">
        <f t="shared" si="20"/>
        <v>2.2671717171717205</v>
      </c>
      <c r="Q56" s="83">
        <f t="shared" si="21"/>
        <v>5.1400675951433676</v>
      </c>
      <c r="R56" s="83">
        <f t="shared" si="1"/>
        <v>-2.7397260273972601</v>
      </c>
      <c r="S56" s="30">
        <f t="shared" si="2"/>
        <v>29.917192982456143</v>
      </c>
      <c r="T56" s="83">
        <f t="shared" si="3"/>
        <v>1.5171929824561445</v>
      </c>
      <c r="U56" s="83">
        <f t="shared" si="4"/>
        <v>2.301874546014171</v>
      </c>
      <c r="V56" s="84">
        <f t="shared" si="22"/>
        <v>29.75</v>
      </c>
      <c r="W56" s="85"/>
      <c r="X56" s="43">
        <f t="shared" si="11"/>
        <v>1.3500000000000014</v>
      </c>
      <c r="Y56" s="43">
        <f t="shared" si="12"/>
        <v>1.8225000000000038</v>
      </c>
    </row>
    <row r="57" spans="1:25" ht="18" customHeight="1" x14ac:dyDescent="0.25">
      <c r="A57" s="51">
        <v>54</v>
      </c>
      <c r="B57" s="49">
        <v>43344</v>
      </c>
      <c r="C57" s="35">
        <v>27.8</v>
      </c>
      <c r="D57" s="60">
        <f>AVERAGE($C$4:C56)</f>
        <v>27.141509433962273</v>
      </c>
      <c r="E57" s="83">
        <f t="shared" si="5"/>
        <v>0.65849056603772738</v>
      </c>
      <c r="F57" s="19">
        <f t="shared" si="6"/>
        <v>0.43360982556068661</v>
      </c>
      <c r="G57" s="62">
        <f t="shared" si="7"/>
        <v>28.7</v>
      </c>
      <c r="H57" s="83">
        <f t="shared" si="8"/>
        <v>0.89999999999999858</v>
      </c>
      <c r="I57" s="83">
        <f t="shared" si="9"/>
        <v>0.80999999999999739</v>
      </c>
      <c r="J57" s="63">
        <f t="shared" si="14"/>
        <v>29.925000000000001</v>
      </c>
      <c r="K57" s="83">
        <f t="shared" si="15"/>
        <v>2.125</v>
      </c>
      <c r="L57" s="83">
        <f t="shared" si="16"/>
        <v>4.515625</v>
      </c>
      <c r="M57" s="83">
        <f t="shared" si="17"/>
        <v>27.474999999999998</v>
      </c>
      <c r="N57" s="23">
        <f t="shared" si="18"/>
        <v>2.4747474747474775E-2</v>
      </c>
      <c r="O57" s="30">
        <f t="shared" si="19"/>
        <v>27.499747474747473</v>
      </c>
      <c r="P57" s="83">
        <f t="shared" si="20"/>
        <v>0.3002525252525281</v>
      </c>
      <c r="Q57" s="83">
        <f t="shared" si="21"/>
        <v>9.0151578920520031E-2</v>
      </c>
      <c r="R57" s="83">
        <f t="shared" si="1"/>
        <v>-2.1126760563380254</v>
      </c>
      <c r="S57" s="30">
        <f t="shared" si="2"/>
        <v>27.621917808219177</v>
      </c>
      <c r="T57" s="83">
        <f t="shared" si="3"/>
        <v>0.17808219178082396</v>
      </c>
      <c r="U57" s="83">
        <f t="shared" si="4"/>
        <v>3.1713267029462165E-2</v>
      </c>
      <c r="V57" s="84">
        <f t="shared" si="22"/>
        <v>29.1</v>
      </c>
      <c r="W57" s="85"/>
      <c r="X57" s="43">
        <f t="shared" si="11"/>
        <v>1.3000000000000007</v>
      </c>
      <c r="Y57" s="43">
        <f t="shared" si="12"/>
        <v>1.6900000000000019</v>
      </c>
    </row>
    <row r="58" spans="1:25" ht="18" customHeight="1" x14ac:dyDescent="0.25">
      <c r="A58" s="51">
        <v>55</v>
      </c>
      <c r="B58" s="49">
        <v>43374</v>
      </c>
      <c r="C58" s="35">
        <v>25.9</v>
      </c>
      <c r="D58" s="60">
        <f>AVERAGE($C$4:C57)</f>
        <v>27.153703703703712</v>
      </c>
      <c r="E58" s="83">
        <f t="shared" si="5"/>
        <v>1.2537037037037138</v>
      </c>
      <c r="F58" s="19">
        <f t="shared" si="6"/>
        <v>1.5717729766804094</v>
      </c>
      <c r="G58" s="62">
        <f t="shared" si="7"/>
        <v>28.466666666666665</v>
      </c>
      <c r="H58" s="83">
        <f t="shared" si="8"/>
        <v>2.5666666666666664</v>
      </c>
      <c r="I58" s="83">
        <f t="shared" si="9"/>
        <v>6.5877777777777764</v>
      </c>
      <c r="J58" s="63">
        <f t="shared" si="14"/>
        <v>29.875</v>
      </c>
      <c r="K58" s="83">
        <f t="shared" si="15"/>
        <v>3.9750000000000014</v>
      </c>
      <c r="L58" s="83">
        <f t="shared" si="16"/>
        <v>15.800625000000011</v>
      </c>
      <c r="M58" s="83">
        <f t="shared" si="17"/>
        <v>27.05833333333333</v>
      </c>
      <c r="N58" s="23">
        <f t="shared" si="18"/>
        <v>2.8451178451178484E-2</v>
      </c>
      <c r="O58" s="30">
        <f t="shared" si="19"/>
        <v>27.086784511784508</v>
      </c>
      <c r="P58" s="83">
        <f t="shared" si="20"/>
        <v>1.1867845117845093</v>
      </c>
      <c r="Q58" s="83">
        <f t="shared" si="21"/>
        <v>1.4084574774115961</v>
      </c>
      <c r="R58" s="83">
        <f t="shared" si="1"/>
        <v>-6.834532374100732</v>
      </c>
      <c r="S58" s="30">
        <f t="shared" si="2"/>
        <v>27.212676056338029</v>
      </c>
      <c r="T58" s="83">
        <f t="shared" si="3"/>
        <v>1.3126760563380309</v>
      </c>
      <c r="U58" s="83">
        <f t="shared" si="4"/>
        <v>1.7231184288831651</v>
      </c>
      <c r="V58" s="84">
        <f t="shared" si="22"/>
        <v>28.25</v>
      </c>
      <c r="W58" s="85"/>
      <c r="X58" s="25">
        <f t="shared" ref="X58:X103" si="23">ABS(C58-V58)</f>
        <v>2.3500000000000014</v>
      </c>
      <c r="Y58" s="25">
        <f t="shared" ref="Y58:Y103" si="24">X58*X58</f>
        <v>5.5225000000000071</v>
      </c>
    </row>
    <row r="59" spans="1:25" ht="18" customHeight="1" x14ac:dyDescent="0.25">
      <c r="A59" s="51">
        <v>56</v>
      </c>
      <c r="B59" s="8">
        <v>43405</v>
      </c>
      <c r="C59" s="35">
        <v>24.7</v>
      </c>
      <c r="D59" s="60">
        <f>AVERAGE($C$4:C58)</f>
        <v>27.1309090909091</v>
      </c>
      <c r="E59" s="83">
        <f t="shared" si="5"/>
        <v>2.4309090909091005</v>
      </c>
      <c r="F59" s="19">
        <f t="shared" si="6"/>
        <v>5.9093190082645091</v>
      </c>
      <c r="G59" s="62">
        <f t="shared" si="7"/>
        <v>27.366666666666664</v>
      </c>
      <c r="H59" s="83">
        <f t="shared" si="8"/>
        <v>2.6666666666666643</v>
      </c>
      <c r="I59" s="83">
        <f t="shared" si="9"/>
        <v>7.1111111111110983</v>
      </c>
      <c r="J59" s="63">
        <f t="shared" si="14"/>
        <v>29.316666666666666</v>
      </c>
      <c r="K59" s="83">
        <f t="shared" si="15"/>
        <v>4.6166666666666671</v>
      </c>
      <c r="L59" s="83">
        <f t="shared" si="16"/>
        <v>21.313611111111115</v>
      </c>
      <c r="M59" s="83">
        <f t="shared" si="17"/>
        <v>25.416666666666661</v>
      </c>
      <c r="N59" s="23">
        <f t="shared" si="18"/>
        <v>3.9393939393939453E-2</v>
      </c>
      <c r="O59" s="30">
        <f t="shared" si="19"/>
        <v>25.4560606060606</v>
      </c>
      <c r="P59" s="83">
        <f t="shared" si="20"/>
        <v>0.75606060606060055</v>
      </c>
      <c r="Q59" s="83">
        <f t="shared" si="21"/>
        <v>0.57162764003672262</v>
      </c>
      <c r="R59" s="83">
        <f t="shared" si="1"/>
        <v>-4.6332046332046346</v>
      </c>
      <c r="S59" s="30">
        <f t="shared" si="2"/>
        <v>24.129856115107909</v>
      </c>
      <c r="T59" s="83">
        <f t="shared" si="3"/>
        <v>0.57014388489209011</v>
      </c>
      <c r="U59" s="83">
        <f t="shared" si="4"/>
        <v>0.32506404947984491</v>
      </c>
      <c r="V59" s="84">
        <f t="shared" si="22"/>
        <v>27.18333333333333</v>
      </c>
      <c r="W59" s="85"/>
      <c r="X59" s="25">
        <f t="shared" si="23"/>
        <v>2.4833333333333307</v>
      </c>
      <c r="Y59" s="25">
        <f t="shared" si="24"/>
        <v>6.1669444444444315</v>
      </c>
    </row>
    <row r="60" spans="1:25" ht="18" customHeight="1" x14ac:dyDescent="0.25">
      <c r="A60" s="51">
        <v>57</v>
      </c>
      <c r="B60" s="8">
        <v>43435</v>
      </c>
      <c r="C60" s="35">
        <v>22.8</v>
      </c>
      <c r="D60" s="60">
        <f>AVERAGE($C$4:C59)</f>
        <v>27.087500000000009</v>
      </c>
      <c r="E60" s="83">
        <f t="shared" si="5"/>
        <v>4.2875000000000085</v>
      </c>
      <c r="F60" s="19">
        <f t="shared" si="6"/>
        <v>18.382656250000075</v>
      </c>
      <c r="G60" s="62">
        <f t="shared" si="7"/>
        <v>26.133333333333336</v>
      </c>
      <c r="H60" s="83">
        <f t="shared" si="8"/>
        <v>3.3333333333333357</v>
      </c>
      <c r="I60" s="83">
        <f t="shared" si="9"/>
        <v>11.111111111111127</v>
      </c>
      <c r="J60" s="63">
        <f t="shared" si="14"/>
        <v>28.583333333333332</v>
      </c>
      <c r="K60" s="83">
        <f t="shared" si="15"/>
        <v>5.7833333333333314</v>
      </c>
      <c r="L60" s="83">
        <f t="shared" si="16"/>
        <v>33.446944444444419</v>
      </c>
      <c r="M60" s="83">
        <f t="shared" si="17"/>
        <v>23.683333333333341</v>
      </c>
      <c r="N60" s="23">
        <f t="shared" si="18"/>
        <v>4.9494949494949411E-2</v>
      </c>
      <c r="O60" s="30">
        <f t="shared" si="19"/>
        <v>23.73282828282829</v>
      </c>
      <c r="P60" s="83">
        <f t="shared" si="20"/>
        <v>0.93282828282828945</v>
      </c>
      <c r="Q60" s="83">
        <f t="shared" si="21"/>
        <v>0.87016860524437512</v>
      </c>
      <c r="R60" s="83">
        <f t="shared" si="1"/>
        <v>-7.6923076923076872</v>
      </c>
      <c r="S60" s="30">
        <f t="shared" si="2"/>
        <v>23.555598455598453</v>
      </c>
      <c r="T60" s="83">
        <f t="shared" si="3"/>
        <v>0.75559845559845229</v>
      </c>
      <c r="U60" s="83">
        <f t="shared" si="4"/>
        <v>0.5709290261027663</v>
      </c>
      <c r="V60" s="84">
        <f t="shared" ref="V60:V102" si="25">(G59 + ($W$2 * (C59-G59)))</f>
        <v>26.033333333333331</v>
      </c>
      <c r="W60" s="85"/>
      <c r="X60" s="25">
        <f t="shared" si="23"/>
        <v>3.2333333333333307</v>
      </c>
      <c r="Y60" s="25">
        <f t="shared" si="24"/>
        <v>10.454444444444428</v>
      </c>
    </row>
    <row r="61" spans="1:25" ht="18" customHeight="1" x14ac:dyDescent="0.25">
      <c r="A61" s="51">
        <v>58</v>
      </c>
      <c r="B61" s="8">
        <v>43466</v>
      </c>
      <c r="C61" s="35">
        <v>24.7</v>
      </c>
      <c r="D61" s="60">
        <f>AVERAGE($C$4:C60)</f>
        <v>27.012280701754396</v>
      </c>
      <c r="E61" s="83">
        <f t="shared" si="5"/>
        <v>2.3122807017543963</v>
      </c>
      <c r="F61" s="19">
        <f t="shared" si="6"/>
        <v>5.3466420437058035</v>
      </c>
      <c r="G61" s="62">
        <f t="shared" si="7"/>
        <v>24.466666666666665</v>
      </c>
      <c r="H61" s="83">
        <f t="shared" si="8"/>
        <v>0.23333333333333428</v>
      </c>
      <c r="I61" s="83">
        <f t="shared" si="9"/>
        <v>5.4444444444444885E-2</v>
      </c>
      <c r="J61" s="63">
        <f t="shared" si="14"/>
        <v>27.666666666666668</v>
      </c>
      <c r="K61" s="83">
        <f t="shared" si="15"/>
        <v>2.9666666666666686</v>
      </c>
      <c r="L61" s="83">
        <f t="shared" si="16"/>
        <v>8.8011111111111227</v>
      </c>
      <c r="M61" s="83">
        <f t="shared" si="17"/>
        <v>21.266666666666662</v>
      </c>
      <c r="N61" s="23">
        <f t="shared" si="18"/>
        <v>6.4646464646464702E-2</v>
      </c>
      <c r="O61" s="30">
        <f t="shared" si="19"/>
        <v>21.331313131313127</v>
      </c>
      <c r="P61" s="83">
        <f t="shared" si="20"/>
        <v>3.3686868686868721</v>
      </c>
      <c r="Q61" s="83">
        <f t="shared" si="21"/>
        <v>11.348051219263363</v>
      </c>
      <c r="R61" s="83">
        <f t="shared" si="1"/>
        <v>8.333333333333325</v>
      </c>
      <c r="S61" s="30">
        <f t="shared" si="2"/>
        <v>21.04615384615385</v>
      </c>
      <c r="T61" s="83">
        <f t="shared" si="3"/>
        <v>3.6538461538461497</v>
      </c>
      <c r="U61" s="83">
        <f t="shared" si="4"/>
        <v>13.350591715976302</v>
      </c>
      <c r="V61" s="84">
        <f t="shared" si="25"/>
        <v>24.466666666666669</v>
      </c>
      <c r="W61" s="85"/>
      <c r="X61" s="25">
        <f t="shared" si="23"/>
        <v>0.23333333333333073</v>
      </c>
      <c r="Y61" s="25">
        <f t="shared" si="24"/>
        <v>5.4444444444443227E-2</v>
      </c>
    </row>
    <row r="62" spans="1:25" ht="18" customHeight="1" x14ac:dyDescent="0.25">
      <c r="A62" s="51">
        <v>59</v>
      </c>
      <c r="B62" s="8">
        <v>43497</v>
      </c>
      <c r="C62" s="35">
        <v>28.1</v>
      </c>
      <c r="D62" s="60">
        <f>AVERAGE($C$4:C61)</f>
        <v>26.972413793103456</v>
      </c>
      <c r="E62" s="83">
        <f t="shared" si="5"/>
        <v>1.1275862068965452</v>
      </c>
      <c r="F62" s="19">
        <f t="shared" si="6"/>
        <v>1.2714506539833386</v>
      </c>
      <c r="G62" s="62">
        <f t="shared" si="7"/>
        <v>24.066666666666666</v>
      </c>
      <c r="H62" s="83">
        <f t="shared" si="8"/>
        <v>4.033333333333335</v>
      </c>
      <c r="I62" s="83">
        <f t="shared" si="9"/>
        <v>16.267777777777791</v>
      </c>
      <c r="J62" s="63">
        <f t="shared" si="14"/>
        <v>26.608333333333334</v>
      </c>
      <c r="K62" s="83">
        <f t="shared" si="15"/>
        <v>1.4916666666666671</v>
      </c>
      <c r="L62" s="83">
        <f t="shared" si="16"/>
        <v>2.2250694444444457</v>
      </c>
      <c r="M62" s="83">
        <f t="shared" si="17"/>
        <v>21.524999999999999</v>
      </c>
      <c r="N62" s="23">
        <f t="shared" si="18"/>
        <v>5.134680134680137E-2</v>
      </c>
      <c r="O62" s="30">
        <f t="shared" si="19"/>
        <v>21.576346801346801</v>
      </c>
      <c r="P62" s="83">
        <f t="shared" si="20"/>
        <v>6.5236531986532</v>
      </c>
      <c r="Q62" s="83">
        <f t="shared" si="21"/>
        <v>42.558051056298126</v>
      </c>
      <c r="R62" s="83">
        <f t="shared" si="1"/>
        <v>13.765182186234837</v>
      </c>
      <c r="S62" s="30">
        <f t="shared" si="2"/>
        <v>26.758333333333329</v>
      </c>
      <c r="T62" s="83">
        <f t="shared" si="3"/>
        <v>1.3416666666666721</v>
      </c>
      <c r="U62" s="83">
        <f t="shared" si="4"/>
        <v>1.8000694444444592</v>
      </c>
      <c r="V62" s="84">
        <f t="shared" si="25"/>
        <v>24.583333333333332</v>
      </c>
      <c r="W62" s="85"/>
      <c r="X62" s="25">
        <f t="shared" si="23"/>
        <v>3.5166666666666693</v>
      </c>
      <c r="Y62" s="25">
        <f t="shared" si="24"/>
        <v>12.366944444444464</v>
      </c>
    </row>
    <row r="63" spans="1:25" ht="18" customHeight="1" x14ac:dyDescent="0.25">
      <c r="A63" s="51">
        <v>60</v>
      </c>
      <c r="B63" s="8">
        <v>43525</v>
      </c>
      <c r="C63" s="35">
        <v>29.6</v>
      </c>
      <c r="D63" s="60">
        <f>AVERAGE($C$4:C62)</f>
        <v>26.99152542372882</v>
      </c>
      <c r="E63" s="83">
        <f t="shared" si="5"/>
        <v>2.6084745762711812</v>
      </c>
      <c r="F63" s="19">
        <f t="shared" si="6"/>
        <v>6.8041396150531179</v>
      </c>
      <c r="G63" s="62">
        <f t="shared" si="7"/>
        <v>25.2</v>
      </c>
      <c r="H63" s="83">
        <f t="shared" si="8"/>
        <v>4.4000000000000021</v>
      </c>
      <c r="I63" s="83">
        <f t="shared" si="9"/>
        <v>19.360000000000017</v>
      </c>
      <c r="J63" s="63">
        <f t="shared" si="14"/>
        <v>25.508333333333333</v>
      </c>
      <c r="K63" s="83">
        <f t="shared" si="15"/>
        <v>4.0916666666666686</v>
      </c>
      <c r="L63" s="83">
        <f t="shared" si="16"/>
        <v>16.741736111111127</v>
      </c>
      <c r="M63" s="83">
        <f t="shared" si="17"/>
        <v>24.891666666666666</v>
      </c>
      <c r="N63" s="23">
        <f t="shared" si="18"/>
        <v>6.2289562289562341E-3</v>
      </c>
      <c r="O63" s="30">
        <f t="shared" si="19"/>
        <v>24.897895622895621</v>
      </c>
      <c r="P63" s="83">
        <f t="shared" si="20"/>
        <v>4.70210437710438</v>
      </c>
      <c r="Q63" s="83">
        <f t="shared" si="21"/>
        <v>22.109785573184169</v>
      </c>
      <c r="R63" s="83">
        <f t="shared" si="1"/>
        <v>5.3380782918149405</v>
      </c>
      <c r="S63" s="30">
        <f t="shared" si="2"/>
        <v>31.968016194331991</v>
      </c>
      <c r="T63" s="83">
        <f t="shared" si="3"/>
        <v>2.3680161943319895</v>
      </c>
      <c r="U63" s="83">
        <f t="shared" si="4"/>
        <v>5.6075006966185583</v>
      </c>
      <c r="V63" s="84">
        <f t="shared" si="25"/>
        <v>26.083333333333336</v>
      </c>
      <c r="W63" s="85"/>
      <c r="X63" s="25">
        <f t="shared" si="23"/>
        <v>3.5166666666666657</v>
      </c>
      <c r="Y63" s="25">
        <f t="shared" si="24"/>
        <v>12.366944444444437</v>
      </c>
    </row>
    <row r="64" spans="1:25" ht="18" customHeight="1" x14ac:dyDescent="0.25">
      <c r="A64" s="51">
        <v>61</v>
      </c>
      <c r="B64" s="8">
        <v>43556</v>
      </c>
      <c r="C64" s="35">
        <v>30.9</v>
      </c>
      <c r="D64" s="60">
        <f>AVERAGE($C$4:C63)</f>
        <v>27.035000000000007</v>
      </c>
      <c r="E64" s="83">
        <f t="shared" si="5"/>
        <v>3.8649999999999913</v>
      </c>
      <c r="F64" s="19">
        <f t="shared" si="6"/>
        <v>14.938224999999933</v>
      </c>
      <c r="G64" s="62">
        <f t="shared" si="7"/>
        <v>27.466666666666669</v>
      </c>
      <c r="H64" s="83">
        <f t="shared" si="8"/>
        <v>3.43333333333333</v>
      </c>
      <c r="I64" s="83">
        <f t="shared" si="9"/>
        <v>11.787777777777755</v>
      </c>
      <c r="J64" s="63">
        <f t="shared" si="14"/>
        <v>24.966666666666669</v>
      </c>
      <c r="K64" s="83">
        <f t="shared" si="15"/>
        <v>5.93333333333333</v>
      </c>
      <c r="L64" s="83">
        <f t="shared" si="16"/>
        <v>35.204444444444405</v>
      </c>
      <c r="M64" s="83">
        <f t="shared" si="17"/>
        <v>29.966666666666669</v>
      </c>
      <c r="N64" s="23">
        <f t="shared" si="18"/>
        <v>5.0505050505050504E-2</v>
      </c>
      <c r="O64" s="30">
        <f t="shared" si="19"/>
        <v>30.017171717171721</v>
      </c>
      <c r="P64" s="83">
        <f t="shared" si="20"/>
        <v>0.88282828282827808</v>
      </c>
      <c r="Q64" s="83">
        <f t="shared" si="21"/>
        <v>0.77938577696152611</v>
      </c>
      <c r="R64" s="83">
        <f t="shared" si="1"/>
        <v>4.3918918918918859</v>
      </c>
      <c r="S64" s="30">
        <f t="shared" si="2"/>
        <v>31.180071174377225</v>
      </c>
      <c r="T64" s="83">
        <f t="shared" si="3"/>
        <v>0.28007117437722684</v>
      </c>
      <c r="U64" s="83">
        <f t="shared" si="4"/>
        <v>7.8439862717038997E-2</v>
      </c>
      <c r="V64" s="84">
        <f t="shared" si="25"/>
        <v>27.4</v>
      </c>
      <c r="W64" s="85"/>
      <c r="X64" s="25">
        <f t="shared" si="23"/>
        <v>3.5</v>
      </c>
      <c r="Y64" s="25">
        <f t="shared" si="24"/>
        <v>12.25</v>
      </c>
    </row>
    <row r="65" spans="1:25" ht="18" customHeight="1" x14ac:dyDescent="0.25">
      <c r="A65" s="51">
        <v>62</v>
      </c>
      <c r="B65" s="8">
        <v>43586</v>
      </c>
      <c r="C65" s="35">
        <v>33.200000000000003</v>
      </c>
      <c r="D65" s="60">
        <f>AVERAGE($C$4:C64)</f>
        <v>27.098360655737711</v>
      </c>
      <c r="E65" s="83">
        <f t="shared" si="5"/>
        <v>6.101639344262292</v>
      </c>
      <c r="F65" s="19">
        <f t="shared" si="6"/>
        <v>37.23000268744957</v>
      </c>
      <c r="G65" s="62">
        <f t="shared" si="7"/>
        <v>29.533333333333331</v>
      </c>
      <c r="H65" s="83">
        <f t="shared" si="8"/>
        <v>3.6666666666666714</v>
      </c>
      <c r="I65" s="83">
        <f t="shared" si="9"/>
        <v>13.444444444444478</v>
      </c>
      <c r="J65" s="63">
        <f t="shared" si="14"/>
        <v>25.3</v>
      </c>
      <c r="K65" s="83">
        <f t="shared" si="15"/>
        <v>7.9000000000000021</v>
      </c>
      <c r="L65" s="83">
        <f t="shared" si="16"/>
        <v>62.410000000000032</v>
      </c>
      <c r="M65" s="83">
        <f t="shared" si="17"/>
        <v>33.766666666666666</v>
      </c>
      <c r="N65" s="23">
        <f t="shared" si="18"/>
        <v>8.5521885521885471E-2</v>
      </c>
      <c r="O65" s="30">
        <f t="shared" si="19"/>
        <v>33.852188552188551</v>
      </c>
      <c r="P65" s="83">
        <f t="shared" si="20"/>
        <v>0.65218855218854799</v>
      </c>
      <c r="Q65" s="83">
        <f t="shared" si="21"/>
        <v>0.42534990760579439</v>
      </c>
      <c r="R65" s="83">
        <f t="shared" si="1"/>
        <v>7.4433656957928918</v>
      </c>
      <c r="S65" s="30">
        <f t="shared" si="2"/>
        <v>32.257094594594591</v>
      </c>
      <c r="T65" s="83">
        <f t="shared" si="3"/>
        <v>0.94290540540541201</v>
      </c>
      <c r="U65" s="83">
        <f t="shared" si="4"/>
        <v>0.88907060354274436</v>
      </c>
      <c r="V65" s="84">
        <f t="shared" si="25"/>
        <v>29.183333333333334</v>
      </c>
      <c r="W65" s="85"/>
      <c r="X65" s="25">
        <f t="shared" si="23"/>
        <v>4.0166666666666693</v>
      </c>
      <c r="Y65" s="25">
        <f t="shared" si="24"/>
        <v>16.133611111111133</v>
      </c>
    </row>
    <row r="66" spans="1:25" ht="18" customHeight="1" x14ac:dyDescent="0.25">
      <c r="A66" s="51">
        <v>63</v>
      </c>
      <c r="B66" s="8">
        <v>43617</v>
      </c>
      <c r="C66" s="35">
        <v>29.9</v>
      </c>
      <c r="D66" s="60">
        <f>AVERAGE($C$4:C65)</f>
        <v>27.196774193548396</v>
      </c>
      <c r="E66" s="83">
        <f t="shared" si="5"/>
        <v>2.7032258064516022</v>
      </c>
      <c r="F66" s="19">
        <f t="shared" si="6"/>
        <v>7.3074297606659151</v>
      </c>
      <c r="G66" s="62">
        <f t="shared" si="7"/>
        <v>31.233333333333334</v>
      </c>
      <c r="H66" s="83">
        <f t="shared" si="8"/>
        <v>1.3333333333333357</v>
      </c>
      <c r="I66" s="83">
        <f t="shared" si="9"/>
        <v>1.7777777777777841</v>
      </c>
      <c r="J66" s="63">
        <f t="shared" si="14"/>
        <v>26.566666666666666</v>
      </c>
      <c r="K66" s="83">
        <f t="shared" si="15"/>
        <v>3.3333333333333321</v>
      </c>
      <c r="L66" s="83">
        <f t="shared" si="16"/>
        <v>11.111111111111104</v>
      </c>
      <c r="M66" s="83">
        <f t="shared" si="17"/>
        <v>35.900000000000006</v>
      </c>
      <c r="N66" s="23">
        <f t="shared" si="18"/>
        <v>9.4276094276094305E-2</v>
      </c>
      <c r="O66" s="30">
        <f t="shared" si="19"/>
        <v>35.994276094276103</v>
      </c>
      <c r="P66" s="83">
        <f t="shared" si="20"/>
        <v>6.0942760942761041</v>
      </c>
      <c r="Q66" s="83">
        <f t="shared" si="21"/>
        <v>37.140201113265206</v>
      </c>
      <c r="R66" s="83">
        <f t="shared" si="1"/>
        <v>-9.93975903614459</v>
      </c>
      <c r="S66" s="30">
        <f t="shared" si="2"/>
        <v>35.671197411003241</v>
      </c>
      <c r="T66" s="83">
        <f t="shared" si="3"/>
        <v>5.7711974110032429</v>
      </c>
      <c r="U66" s="83">
        <f t="shared" si="4"/>
        <v>33.306719556770531</v>
      </c>
      <c r="V66" s="84">
        <f t="shared" si="25"/>
        <v>31.366666666666667</v>
      </c>
      <c r="W66" s="85"/>
      <c r="X66" s="25">
        <f t="shared" si="23"/>
        <v>1.4666666666666686</v>
      </c>
      <c r="Y66" s="25">
        <f t="shared" si="24"/>
        <v>2.1511111111111165</v>
      </c>
    </row>
    <row r="67" spans="1:25" ht="18" customHeight="1" x14ac:dyDescent="0.25">
      <c r="A67" s="51">
        <v>64</v>
      </c>
      <c r="B67" s="8">
        <v>43647</v>
      </c>
      <c r="C67" s="35">
        <v>28.6</v>
      </c>
      <c r="D67" s="60">
        <f>AVERAGE($C$4:C66)</f>
        <v>27.239682539682548</v>
      </c>
      <c r="E67" s="83">
        <f t="shared" si="5"/>
        <v>1.3603174603174537</v>
      </c>
      <c r="F67" s="19">
        <f t="shared" si="6"/>
        <v>1.8504635928445272</v>
      </c>
      <c r="G67" s="62">
        <f t="shared" si="7"/>
        <v>31.333333333333332</v>
      </c>
      <c r="H67" s="83">
        <f t="shared" si="8"/>
        <v>2.7333333333333307</v>
      </c>
      <c r="I67" s="83">
        <f t="shared" si="9"/>
        <v>7.4711111111110968</v>
      </c>
      <c r="J67" s="63">
        <f t="shared" si="14"/>
        <v>28.358333333333334</v>
      </c>
      <c r="K67" s="83">
        <f t="shared" si="15"/>
        <v>0.24166666666666714</v>
      </c>
      <c r="L67" s="83">
        <f t="shared" si="16"/>
        <v>5.8402777777778005E-2</v>
      </c>
      <c r="M67" s="83">
        <f t="shared" si="17"/>
        <v>34.30833333333333</v>
      </c>
      <c r="N67" s="23">
        <f t="shared" si="18"/>
        <v>6.0101010101010058E-2</v>
      </c>
      <c r="O67" s="30">
        <f t="shared" si="19"/>
        <v>34.368434343434338</v>
      </c>
      <c r="P67" s="83">
        <f t="shared" si="20"/>
        <v>5.7684343434343361</v>
      </c>
      <c r="Q67" s="83">
        <f t="shared" si="21"/>
        <v>33.274834774512719</v>
      </c>
      <c r="R67" s="83">
        <f t="shared" si="1"/>
        <v>-4.3478260869565073</v>
      </c>
      <c r="S67" s="30">
        <f t="shared" si="2"/>
        <v>26.928012048192766</v>
      </c>
      <c r="T67" s="83">
        <f t="shared" si="3"/>
        <v>1.6719879518072354</v>
      </c>
      <c r="U67" s="83">
        <f t="shared" si="4"/>
        <v>2.7955437109885541</v>
      </c>
      <c r="V67" s="84">
        <f t="shared" si="25"/>
        <v>30.566666666666666</v>
      </c>
      <c r="W67" s="85"/>
      <c r="X67" s="25">
        <f t="shared" si="23"/>
        <v>1.966666666666665</v>
      </c>
      <c r="Y67" s="25">
        <f t="shared" si="24"/>
        <v>3.8677777777777713</v>
      </c>
    </row>
    <row r="68" spans="1:25" ht="18" customHeight="1" x14ac:dyDescent="0.25">
      <c r="A68" s="56">
        <v>65</v>
      </c>
      <c r="B68" s="54">
        <v>43678</v>
      </c>
      <c r="C68" s="35">
        <v>30.6</v>
      </c>
      <c r="D68" s="60">
        <f>AVERAGE($C$4:C67)</f>
        <v>27.260937500000008</v>
      </c>
      <c r="E68" s="83">
        <f t="shared" si="5"/>
        <v>3.3390624999999936</v>
      </c>
      <c r="F68" s="19">
        <f t="shared" si="6"/>
        <v>11.149338378906208</v>
      </c>
      <c r="G68" s="62">
        <f t="shared" si="7"/>
        <v>30.566666666666666</v>
      </c>
      <c r="H68" s="83">
        <f t="shared" si="8"/>
        <v>3.3333333333334991E-2</v>
      </c>
      <c r="I68" s="83">
        <f t="shared" si="9"/>
        <v>1.1111111111112217E-3</v>
      </c>
      <c r="J68" s="63">
        <f t="shared" si="14"/>
        <v>29.891666666666666</v>
      </c>
      <c r="K68" s="83">
        <f t="shared" si="15"/>
        <v>0.7083333333333357</v>
      </c>
      <c r="L68" s="83">
        <f t="shared" si="16"/>
        <v>0.50173611111111449</v>
      </c>
      <c r="M68" s="83">
        <f t="shared" si="17"/>
        <v>31.241666666666667</v>
      </c>
      <c r="N68" s="23">
        <f t="shared" si="18"/>
        <v>1.3636363636363651E-2</v>
      </c>
      <c r="O68" s="30">
        <f t="shared" si="19"/>
        <v>31.255303030303029</v>
      </c>
      <c r="P68" s="83">
        <f t="shared" si="20"/>
        <v>0.65530303030302761</v>
      </c>
      <c r="Q68" s="83">
        <f t="shared" si="21"/>
        <v>0.42942206152433071</v>
      </c>
      <c r="R68" s="83">
        <f t="shared" si="1"/>
        <v>6.9930069930070005</v>
      </c>
      <c r="S68" s="30">
        <f t="shared" si="2"/>
        <v>27.356521739130439</v>
      </c>
      <c r="T68" s="83">
        <f t="shared" si="3"/>
        <v>3.243478260869562</v>
      </c>
      <c r="U68" s="83">
        <f t="shared" si="4"/>
        <v>10.52015122873344</v>
      </c>
      <c r="V68" s="84">
        <f t="shared" si="25"/>
        <v>29.966666666666669</v>
      </c>
      <c r="W68" s="85"/>
      <c r="X68" s="25">
        <f t="shared" si="23"/>
        <v>0.63333333333333286</v>
      </c>
      <c r="Y68" s="25">
        <f t="shared" si="24"/>
        <v>0.40111111111111053</v>
      </c>
    </row>
    <row r="69" spans="1:25" ht="18" customHeight="1" x14ac:dyDescent="0.25">
      <c r="A69" s="51">
        <v>66</v>
      </c>
      <c r="B69" s="8">
        <v>43709</v>
      </c>
      <c r="C69" s="35">
        <v>28.7</v>
      </c>
      <c r="D69" s="60">
        <f>AVERAGE($C$4:C68)</f>
        <v>27.312307692307698</v>
      </c>
      <c r="E69" s="83">
        <f t="shared" si="5"/>
        <v>1.3876923076923013</v>
      </c>
      <c r="F69" s="19">
        <f t="shared" si="6"/>
        <v>1.9256899408283847</v>
      </c>
      <c r="G69" s="62">
        <f t="shared" si="7"/>
        <v>29.7</v>
      </c>
      <c r="H69" s="83">
        <f t="shared" si="8"/>
        <v>1</v>
      </c>
      <c r="I69" s="83">
        <f t="shared" si="9"/>
        <v>1</v>
      </c>
      <c r="J69" s="63">
        <f t="shared" si="14"/>
        <v>30.666666666666664</v>
      </c>
      <c r="K69" s="83">
        <f t="shared" si="15"/>
        <v>1.966666666666665</v>
      </c>
      <c r="L69" s="83">
        <f t="shared" si="16"/>
        <v>3.8677777777777713</v>
      </c>
      <c r="M69" s="83">
        <f t="shared" si="17"/>
        <v>28.733333333333334</v>
      </c>
      <c r="N69" s="23">
        <f t="shared" si="18"/>
        <v>1.9528619528619496E-2</v>
      </c>
      <c r="O69" s="30">
        <f t="shared" si="19"/>
        <v>28.752861952861952</v>
      </c>
      <c r="P69" s="83">
        <f t="shared" si="20"/>
        <v>5.2861952861952943E-2</v>
      </c>
      <c r="Q69" s="83">
        <f t="shared" si="21"/>
        <v>2.794386060379335E-3</v>
      </c>
      <c r="R69" s="83">
        <f t="shared" si="1"/>
        <v>-6.2091503267973973</v>
      </c>
      <c r="S69" s="30">
        <f t="shared" si="2"/>
        <v>32.739860139860141</v>
      </c>
      <c r="T69" s="83">
        <f t="shared" si="3"/>
        <v>4.0398601398601421</v>
      </c>
      <c r="U69" s="83">
        <f t="shared" si="4"/>
        <v>16.320469949630809</v>
      </c>
      <c r="V69" s="84">
        <f t="shared" si="25"/>
        <v>30.583333333333336</v>
      </c>
      <c r="W69" s="85"/>
      <c r="X69" s="25">
        <f t="shared" si="23"/>
        <v>1.8833333333333364</v>
      </c>
      <c r="Y69" s="25">
        <f t="shared" si="24"/>
        <v>3.5469444444444562</v>
      </c>
    </row>
    <row r="70" spans="1:25" ht="18" customHeight="1" x14ac:dyDescent="0.25">
      <c r="A70" s="51">
        <v>67</v>
      </c>
      <c r="B70" s="8">
        <v>43739</v>
      </c>
      <c r="C70" s="35">
        <v>27.4</v>
      </c>
      <c r="D70" s="60">
        <f>AVERAGE($C$4:C69)</f>
        <v>27.333333333333339</v>
      </c>
      <c r="E70" s="83">
        <f t="shared" si="5"/>
        <v>6.6666666666659324E-2</v>
      </c>
      <c r="F70" s="19">
        <f t="shared" si="6"/>
        <v>4.4444444444434652E-3</v>
      </c>
      <c r="G70" s="62">
        <f t="shared" si="7"/>
        <v>29.3</v>
      </c>
      <c r="H70" s="83">
        <f t="shared" si="8"/>
        <v>1.9000000000000021</v>
      </c>
      <c r="I70" s="83">
        <f t="shared" si="9"/>
        <v>3.6100000000000083</v>
      </c>
      <c r="J70" s="63">
        <f t="shared" si="14"/>
        <v>30.708333333333332</v>
      </c>
      <c r="K70" s="83">
        <f t="shared" si="15"/>
        <v>3.3083333333333336</v>
      </c>
      <c r="L70" s="83">
        <f t="shared" si="16"/>
        <v>10.945069444444446</v>
      </c>
      <c r="M70" s="83">
        <f t="shared" si="17"/>
        <v>27.891666666666669</v>
      </c>
      <c r="N70" s="23">
        <f t="shared" si="18"/>
        <v>2.8451178451178411E-2</v>
      </c>
      <c r="O70" s="30">
        <f t="shared" si="19"/>
        <v>27.920117845117847</v>
      </c>
      <c r="P70" s="83">
        <f t="shared" si="20"/>
        <v>0.52011784511784853</v>
      </c>
      <c r="Q70" s="83">
        <f t="shared" si="21"/>
        <v>0.27052257281003428</v>
      </c>
      <c r="R70" s="83">
        <f t="shared" si="1"/>
        <v>-4.5296167247386832</v>
      </c>
      <c r="S70" s="30">
        <f t="shared" si="2"/>
        <v>26.917973856209144</v>
      </c>
      <c r="T70" s="83">
        <f t="shared" si="3"/>
        <v>0.48202614379085418</v>
      </c>
      <c r="U70" s="83">
        <f t="shared" si="4"/>
        <v>0.23234920329788122</v>
      </c>
      <c r="V70" s="84">
        <f t="shared" si="25"/>
        <v>29.2</v>
      </c>
      <c r="W70" s="85"/>
      <c r="X70" s="25">
        <f t="shared" si="23"/>
        <v>1.8000000000000007</v>
      </c>
      <c r="Y70" s="25">
        <f t="shared" si="24"/>
        <v>3.2400000000000024</v>
      </c>
    </row>
    <row r="71" spans="1:25" ht="18" customHeight="1" x14ac:dyDescent="0.25">
      <c r="A71" s="51">
        <v>68</v>
      </c>
      <c r="B71" s="8">
        <v>43770</v>
      </c>
      <c r="C71" s="35">
        <v>26.5</v>
      </c>
      <c r="D71" s="60">
        <f>AVERAGE($C$4:C70)</f>
        <v>27.334328358208964</v>
      </c>
      <c r="E71" s="83">
        <f t="shared" si="5"/>
        <v>0.834328358208964</v>
      </c>
      <c r="F71" s="19">
        <f t="shared" si="6"/>
        <v>0.69610380931166538</v>
      </c>
      <c r="G71" s="62">
        <f t="shared" si="7"/>
        <v>28.899999999999995</v>
      </c>
      <c r="H71" s="83">
        <f t="shared" si="8"/>
        <v>2.399999999999995</v>
      </c>
      <c r="I71" s="83">
        <f t="shared" si="9"/>
        <v>5.7599999999999758</v>
      </c>
      <c r="J71" s="63">
        <f t="shared" si="14"/>
        <v>30.224999999999998</v>
      </c>
      <c r="K71" s="83">
        <f t="shared" si="15"/>
        <v>3.7249999999999979</v>
      </c>
      <c r="L71" s="83">
        <f t="shared" si="16"/>
        <v>13.875624999999983</v>
      </c>
      <c r="M71" s="83">
        <f t="shared" si="17"/>
        <v>27.574999999999992</v>
      </c>
      <c r="N71" s="23">
        <f t="shared" si="18"/>
        <v>2.6767676767676826E-2</v>
      </c>
      <c r="O71" s="30">
        <f t="shared" si="19"/>
        <v>27.601767676767668</v>
      </c>
      <c r="P71" s="83">
        <f t="shared" si="20"/>
        <v>1.1017676767676683</v>
      </c>
      <c r="Q71" s="83">
        <f t="shared" si="21"/>
        <v>1.2138920135700253</v>
      </c>
      <c r="R71" s="83">
        <f t="shared" ref="R71:R103" si="26">(((C71/C70)-1)*100)</f>
        <v>-3.2846715328467058</v>
      </c>
      <c r="S71" s="30">
        <f t="shared" ref="S71:S103" si="27">(((R70/100)*C70)+C70)</f>
        <v>26.1588850174216</v>
      </c>
      <c r="T71" s="83">
        <f t="shared" ref="T71:T103" si="28">ABS(C71-S71)</f>
        <v>0.34111498257840012</v>
      </c>
      <c r="U71" s="83">
        <f t="shared" ref="U71:U103" si="29">T71*T71</f>
        <v>0.11635943133946222</v>
      </c>
      <c r="V71" s="84">
        <f t="shared" si="25"/>
        <v>28.35</v>
      </c>
      <c r="W71" s="85"/>
      <c r="X71" s="25">
        <f t="shared" si="23"/>
        <v>1.8500000000000014</v>
      </c>
      <c r="Y71" s="25">
        <f t="shared" si="24"/>
        <v>3.4225000000000052</v>
      </c>
    </row>
    <row r="72" spans="1:25" ht="18" customHeight="1" x14ac:dyDescent="0.25">
      <c r="A72" s="51">
        <v>69</v>
      </c>
      <c r="B72" s="8">
        <v>43800</v>
      </c>
      <c r="C72" s="35">
        <v>24.6</v>
      </c>
      <c r="D72" s="60">
        <f>AVERAGE($C$4:C71)</f>
        <v>27.322058823529421</v>
      </c>
      <c r="E72" s="83">
        <f t="shared" ref="E72:E103" si="30">ABS(C72-D72)</f>
        <v>2.7220588235294194</v>
      </c>
      <c r="F72" s="19">
        <f t="shared" ref="F72:F103" si="31">E72*E72</f>
        <v>7.4096042387543672</v>
      </c>
      <c r="G72" s="62">
        <f t="shared" ref="G72:G103" si="32">AVERAGE(C69:C71)</f>
        <v>27.533333333333331</v>
      </c>
      <c r="H72" s="83">
        <f t="shared" ref="H72:H103" si="33">ABS(C72-G72)</f>
        <v>2.93333333333333</v>
      </c>
      <c r="I72" s="83">
        <f t="shared" ref="I72:I103" si="34">H72*H72</f>
        <v>8.6044444444444252</v>
      </c>
      <c r="J72" s="63">
        <f t="shared" si="14"/>
        <v>29.616666666666664</v>
      </c>
      <c r="K72" s="83">
        <f t="shared" si="15"/>
        <v>5.0166666666666622</v>
      </c>
      <c r="L72" s="83">
        <f t="shared" si="16"/>
        <v>25.1669444444444</v>
      </c>
      <c r="M72" s="83">
        <f t="shared" si="17"/>
        <v>25.45</v>
      </c>
      <c r="N72" s="23">
        <f t="shared" si="18"/>
        <v>4.2087542087542062E-2</v>
      </c>
      <c r="O72" s="30">
        <f t="shared" si="19"/>
        <v>25.492087542087543</v>
      </c>
      <c r="P72" s="83">
        <f t="shared" si="20"/>
        <v>0.89208754208754115</v>
      </c>
      <c r="Q72" s="83">
        <f t="shared" si="21"/>
        <v>0.79582018274779054</v>
      </c>
      <c r="R72" s="83">
        <f t="shared" si="26"/>
        <v>-7.1698113207547154</v>
      </c>
      <c r="S72" s="30">
        <f t="shared" si="27"/>
        <v>25.629562043795623</v>
      </c>
      <c r="T72" s="83">
        <f t="shared" si="28"/>
        <v>1.0295620437956217</v>
      </c>
      <c r="U72" s="83">
        <f t="shared" si="29"/>
        <v>1.0599980020246176</v>
      </c>
      <c r="V72" s="84">
        <f t="shared" si="25"/>
        <v>27.699999999999996</v>
      </c>
      <c r="W72" s="85"/>
      <c r="X72" s="25">
        <f t="shared" si="23"/>
        <v>3.0999999999999943</v>
      </c>
      <c r="Y72" s="25">
        <f t="shared" si="24"/>
        <v>9.6099999999999639</v>
      </c>
    </row>
    <row r="73" spans="1:25" ht="18" customHeight="1" x14ac:dyDescent="0.25">
      <c r="A73" s="51">
        <v>70</v>
      </c>
      <c r="B73" s="8">
        <v>43831</v>
      </c>
      <c r="C73" s="35">
        <v>23.9</v>
      </c>
      <c r="D73" s="60">
        <f>AVERAGE($C$4:C72)</f>
        <v>27.282608695652179</v>
      </c>
      <c r="E73" s="83">
        <f t="shared" si="30"/>
        <v>3.3826086956521806</v>
      </c>
      <c r="F73" s="19">
        <f t="shared" si="31"/>
        <v>11.442041587901747</v>
      </c>
      <c r="G73" s="62">
        <f t="shared" si="32"/>
        <v>26.166666666666668</v>
      </c>
      <c r="H73" s="83">
        <f t="shared" si="33"/>
        <v>2.2666666666666693</v>
      </c>
      <c r="I73" s="83">
        <f t="shared" si="34"/>
        <v>5.1377777777777895</v>
      </c>
      <c r="J73" s="63">
        <f t="shared" si="14"/>
        <v>28.858333333333331</v>
      </c>
      <c r="K73" s="83">
        <f t="shared" si="15"/>
        <v>4.9583333333333321</v>
      </c>
      <c r="L73" s="83">
        <f t="shared" si="16"/>
        <v>24.585069444444432</v>
      </c>
      <c r="M73" s="83">
        <f t="shared" si="17"/>
        <v>23.475000000000005</v>
      </c>
      <c r="N73" s="23">
        <f t="shared" si="18"/>
        <v>5.4377104377104302E-2</v>
      </c>
      <c r="O73" s="30">
        <f t="shared" si="19"/>
        <v>23.529377104377108</v>
      </c>
      <c r="P73" s="83">
        <f t="shared" si="20"/>
        <v>0.37062289562289052</v>
      </c>
      <c r="Q73" s="83">
        <f t="shared" si="21"/>
        <v>0.13736133075989601</v>
      </c>
      <c r="R73" s="83">
        <f t="shared" si="26"/>
        <v>-2.8455284552845628</v>
      </c>
      <c r="S73" s="30">
        <f t="shared" si="27"/>
        <v>22.836226415094341</v>
      </c>
      <c r="T73" s="83">
        <f t="shared" si="28"/>
        <v>1.0637735849056575</v>
      </c>
      <c r="U73" s="83">
        <f t="shared" si="29"/>
        <v>1.1316142399430342</v>
      </c>
      <c r="V73" s="84">
        <f t="shared" si="25"/>
        <v>26.066666666666666</v>
      </c>
      <c r="W73" s="85"/>
      <c r="X73" s="25">
        <f t="shared" si="23"/>
        <v>2.1666666666666679</v>
      </c>
      <c r="Y73" s="25">
        <f t="shared" si="24"/>
        <v>4.69444444444445</v>
      </c>
    </row>
    <row r="74" spans="1:25" ht="18" customHeight="1" x14ac:dyDescent="0.25">
      <c r="A74" s="51">
        <v>71</v>
      </c>
      <c r="B74" s="8">
        <v>43862</v>
      </c>
      <c r="C74" s="35">
        <v>27.3</v>
      </c>
      <c r="D74" s="60">
        <f>AVERAGE($C$4:C73)</f>
        <v>27.234285714285722</v>
      </c>
      <c r="E74" s="83">
        <f t="shared" si="30"/>
        <v>6.5714285714278731E-2</v>
      </c>
      <c r="F74" s="19">
        <f t="shared" si="31"/>
        <v>4.3183673469378578E-3</v>
      </c>
      <c r="G74" s="62">
        <f t="shared" si="32"/>
        <v>25</v>
      </c>
      <c r="H74" s="83">
        <f t="shared" si="33"/>
        <v>2.3000000000000007</v>
      </c>
      <c r="I74" s="83">
        <f t="shared" si="34"/>
        <v>5.2900000000000036</v>
      </c>
      <c r="J74" s="63">
        <f t="shared" si="14"/>
        <v>27.974999999999998</v>
      </c>
      <c r="K74" s="83">
        <f t="shared" si="15"/>
        <v>0.67499999999999716</v>
      </c>
      <c r="L74" s="83">
        <f t="shared" si="16"/>
        <v>0.45562499999999617</v>
      </c>
      <c r="M74" s="83">
        <f t="shared" si="17"/>
        <v>22.025000000000002</v>
      </c>
      <c r="N74" s="23">
        <f t="shared" si="18"/>
        <v>6.0101010101010058E-2</v>
      </c>
      <c r="O74" s="30">
        <f t="shared" si="19"/>
        <v>22.085101010101013</v>
      </c>
      <c r="P74" s="83">
        <f t="shared" si="20"/>
        <v>5.2148989898989875</v>
      </c>
      <c r="Q74" s="83">
        <f t="shared" si="21"/>
        <v>27.195171474849481</v>
      </c>
      <c r="R74" s="83">
        <f t="shared" si="26"/>
        <v>14.225941422594147</v>
      </c>
      <c r="S74" s="30">
        <f t="shared" si="27"/>
        <v>23.219918699186987</v>
      </c>
      <c r="T74" s="83">
        <f t="shared" si="28"/>
        <v>4.0800813008130135</v>
      </c>
      <c r="U74" s="83">
        <f t="shared" si="29"/>
        <v>16.647063421244013</v>
      </c>
      <c r="V74" s="84">
        <f t="shared" si="25"/>
        <v>25.033333333333331</v>
      </c>
      <c r="W74" s="85"/>
      <c r="X74" s="25">
        <f t="shared" si="23"/>
        <v>2.2666666666666693</v>
      </c>
      <c r="Y74" s="25">
        <f t="shared" si="24"/>
        <v>5.1377777777777895</v>
      </c>
    </row>
    <row r="75" spans="1:25" ht="18" customHeight="1" x14ac:dyDescent="0.25">
      <c r="A75" s="51">
        <v>72</v>
      </c>
      <c r="B75" s="8">
        <v>43891</v>
      </c>
      <c r="C75" s="35">
        <v>30.9</v>
      </c>
      <c r="D75" s="60">
        <f>AVERAGE($C$4:C74)</f>
        <v>27.235211267605642</v>
      </c>
      <c r="E75" s="83">
        <f t="shared" si="30"/>
        <v>3.6647887323943564</v>
      </c>
      <c r="F75" s="19">
        <f t="shared" si="31"/>
        <v>13.430676453084633</v>
      </c>
      <c r="G75" s="62">
        <f t="shared" si="32"/>
        <v>25.266666666666666</v>
      </c>
      <c r="H75" s="83">
        <f t="shared" si="33"/>
        <v>5.6333333333333329</v>
      </c>
      <c r="I75" s="83">
        <f t="shared" si="34"/>
        <v>31.734444444444438</v>
      </c>
      <c r="J75" s="63">
        <f t="shared" si="14"/>
        <v>26.9</v>
      </c>
      <c r="K75" s="83">
        <f t="shared" si="15"/>
        <v>4</v>
      </c>
      <c r="L75" s="83">
        <f t="shared" si="16"/>
        <v>16</v>
      </c>
      <c r="M75" s="83">
        <f t="shared" si="17"/>
        <v>23.633333333333333</v>
      </c>
      <c r="N75" s="23">
        <f t="shared" si="18"/>
        <v>3.2996632996632989E-2</v>
      </c>
      <c r="O75" s="30">
        <f t="shared" si="19"/>
        <v>23.666329966329965</v>
      </c>
      <c r="P75" s="83">
        <f t="shared" si="20"/>
        <v>7.2336700336700339</v>
      </c>
      <c r="Q75" s="83">
        <f t="shared" si="21"/>
        <v>52.325982156015833</v>
      </c>
      <c r="R75" s="83">
        <f t="shared" si="26"/>
        <v>13.186813186813184</v>
      </c>
      <c r="S75" s="30">
        <f t="shared" si="27"/>
        <v>31.183682008368201</v>
      </c>
      <c r="T75" s="83">
        <f t="shared" si="28"/>
        <v>0.28368200836820279</v>
      </c>
      <c r="U75" s="83">
        <f t="shared" si="29"/>
        <v>8.0475481871817078E-2</v>
      </c>
      <c r="V75" s="84">
        <f t="shared" si="25"/>
        <v>26.15</v>
      </c>
      <c r="W75" s="85"/>
      <c r="X75" s="25">
        <f t="shared" si="23"/>
        <v>4.75</v>
      </c>
      <c r="Y75" s="25">
        <f t="shared" si="24"/>
        <v>22.5625</v>
      </c>
    </row>
    <row r="76" spans="1:25" ht="18" customHeight="1" x14ac:dyDescent="0.25">
      <c r="A76" s="51">
        <v>73</v>
      </c>
      <c r="B76" s="8">
        <v>43922</v>
      </c>
      <c r="C76" s="35">
        <v>32.700000000000003</v>
      </c>
      <c r="D76" s="60">
        <f>AVERAGE($C$4:C75)</f>
        <v>27.286111111111119</v>
      </c>
      <c r="E76" s="83">
        <f t="shared" si="30"/>
        <v>5.4138888888888843</v>
      </c>
      <c r="F76" s="19">
        <f t="shared" si="31"/>
        <v>29.310192901234519</v>
      </c>
      <c r="G76" s="62">
        <f t="shared" si="32"/>
        <v>27.366666666666664</v>
      </c>
      <c r="H76" s="83">
        <f t="shared" si="33"/>
        <v>5.3333333333333393</v>
      </c>
      <c r="I76" s="83">
        <f t="shared" si="34"/>
        <v>28.444444444444507</v>
      </c>
      <c r="J76" s="63">
        <f t="shared" ref="J76:J103" si="35">AVERAGE(G72:G75)</f>
        <v>25.991666666666667</v>
      </c>
      <c r="K76" s="83">
        <f t="shared" ref="K76:K103" si="36">ABS(C76-J76)</f>
        <v>6.7083333333333357</v>
      </c>
      <c r="L76" s="83">
        <f t="shared" ref="L76:L103" si="37">K76*K76</f>
        <v>45.001736111111143</v>
      </c>
      <c r="M76" s="83">
        <f t="shared" ref="M76:M103" si="38">(2*G76)-J76</f>
        <v>28.74166666666666</v>
      </c>
      <c r="N76" s="23">
        <f t="shared" ref="N76:N103" si="39">(ABS(J76-G76)*2)/(100-1)</f>
        <v>2.7777777777777707E-2</v>
      </c>
      <c r="O76" s="30">
        <f t="shared" ref="O76:O103" si="40">M76+(N76*1)</f>
        <v>28.769444444444439</v>
      </c>
      <c r="P76" s="83">
        <f t="shared" ref="P76:P103" si="41">ABS(C76-O76)</f>
        <v>3.9305555555555642</v>
      </c>
      <c r="Q76" s="83">
        <f t="shared" ref="Q76:Q103" si="42">P76*P76</f>
        <v>15.44926697530871</v>
      </c>
      <c r="R76" s="83">
        <f t="shared" si="26"/>
        <v>5.8252427184466216</v>
      </c>
      <c r="S76" s="30">
        <f t="shared" si="27"/>
        <v>34.974725274725273</v>
      </c>
      <c r="T76" s="83">
        <f t="shared" si="28"/>
        <v>2.2747252747252702</v>
      </c>
      <c r="U76" s="83">
        <f t="shared" si="29"/>
        <v>5.1743750754739564</v>
      </c>
      <c r="V76" s="84">
        <f t="shared" si="25"/>
        <v>28.083333333333332</v>
      </c>
      <c r="W76" s="85"/>
      <c r="X76" s="25">
        <f t="shared" si="23"/>
        <v>4.6166666666666707</v>
      </c>
      <c r="Y76" s="25">
        <f t="shared" si="24"/>
        <v>21.313611111111147</v>
      </c>
    </row>
    <row r="77" spans="1:25" ht="18" customHeight="1" x14ac:dyDescent="0.25">
      <c r="A77" s="51">
        <v>74</v>
      </c>
      <c r="B77" s="8">
        <v>43952</v>
      </c>
      <c r="C77" s="35">
        <v>31.8</v>
      </c>
      <c r="D77" s="60">
        <f>AVERAGE($C$4:C76)</f>
        <v>27.360273972602748</v>
      </c>
      <c r="E77" s="83">
        <f t="shared" si="30"/>
        <v>4.4397260273972528</v>
      </c>
      <c r="F77" s="19">
        <f t="shared" si="31"/>
        <v>19.711167198348591</v>
      </c>
      <c r="G77" s="62">
        <f t="shared" si="32"/>
        <v>30.3</v>
      </c>
      <c r="H77" s="83">
        <f t="shared" si="33"/>
        <v>1.5</v>
      </c>
      <c r="I77" s="83">
        <f t="shared" si="34"/>
        <v>2.25</v>
      </c>
      <c r="J77" s="63">
        <f t="shared" si="35"/>
        <v>25.95</v>
      </c>
      <c r="K77" s="83">
        <f t="shared" si="36"/>
        <v>5.8500000000000014</v>
      </c>
      <c r="L77" s="83">
        <f t="shared" si="37"/>
        <v>34.222500000000018</v>
      </c>
      <c r="M77" s="83">
        <f t="shared" si="38"/>
        <v>34.650000000000006</v>
      </c>
      <c r="N77" s="23">
        <f t="shared" si="39"/>
        <v>8.7878787878787903E-2</v>
      </c>
      <c r="O77" s="30">
        <f t="shared" si="40"/>
        <v>34.737878787878792</v>
      </c>
      <c r="P77" s="83">
        <f t="shared" si="41"/>
        <v>2.9378787878787911</v>
      </c>
      <c r="Q77" s="83">
        <f t="shared" si="42"/>
        <v>8.6311317722681551</v>
      </c>
      <c r="R77" s="83">
        <f t="shared" si="26"/>
        <v>-2.7522935779816571</v>
      </c>
      <c r="S77" s="30">
        <f t="shared" si="27"/>
        <v>34.604854368932045</v>
      </c>
      <c r="T77" s="83">
        <f t="shared" si="28"/>
        <v>2.8048543689320447</v>
      </c>
      <c r="U77" s="83">
        <f t="shared" si="29"/>
        <v>7.8672080309171788</v>
      </c>
      <c r="V77" s="84">
        <f t="shared" si="25"/>
        <v>30.033333333333331</v>
      </c>
      <c r="W77" s="85"/>
      <c r="X77" s="25">
        <f t="shared" si="23"/>
        <v>1.7666666666666693</v>
      </c>
      <c r="Y77" s="25">
        <f t="shared" si="24"/>
        <v>3.1211111111111203</v>
      </c>
    </row>
    <row r="78" spans="1:25" ht="18" customHeight="1" x14ac:dyDescent="0.25">
      <c r="A78" s="51">
        <v>75</v>
      </c>
      <c r="B78" s="8">
        <v>43983</v>
      </c>
      <c r="C78" s="35">
        <v>30.1</v>
      </c>
      <c r="D78" s="60">
        <f>AVERAGE($C$4:C77)</f>
        <v>27.420270270270279</v>
      </c>
      <c r="E78" s="83">
        <f t="shared" si="30"/>
        <v>2.679729729729722</v>
      </c>
      <c r="F78" s="19">
        <f t="shared" si="31"/>
        <v>7.1809514243973291</v>
      </c>
      <c r="G78" s="62">
        <f t="shared" si="32"/>
        <v>31.8</v>
      </c>
      <c r="H78" s="83">
        <f t="shared" si="33"/>
        <v>1.6999999999999993</v>
      </c>
      <c r="I78" s="83">
        <f t="shared" si="34"/>
        <v>2.8899999999999975</v>
      </c>
      <c r="J78" s="63">
        <f t="shared" si="35"/>
        <v>26.983333333333331</v>
      </c>
      <c r="K78" s="83">
        <f t="shared" si="36"/>
        <v>3.1166666666666707</v>
      </c>
      <c r="L78" s="83">
        <f t="shared" si="37"/>
        <v>9.7136111111111365</v>
      </c>
      <c r="M78" s="83">
        <f t="shared" si="38"/>
        <v>36.616666666666674</v>
      </c>
      <c r="N78" s="23">
        <f t="shared" si="39"/>
        <v>9.7306397306397369E-2</v>
      </c>
      <c r="O78" s="30">
        <f t="shared" si="40"/>
        <v>36.713973063973071</v>
      </c>
      <c r="P78" s="83">
        <f t="shared" si="41"/>
        <v>6.6139730639730701</v>
      </c>
      <c r="Q78" s="83">
        <f t="shared" si="42"/>
        <v>43.744639690961321</v>
      </c>
      <c r="R78" s="83">
        <f t="shared" si="26"/>
        <v>-5.345911949685533</v>
      </c>
      <c r="S78" s="30">
        <f t="shared" si="27"/>
        <v>30.924770642201835</v>
      </c>
      <c r="T78" s="83">
        <f t="shared" si="28"/>
        <v>0.82477064220183394</v>
      </c>
      <c r="U78" s="83">
        <f t="shared" si="29"/>
        <v>0.68024661223802563</v>
      </c>
      <c r="V78" s="84">
        <f t="shared" si="25"/>
        <v>31.05</v>
      </c>
      <c r="W78" s="85"/>
      <c r="X78" s="25">
        <f t="shared" si="23"/>
        <v>0.94999999999999929</v>
      </c>
      <c r="Y78" s="25">
        <f t="shared" si="24"/>
        <v>0.90249999999999864</v>
      </c>
    </row>
    <row r="79" spans="1:25" ht="18" customHeight="1" x14ac:dyDescent="0.25">
      <c r="A79" s="51">
        <v>76</v>
      </c>
      <c r="B79" s="8">
        <v>44013</v>
      </c>
      <c r="C79" s="35">
        <v>29.7</v>
      </c>
      <c r="D79" s="60">
        <f>AVERAGE($C$4:C78)</f>
        <v>27.45600000000001</v>
      </c>
      <c r="E79" s="83">
        <f t="shared" si="30"/>
        <v>2.2439999999999891</v>
      </c>
      <c r="F79" s="19">
        <f t="shared" si="31"/>
        <v>5.0355359999999507</v>
      </c>
      <c r="G79" s="62">
        <f t="shared" si="32"/>
        <v>31.533333333333331</v>
      </c>
      <c r="H79" s="83">
        <f t="shared" si="33"/>
        <v>1.8333333333333321</v>
      </c>
      <c r="I79" s="83">
        <f t="shared" si="34"/>
        <v>3.3611111111111067</v>
      </c>
      <c r="J79" s="63">
        <f t="shared" si="35"/>
        <v>28.68333333333333</v>
      </c>
      <c r="K79" s="83">
        <f t="shared" si="36"/>
        <v>1.0166666666666693</v>
      </c>
      <c r="L79" s="83">
        <f t="shared" si="37"/>
        <v>1.0336111111111164</v>
      </c>
      <c r="M79" s="83">
        <f t="shared" si="38"/>
        <v>34.383333333333333</v>
      </c>
      <c r="N79" s="23">
        <f t="shared" si="39"/>
        <v>5.7575757575757606E-2</v>
      </c>
      <c r="O79" s="30">
        <f t="shared" si="40"/>
        <v>34.440909090909088</v>
      </c>
      <c r="P79" s="83">
        <f t="shared" si="41"/>
        <v>4.7409090909090885</v>
      </c>
      <c r="Q79" s="83">
        <f t="shared" si="42"/>
        <v>22.47621900826444</v>
      </c>
      <c r="R79" s="83">
        <f t="shared" si="26"/>
        <v>-1.3289036544850585</v>
      </c>
      <c r="S79" s="30">
        <f t="shared" si="27"/>
        <v>28.490880503144655</v>
      </c>
      <c r="T79" s="83">
        <f t="shared" si="28"/>
        <v>1.2091194968553438</v>
      </c>
      <c r="U79" s="83">
        <f t="shared" si="29"/>
        <v>1.4619699576757197</v>
      </c>
      <c r="V79" s="84">
        <f t="shared" si="25"/>
        <v>30.950000000000003</v>
      </c>
      <c r="W79" s="85"/>
      <c r="X79" s="25">
        <f t="shared" si="23"/>
        <v>1.2500000000000036</v>
      </c>
      <c r="Y79" s="25">
        <f t="shared" si="24"/>
        <v>1.5625000000000089</v>
      </c>
    </row>
    <row r="80" spans="1:25" ht="18" customHeight="1" x14ac:dyDescent="0.25">
      <c r="A80" s="51">
        <v>77</v>
      </c>
      <c r="B80" s="8">
        <v>44044</v>
      </c>
      <c r="C80" s="35">
        <v>28</v>
      </c>
      <c r="D80" s="60">
        <f>AVERAGE($C$4:C79)</f>
        <v>27.485526315789482</v>
      </c>
      <c r="E80" s="83">
        <f t="shared" si="30"/>
        <v>0.5144736842105182</v>
      </c>
      <c r="F80" s="19">
        <f t="shared" si="31"/>
        <v>0.264683171745144</v>
      </c>
      <c r="G80" s="62">
        <f t="shared" si="32"/>
        <v>30.533333333333335</v>
      </c>
      <c r="H80" s="83">
        <f t="shared" si="33"/>
        <v>2.533333333333335</v>
      </c>
      <c r="I80" s="83">
        <f t="shared" si="34"/>
        <v>6.4177777777777862</v>
      </c>
      <c r="J80" s="63">
        <f t="shared" si="35"/>
        <v>30.25</v>
      </c>
      <c r="K80" s="83">
        <f t="shared" si="36"/>
        <v>2.25</v>
      </c>
      <c r="L80" s="83">
        <f t="shared" si="37"/>
        <v>5.0625</v>
      </c>
      <c r="M80" s="83">
        <f t="shared" si="38"/>
        <v>30.81666666666667</v>
      </c>
      <c r="N80" s="23">
        <f t="shared" si="39"/>
        <v>5.723905723905757E-3</v>
      </c>
      <c r="O80" s="30">
        <f t="shared" si="40"/>
        <v>30.822390572390574</v>
      </c>
      <c r="P80" s="83">
        <f t="shared" si="41"/>
        <v>2.8223905723905744</v>
      </c>
      <c r="Q80" s="83">
        <f t="shared" si="42"/>
        <v>7.9658885431191946</v>
      </c>
      <c r="R80" s="83">
        <f t="shared" si="26"/>
        <v>-5.7239057239057196</v>
      </c>
      <c r="S80" s="30">
        <f t="shared" si="27"/>
        <v>29.305315614617935</v>
      </c>
      <c r="T80" s="83">
        <f t="shared" si="28"/>
        <v>1.3053156146179354</v>
      </c>
      <c r="U80" s="83">
        <f t="shared" si="29"/>
        <v>1.7038488537653986</v>
      </c>
      <c r="V80" s="84">
        <f t="shared" si="25"/>
        <v>30.616666666666667</v>
      </c>
      <c r="W80" s="85"/>
      <c r="X80" s="25">
        <f t="shared" si="23"/>
        <v>2.6166666666666671</v>
      </c>
      <c r="Y80" s="25">
        <f t="shared" si="24"/>
        <v>6.8469444444444472</v>
      </c>
    </row>
    <row r="81" spans="1:25" ht="18" customHeight="1" x14ac:dyDescent="0.25">
      <c r="A81" s="51">
        <v>78</v>
      </c>
      <c r="B81" s="8">
        <v>44075</v>
      </c>
      <c r="C81" s="35">
        <v>27.1</v>
      </c>
      <c r="D81" s="60">
        <f>AVERAGE($C$4:C80)</f>
        <v>27.4922077922078</v>
      </c>
      <c r="E81" s="83">
        <f t="shared" si="30"/>
        <v>0.39220779220779889</v>
      </c>
      <c r="F81" s="19">
        <f t="shared" si="31"/>
        <v>0.15382695226851595</v>
      </c>
      <c r="G81" s="62">
        <f t="shared" si="32"/>
        <v>29.266666666666666</v>
      </c>
      <c r="H81" s="83">
        <f t="shared" si="33"/>
        <v>2.1666666666666643</v>
      </c>
      <c r="I81" s="83">
        <f t="shared" si="34"/>
        <v>4.694444444444434</v>
      </c>
      <c r="J81" s="63">
        <f t="shared" si="35"/>
        <v>31.041666666666664</v>
      </c>
      <c r="K81" s="83">
        <f t="shared" si="36"/>
        <v>3.9416666666666629</v>
      </c>
      <c r="L81" s="83">
        <f t="shared" si="37"/>
        <v>15.536736111111081</v>
      </c>
      <c r="M81" s="83">
        <f t="shared" si="38"/>
        <v>27.491666666666667</v>
      </c>
      <c r="N81" s="23">
        <f t="shared" si="39"/>
        <v>3.5858585858585833E-2</v>
      </c>
      <c r="O81" s="30">
        <f t="shared" si="40"/>
        <v>27.527525252525255</v>
      </c>
      <c r="P81" s="83">
        <f t="shared" si="41"/>
        <v>0.42752525252525331</v>
      </c>
      <c r="Q81" s="83">
        <f t="shared" si="42"/>
        <v>0.18277784154678162</v>
      </c>
      <c r="R81" s="83">
        <f t="shared" si="26"/>
        <v>-3.214285714285714</v>
      </c>
      <c r="S81" s="30">
        <f t="shared" si="27"/>
        <v>26.397306397306398</v>
      </c>
      <c r="T81" s="83">
        <f t="shared" si="28"/>
        <v>0.70269360269360348</v>
      </c>
      <c r="U81" s="83">
        <f t="shared" si="29"/>
        <v>0.49377829926651584</v>
      </c>
      <c r="V81" s="84">
        <f t="shared" si="25"/>
        <v>29.266666666666666</v>
      </c>
      <c r="W81" s="85"/>
      <c r="X81" s="25">
        <f t="shared" si="23"/>
        <v>2.1666666666666643</v>
      </c>
      <c r="Y81" s="25">
        <f t="shared" si="24"/>
        <v>4.694444444444434</v>
      </c>
    </row>
    <row r="82" spans="1:25" ht="18" customHeight="1" x14ac:dyDescent="0.25">
      <c r="A82" s="56">
        <v>79</v>
      </c>
      <c r="B82" s="54">
        <v>44105</v>
      </c>
      <c r="C82" s="35">
        <v>27.7</v>
      </c>
      <c r="D82" s="60">
        <f>AVERAGE($C$4:C81)</f>
        <v>27.487179487179493</v>
      </c>
      <c r="E82" s="83">
        <f t="shared" si="30"/>
        <v>0.21282051282050674</v>
      </c>
      <c r="F82" s="19">
        <f t="shared" si="31"/>
        <v>4.5292570677183473E-2</v>
      </c>
      <c r="G82" s="62">
        <f t="shared" si="32"/>
        <v>28.266666666666669</v>
      </c>
      <c r="H82" s="83">
        <f t="shared" si="33"/>
        <v>0.56666666666666998</v>
      </c>
      <c r="I82" s="83">
        <f t="shared" si="34"/>
        <v>0.32111111111111484</v>
      </c>
      <c r="J82" s="63">
        <f t="shared" si="35"/>
        <v>30.783333333333331</v>
      </c>
      <c r="K82" s="83">
        <f t="shared" si="36"/>
        <v>3.0833333333333321</v>
      </c>
      <c r="L82" s="83">
        <f t="shared" si="37"/>
        <v>9.5069444444444375</v>
      </c>
      <c r="M82" s="83">
        <f t="shared" si="38"/>
        <v>25.750000000000007</v>
      </c>
      <c r="N82" s="23">
        <f t="shared" si="39"/>
        <v>5.084175084175075E-2</v>
      </c>
      <c r="O82" s="30">
        <f t="shared" si="40"/>
        <v>25.800841750841759</v>
      </c>
      <c r="P82" s="83">
        <f t="shared" si="41"/>
        <v>1.8991582491582406</v>
      </c>
      <c r="Q82" s="83">
        <f t="shared" si="42"/>
        <v>3.6068020553457938</v>
      </c>
      <c r="R82" s="83">
        <f t="shared" si="26"/>
        <v>2.2140221402213944</v>
      </c>
      <c r="S82" s="30">
        <f t="shared" si="27"/>
        <v>26.228928571428572</v>
      </c>
      <c r="T82" s="83">
        <f t="shared" si="28"/>
        <v>1.4710714285714275</v>
      </c>
      <c r="U82" s="83">
        <f t="shared" si="29"/>
        <v>2.1640511479591806</v>
      </c>
      <c r="V82" s="84">
        <f t="shared" si="25"/>
        <v>28.183333333333334</v>
      </c>
      <c r="W82" s="85"/>
      <c r="X82" s="25">
        <f t="shared" si="23"/>
        <v>0.48333333333333428</v>
      </c>
      <c r="Y82" s="25">
        <f t="shared" si="24"/>
        <v>0.23361111111111202</v>
      </c>
    </row>
    <row r="83" spans="1:25" ht="18" customHeight="1" x14ac:dyDescent="0.25">
      <c r="A83" s="51">
        <v>80</v>
      </c>
      <c r="B83" s="8">
        <v>44136</v>
      </c>
      <c r="C83" s="35">
        <v>25.7</v>
      </c>
      <c r="D83" s="60">
        <f>AVERAGE($C$4:C82)</f>
        <v>27.489873417721522</v>
      </c>
      <c r="E83" s="83">
        <f t="shared" si="30"/>
        <v>1.7898734177215232</v>
      </c>
      <c r="F83" s="19">
        <f t="shared" si="31"/>
        <v>3.2036468514661265</v>
      </c>
      <c r="G83" s="62">
        <f t="shared" si="32"/>
        <v>27.599999999999998</v>
      </c>
      <c r="H83" s="83">
        <f t="shared" si="33"/>
        <v>1.8999999999999986</v>
      </c>
      <c r="I83" s="83">
        <f t="shared" si="34"/>
        <v>3.6099999999999945</v>
      </c>
      <c r="J83" s="63">
        <f t="shared" si="35"/>
        <v>29.9</v>
      </c>
      <c r="K83" s="83">
        <f t="shared" si="36"/>
        <v>4.1999999999999993</v>
      </c>
      <c r="L83" s="83">
        <f t="shared" si="37"/>
        <v>17.639999999999993</v>
      </c>
      <c r="M83" s="83">
        <f t="shared" si="38"/>
        <v>25.299999999999997</v>
      </c>
      <c r="N83" s="23">
        <f t="shared" si="39"/>
        <v>4.6464646464646479E-2</v>
      </c>
      <c r="O83" s="30">
        <f t="shared" si="40"/>
        <v>25.346464646464643</v>
      </c>
      <c r="P83" s="83">
        <f t="shared" si="41"/>
        <v>0.35353535353535648</v>
      </c>
      <c r="Q83" s="83">
        <f t="shared" si="42"/>
        <v>0.12498724619936949</v>
      </c>
      <c r="R83" s="83">
        <f t="shared" si="26"/>
        <v>-7.2202166064981981</v>
      </c>
      <c r="S83" s="30">
        <f t="shared" si="27"/>
        <v>28.313284132841325</v>
      </c>
      <c r="T83" s="83">
        <f t="shared" si="28"/>
        <v>2.6132841328413257</v>
      </c>
      <c r="U83" s="83">
        <f t="shared" si="29"/>
        <v>6.8292539589602397</v>
      </c>
      <c r="V83" s="84">
        <f t="shared" si="25"/>
        <v>27.983333333333334</v>
      </c>
      <c r="W83" s="85"/>
      <c r="X83" s="25">
        <f t="shared" si="23"/>
        <v>2.283333333333335</v>
      </c>
      <c r="Y83" s="25">
        <f t="shared" si="24"/>
        <v>5.2136111111111187</v>
      </c>
    </row>
    <row r="84" spans="1:25" ht="18" customHeight="1" x14ac:dyDescent="0.25">
      <c r="A84" s="51">
        <v>81</v>
      </c>
      <c r="B84" s="8">
        <v>44166</v>
      </c>
      <c r="C84" s="35">
        <v>23.1</v>
      </c>
      <c r="D84" s="60">
        <f>AVERAGE($C$4:C83)</f>
        <v>27.467500000000001</v>
      </c>
      <c r="E84" s="83">
        <f t="shared" si="30"/>
        <v>4.3674999999999997</v>
      </c>
      <c r="F84" s="19">
        <f t="shared" si="31"/>
        <v>19.075056249999996</v>
      </c>
      <c r="G84" s="62">
        <f t="shared" si="32"/>
        <v>26.833333333333332</v>
      </c>
      <c r="H84" s="83">
        <f t="shared" si="33"/>
        <v>3.7333333333333307</v>
      </c>
      <c r="I84" s="83">
        <f t="shared" si="34"/>
        <v>13.937777777777759</v>
      </c>
      <c r="J84" s="63">
        <f t="shared" si="35"/>
        <v>28.916666666666664</v>
      </c>
      <c r="K84" s="83">
        <f t="shared" si="36"/>
        <v>5.8166666666666629</v>
      </c>
      <c r="L84" s="83">
        <f t="shared" si="37"/>
        <v>33.833611111111068</v>
      </c>
      <c r="M84" s="83">
        <f t="shared" si="38"/>
        <v>24.75</v>
      </c>
      <c r="N84" s="23">
        <f t="shared" si="39"/>
        <v>4.2087542087542062E-2</v>
      </c>
      <c r="O84" s="30">
        <f t="shared" si="40"/>
        <v>24.792087542087543</v>
      </c>
      <c r="P84" s="83">
        <f t="shared" si="41"/>
        <v>1.6920875420875419</v>
      </c>
      <c r="Q84" s="83">
        <f t="shared" si="42"/>
        <v>2.8631602500878586</v>
      </c>
      <c r="R84" s="83">
        <f t="shared" si="26"/>
        <v>-10.116731517509725</v>
      </c>
      <c r="S84" s="30">
        <f t="shared" si="27"/>
        <v>23.844404332129962</v>
      </c>
      <c r="T84" s="83">
        <f t="shared" si="28"/>
        <v>0.74440433212996027</v>
      </c>
      <c r="U84" s="83">
        <f t="shared" si="29"/>
        <v>0.55413780969385218</v>
      </c>
      <c r="V84" s="84">
        <f t="shared" si="25"/>
        <v>26.65</v>
      </c>
      <c r="W84" s="85"/>
      <c r="X84" s="25">
        <f t="shared" si="23"/>
        <v>3.5499999999999972</v>
      </c>
      <c r="Y84" s="25">
        <f t="shared" si="24"/>
        <v>12.60249999999998</v>
      </c>
    </row>
    <row r="85" spans="1:25" ht="18" customHeight="1" x14ac:dyDescent="0.25">
      <c r="A85" s="51">
        <v>82</v>
      </c>
      <c r="B85" s="8">
        <v>44197</v>
      </c>
      <c r="C85" s="36">
        <v>24.5</v>
      </c>
      <c r="D85" s="60">
        <f>AVERAGE($C$4:C84)</f>
        <v>27.413580246913579</v>
      </c>
      <c r="E85" s="83">
        <f t="shared" si="30"/>
        <v>2.913580246913579</v>
      </c>
      <c r="F85" s="19">
        <f t="shared" si="31"/>
        <v>8.4889498552049911</v>
      </c>
      <c r="G85" s="62">
        <f t="shared" si="32"/>
        <v>25.5</v>
      </c>
      <c r="H85" s="83">
        <f t="shared" si="33"/>
        <v>1</v>
      </c>
      <c r="I85" s="83">
        <f t="shared" si="34"/>
        <v>1</v>
      </c>
      <c r="J85" s="63">
        <f t="shared" si="35"/>
        <v>27.991666666666664</v>
      </c>
      <c r="K85" s="83">
        <f t="shared" si="36"/>
        <v>3.4916666666666636</v>
      </c>
      <c r="L85" s="83">
        <f t="shared" si="37"/>
        <v>12.191736111111089</v>
      </c>
      <c r="M85" s="83">
        <f t="shared" si="38"/>
        <v>23.008333333333336</v>
      </c>
      <c r="N85" s="23">
        <f t="shared" si="39"/>
        <v>5.0336700336700277E-2</v>
      </c>
      <c r="O85" s="30">
        <f t="shared" si="40"/>
        <v>23.058670033670037</v>
      </c>
      <c r="P85" s="83">
        <f t="shared" si="41"/>
        <v>1.4413299663299632</v>
      </c>
      <c r="Q85" s="83">
        <f t="shared" si="42"/>
        <v>2.0774320718407329</v>
      </c>
      <c r="R85" s="83">
        <f t="shared" si="26"/>
        <v>6.0606060606060552</v>
      </c>
      <c r="S85" s="30">
        <f t="shared" si="27"/>
        <v>20.763035019455256</v>
      </c>
      <c r="T85" s="83">
        <f t="shared" si="28"/>
        <v>3.7369649805447445</v>
      </c>
      <c r="U85" s="83">
        <f t="shared" si="29"/>
        <v>13.964907265817782</v>
      </c>
      <c r="V85" s="84">
        <f t="shared" si="25"/>
        <v>24.966666666666669</v>
      </c>
      <c r="W85" s="85"/>
      <c r="X85" s="25">
        <f t="shared" si="23"/>
        <v>0.46666666666666856</v>
      </c>
      <c r="Y85" s="25">
        <f t="shared" si="24"/>
        <v>0.21777777777777954</v>
      </c>
    </row>
    <row r="86" spans="1:25" ht="18" customHeight="1" x14ac:dyDescent="0.25">
      <c r="A86" s="51">
        <v>83</v>
      </c>
      <c r="B86" s="8">
        <v>44228</v>
      </c>
      <c r="C86" s="35">
        <v>27.2</v>
      </c>
      <c r="D86" s="60">
        <f>AVERAGE($C$4:C85)</f>
        <v>27.378048780487806</v>
      </c>
      <c r="E86" s="83">
        <f t="shared" si="30"/>
        <v>0.17804878048780637</v>
      </c>
      <c r="F86" s="19">
        <f t="shared" si="31"/>
        <v>3.1701368233195061E-2</v>
      </c>
      <c r="G86" s="62">
        <f t="shared" si="32"/>
        <v>24.433333333333334</v>
      </c>
      <c r="H86" s="83">
        <f t="shared" si="33"/>
        <v>2.7666666666666657</v>
      </c>
      <c r="I86" s="83">
        <f t="shared" si="34"/>
        <v>7.6544444444444393</v>
      </c>
      <c r="J86" s="63">
        <f t="shared" si="35"/>
        <v>27.05</v>
      </c>
      <c r="K86" s="83">
        <f t="shared" si="36"/>
        <v>0.14999999999999858</v>
      </c>
      <c r="L86" s="83">
        <f t="shared" si="37"/>
        <v>2.2499999999999572E-2</v>
      </c>
      <c r="M86" s="83">
        <f t="shared" si="38"/>
        <v>21.816666666666666</v>
      </c>
      <c r="N86" s="23">
        <f t="shared" si="39"/>
        <v>5.2861952861952874E-2</v>
      </c>
      <c r="O86" s="30">
        <f t="shared" si="40"/>
        <v>21.869528619528619</v>
      </c>
      <c r="P86" s="83">
        <f t="shared" si="41"/>
        <v>5.3304713804713799</v>
      </c>
      <c r="Q86" s="83">
        <f t="shared" si="42"/>
        <v>28.41392513802446</v>
      </c>
      <c r="R86" s="83">
        <f t="shared" si="26"/>
        <v>11.020408163265305</v>
      </c>
      <c r="S86" s="30">
        <f t="shared" si="27"/>
        <v>25.984848484848484</v>
      </c>
      <c r="T86" s="83">
        <f t="shared" si="28"/>
        <v>1.2151515151515149</v>
      </c>
      <c r="U86" s="83">
        <f t="shared" si="29"/>
        <v>1.4765932047750223</v>
      </c>
      <c r="V86" s="84">
        <f t="shared" si="25"/>
        <v>25</v>
      </c>
      <c r="W86" s="85"/>
      <c r="X86" s="25">
        <f t="shared" si="23"/>
        <v>2.1999999999999993</v>
      </c>
      <c r="Y86" s="25">
        <f t="shared" si="24"/>
        <v>4.8399999999999972</v>
      </c>
    </row>
    <row r="87" spans="1:25" ht="18" customHeight="1" x14ac:dyDescent="0.25">
      <c r="A87" s="51">
        <v>84</v>
      </c>
      <c r="B87" s="8">
        <v>44256</v>
      </c>
      <c r="C87" s="35">
        <v>30.1</v>
      </c>
      <c r="D87" s="60">
        <f>AVERAGE($C$4:C86)</f>
        <v>27.37590361445783</v>
      </c>
      <c r="E87" s="83">
        <f t="shared" si="30"/>
        <v>2.7240963855421718</v>
      </c>
      <c r="F87" s="19">
        <f t="shared" si="31"/>
        <v>7.420701117723925</v>
      </c>
      <c r="G87" s="62">
        <f t="shared" si="32"/>
        <v>24.933333333333334</v>
      </c>
      <c r="H87" s="83">
        <f t="shared" si="33"/>
        <v>5.1666666666666679</v>
      </c>
      <c r="I87" s="83">
        <f t="shared" si="34"/>
        <v>26.694444444444457</v>
      </c>
      <c r="J87" s="63">
        <f t="shared" si="35"/>
        <v>26.091666666666669</v>
      </c>
      <c r="K87" s="83">
        <f t="shared" si="36"/>
        <v>4.0083333333333329</v>
      </c>
      <c r="L87" s="83">
        <f t="shared" si="37"/>
        <v>16.066736111111108</v>
      </c>
      <c r="M87" s="83">
        <f t="shared" si="38"/>
        <v>23.774999999999999</v>
      </c>
      <c r="N87" s="23">
        <f t="shared" si="39"/>
        <v>2.3400673400673436E-2</v>
      </c>
      <c r="O87" s="30">
        <f t="shared" si="40"/>
        <v>23.798400673400671</v>
      </c>
      <c r="P87" s="83">
        <f t="shared" si="41"/>
        <v>6.3015993265993302</v>
      </c>
      <c r="Q87" s="83">
        <f t="shared" si="42"/>
        <v>39.710154072997135</v>
      </c>
      <c r="R87" s="83">
        <f t="shared" si="26"/>
        <v>10.661764705882359</v>
      </c>
      <c r="S87" s="30">
        <f t="shared" si="27"/>
        <v>30.197551020408163</v>
      </c>
      <c r="T87" s="83">
        <f t="shared" si="28"/>
        <v>9.7551020408161548E-2</v>
      </c>
      <c r="U87" s="83">
        <f t="shared" si="29"/>
        <v>9.5162015826735502E-3</v>
      </c>
      <c r="V87" s="84">
        <f t="shared" si="25"/>
        <v>25.816666666666666</v>
      </c>
      <c r="W87" s="85"/>
      <c r="X87" s="25">
        <f t="shared" si="23"/>
        <v>4.283333333333335</v>
      </c>
      <c r="Y87" s="25">
        <f t="shared" si="24"/>
        <v>18.346944444444457</v>
      </c>
    </row>
    <row r="88" spans="1:25" ht="18" customHeight="1" x14ac:dyDescent="0.25">
      <c r="A88" s="51">
        <v>85</v>
      </c>
      <c r="B88" s="8">
        <v>44287</v>
      </c>
      <c r="C88" s="35">
        <v>31.9</v>
      </c>
      <c r="D88" s="60">
        <f>AVERAGE($C$4:C87)</f>
        <v>27.408333333333331</v>
      </c>
      <c r="E88" s="83">
        <f t="shared" si="30"/>
        <v>4.4916666666666671</v>
      </c>
      <c r="F88" s="19">
        <f t="shared" si="31"/>
        <v>20.17506944444445</v>
      </c>
      <c r="G88" s="62">
        <f t="shared" si="32"/>
        <v>27.266666666666669</v>
      </c>
      <c r="H88" s="83">
        <f t="shared" si="33"/>
        <v>4.6333333333333293</v>
      </c>
      <c r="I88" s="83">
        <f t="shared" si="34"/>
        <v>21.467777777777741</v>
      </c>
      <c r="J88" s="63">
        <f t="shared" si="35"/>
        <v>25.425000000000001</v>
      </c>
      <c r="K88" s="83">
        <f t="shared" si="36"/>
        <v>6.4749999999999979</v>
      </c>
      <c r="L88" s="83">
        <f t="shared" si="37"/>
        <v>41.925624999999975</v>
      </c>
      <c r="M88" s="83">
        <f t="shared" si="38"/>
        <v>29.108333333333338</v>
      </c>
      <c r="N88" s="23">
        <f t="shared" si="39"/>
        <v>3.7205387205387241E-2</v>
      </c>
      <c r="O88" s="30">
        <f t="shared" si="40"/>
        <v>29.145538720538724</v>
      </c>
      <c r="P88" s="83">
        <f t="shared" si="41"/>
        <v>2.7544612794612746</v>
      </c>
      <c r="Q88" s="83">
        <f t="shared" si="42"/>
        <v>7.5870569400514416</v>
      </c>
      <c r="R88" s="83">
        <f t="shared" si="26"/>
        <v>5.980066445182719</v>
      </c>
      <c r="S88" s="30">
        <f t="shared" si="27"/>
        <v>33.309191176470591</v>
      </c>
      <c r="T88" s="83">
        <f t="shared" si="28"/>
        <v>1.4091911764705927</v>
      </c>
      <c r="U88" s="83">
        <f t="shared" si="29"/>
        <v>1.985819771842573</v>
      </c>
      <c r="V88" s="84">
        <f t="shared" si="25"/>
        <v>27.516666666666666</v>
      </c>
      <c r="W88" s="85"/>
      <c r="X88" s="25">
        <f t="shared" si="23"/>
        <v>4.3833333333333329</v>
      </c>
      <c r="Y88" s="25">
        <f t="shared" si="24"/>
        <v>19.213611111111106</v>
      </c>
    </row>
    <row r="89" spans="1:25" ht="18" customHeight="1" x14ac:dyDescent="0.25">
      <c r="A89" s="51">
        <v>86</v>
      </c>
      <c r="B89" s="8">
        <v>44317</v>
      </c>
      <c r="C89" s="35">
        <v>30.6</v>
      </c>
      <c r="D89" s="60">
        <f>AVERAGE($C$4:C88)</f>
        <v>27.461176470588232</v>
      </c>
      <c r="E89" s="83">
        <f t="shared" si="30"/>
        <v>3.1388235294117699</v>
      </c>
      <c r="F89" s="19">
        <f t="shared" si="31"/>
        <v>9.8522131487889606</v>
      </c>
      <c r="G89" s="62">
        <f t="shared" si="32"/>
        <v>29.733333333333331</v>
      </c>
      <c r="H89" s="83">
        <f t="shared" si="33"/>
        <v>0.86666666666667069</v>
      </c>
      <c r="I89" s="83">
        <f t="shared" si="34"/>
        <v>0.75111111111111806</v>
      </c>
      <c r="J89" s="63">
        <f t="shared" si="35"/>
        <v>25.533333333333335</v>
      </c>
      <c r="K89" s="83">
        <f t="shared" si="36"/>
        <v>5.0666666666666664</v>
      </c>
      <c r="L89" s="83">
        <f t="shared" si="37"/>
        <v>25.671111111111109</v>
      </c>
      <c r="M89" s="83">
        <f t="shared" si="38"/>
        <v>33.933333333333323</v>
      </c>
      <c r="N89" s="23">
        <f t="shared" si="39"/>
        <v>8.4848484848484756E-2</v>
      </c>
      <c r="O89" s="30">
        <f t="shared" si="40"/>
        <v>34.018181818181809</v>
      </c>
      <c r="P89" s="83">
        <f t="shared" si="41"/>
        <v>3.4181818181818073</v>
      </c>
      <c r="Q89" s="83">
        <f t="shared" si="42"/>
        <v>11.683966942148686</v>
      </c>
      <c r="R89" s="83">
        <f t="shared" si="26"/>
        <v>-4.0752351097178563</v>
      </c>
      <c r="S89" s="30">
        <f t="shared" si="27"/>
        <v>33.807641196013286</v>
      </c>
      <c r="T89" s="83">
        <f t="shared" si="28"/>
        <v>3.2076411960132845</v>
      </c>
      <c r="U89" s="83">
        <f t="shared" si="29"/>
        <v>10.288962042361534</v>
      </c>
      <c r="V89" s="84">
        <f t="shared" si="25"/>
        <v>29.583333333333336</v>
      </c>
      <c r="W89" s="85"/>
      <c r="X89" s="25">
        <f t="shared" si="23"/>
        <v>1.0166666666666657</v>
      </c>
      <c r="Y89" s="25">
        <f t="shared" si="24"/>
        <v>1.0336111111111093</v>
      </c>
    </row>
    <row r="90" spans="1:25" ht="18" customHeight="1" x14ac:dyDescent="0.25">
      <c r="A90" s="51">
        <v>87</v>
      </c>
      <c r="B90" s="8">
        <v>44348</v>
      </c>
      <c r="C90" s="35">
        <v>27.7</v>
      </c>
      <c r="D90" s="60">
        <f>AVERAGE($C$4:C89)</f>
        <v>27.49767441860465</v>
      </c>
      <c r="E90" s="83">
        <f t="shared" si="30"/>
        <v>0.20232558139534973</v>
      </c>
      <c r="F90" s="19">
        <f t="shared" si="31"/>
        <v>4.0935640886966287E-2</v>
      </c>
      <c r="G90" s="62">
        <f t="shared" si="32"/>
        <v>30.866666666666664</v>
      </c>
      <c r="H90" s="83">
        <f t="shared" si="33"/>
        <v>3.1666666666666643</v>
      </c>
      <c r="I90" s="83">
        <f t="shared" si="34"/>
        <v>10.027777777777763</v>
      </c>
      <c r="J90" s="63">
        <f t="shared" si="35"/>
        <v>26.591666666666669</v>
      </c>
      <c r="K90" s="83">
        <f t="shared" si="36"/>
        <v>1.1083333333333307</v>
      </c>
      <c r="L90" s="83">
        <f t="shared" si="37"/>
        <v>1.228402777777772</v>
      </c>
      <c r="M90" s="83">
        <f t="shared" si="38"/>
        <v>35.141666666666659</v>
      </c>
      <c r="N90" s="23">
        <f t="shared" si="39"/>
        <v>8.6363636363636268E-2</v>
      </c>
      <c r="O90" s="30">
        <f t="shared" si="40"/>
        <v>35.228030303030295</v>
      </c>
      <c r="P90" s="83">
        <f t="shared" si="41"/>
        <v>7.5280303030302953</v>
      </c>
      <c r="Q90" s="83">
        <f t="shared" si="42"/>
        <v>56.671240243342403</v>
      </c>
      <c r="R90" s="83">
        <f t="shared" si="26"/>
        <v>-9.4771241830065467</v>
      </c>
      <c r="S90" s="30">
        <f t="shared" si="27"/>
        <v>29.352978056426338</v>
      </c>
      <c r="T90" s="83">
        <f t="shared" si="28"/>
        <v>1.6529780564263383</v>
      </c>
      <c r="U90" s="83">
        <f t="shared" si="29"/>
        <v>2.7323364550269948</v>
      </c>
      <c r="V90" s="84">
        <f t="shared" si="25"/>
        <v>30.166666666666664</v>
      </c>
      <c r="W90" s="85"/>
      <c r="X90" s="25">
        <f t="shared" si="23"/>
        <v>2.466666666666665</v>
      </c>
      <c r="Y90" s="25">
        <f t="shared" si="24"/>
        <v>6.0844444444444363</v>
      </c>
    </row>
    <row r="91" spans="1:25" ht="18" customHeight="1" x14ac:dyDescent="0.25">
      <c r="A91" s="51">
        <v>88</v>
      </c>
      <c r="B91" s="8">
        <v>44378</v>
      </c>
      <c r="C91" s="35">
        <v>27.5</v>
      </c>
      <c r="D91" s="60">
        <f>AVERAGE($C$4:C90)</f>
        <v>27.499999999999996</v>
      </c>
      <c r="E91" s="83">
        <f t="shared" si="30"/>
        <v>3.5527136788005009E-15</v>
      </c>
      <c r="F91" s="19">
        <f t="shared" si="31"/>
        <v>1.2621774483536189E-29</v>
      </c>
      <c r="G91" s="62">
        <f t="shared" si="32"/>
        <v>30.066666666666666</v>
      </c>
      <c r="H91" s="83">
        <f t="shared" si="33"/>
        <v>2.5666666666666664</v>
      </c>
      <c r="I91" s="83">
        <f t="shared" si="34"/>
        <v>6.5877777777777764</v>
      </c>
      <c r="J91" s="63">
        <f t="shared" si="35"/>
        <v>28.2</v>
      </c>
      <c r="K91" s="83">
        <f t="shared" si="36"/>
        <v>0.69999999999999929</v>
      </c>
      <c r="L91" s="83">
        <f t="shared" si="37"/>
        <v>0.48999999999999899</v>
      </c>
      <c r="M91" s="83">
        <f t="shared" si="38"/>
        <v>31.933333333333334</v>
      </c>
      <c r="N91" s="23">
        <f t="shared" si="39"/>
        <v>3.7710437710437722E-2</v>
      </c>
      <c r="O91" s="30">
        <f t="shared" si="40"/>
        <v>31.971043771043771</v>
      </c>
      <c r="P91" s="83">
        <f t="shared" si="41"/>
        <v>4.4710437710437709</v>
      </c>
      <c r="Q91" s="83">
        <f t="shared" si="42"/>
        <v>19.990232402589303</v>
      </c>
      <c r="R91" s="83">
        <f t="shared" si="26"/>
        <v>-0.72202166064981865</v>
      </c>
      <c r="S91" s="30">
        <f t="shared" si="27"/>
        <v>25.074836601307187</v>
      </c>
      <c r="T91" s="83">
        <f t="shared" si="28"/>
        <v>2.4251633986928134</v>
      </c>
      <c r="U91" s="83">
        <f t="shared" si="29"/>
        <v>5.8814175103592774</v>
      </c>
      <c r="V91" s="84">
        <f t="shared" si="25"/>
        <v>29.283333333333331</v>
      </c>
      <c r="W91" s="85"/>
      <c r="X91" s="25">
        <f t="shared" si="23"/>
        <v>1.7833333333333314</v>
      </c>
      <c r="Y91" s="25">
        <f t="shared" si="24"/>
        <v>3.1802777777777709</v>
      </c>
    </row>
    <row r="92" spans="1:25" ht="18" customHeight="1" x14ac:dyDescent="0.25">
      <c r="A92" s="51">
        <v>89</v>
      </c>
      <c r="B92" s="8">
        <v>44409</v>
      </c>
      <c r="C92" s="35">
        <v>28</v>
      </c>
      <c r="D92" s="60">
        <f>AVERAGE($C$4:C91)</f>
        <v>27.499999999999996</v>
      </c>
      <c r="E92" s="83">
        <f t="shared" si="30"/>
        <v>0.50000000000000355</v>
      </c>
      <c r="F92" s="19">
        <f t="shared" si="31"/>
        <v>0.25000000000000355</v>
      </c>
      <c r="G92" s="62">
        <f t="shared" si="32"/>
        <v>28.599999999999998</v>
      </c>
      <c r="H92" s="83">
        <f t="shared" si="33"/>
        <v>0.59999999999999787</v>
      </c>
      <c r="I92" s="83">
        <f t="shared" si="34"/>
        <v>0.35999999999999743</v>
      </c>
      <c r="J92" s="63">
        <f t="shared" si="35"/>
        <v>29.483333333333331</v>
      </c>
      <c r="K92" s="83">
        <f t="shared" si="36"/>
        <v>1.4833333333333307</v>
      </c>
      <c r="L92" s="83">
        <f t="shared" si="37"/>
        <v>2.20027777777777</v>
      </c>
      <c r="M92" s="83">
        <f t="shared" si="38"/>
        <v>27.716666666666665</v>
      </c>
      <c r="N92" s="23">
        <f t="shared" si="39"/>
        <v>1.7845117845117834E-2</v>
      </c>
      <c r="O92" s="30">
        <f t="shared" si="40"/>
        <v>27.734511784511781</v>
      </c>
      <c r="P92" s="83">
        <f t="shared" si="41"/>
        <v>0.26548821548821877</v>
      </c>
      <c r="Q92" s="83">
        <f t="shared" si="42"/>
        <v>7.048399256311888E-2</v>
      </c>
      <c r="R92" s="83">
        <f t="shared" si="26"/>
        <v>1.8181818181818077</v>
      </c>
      <c r="S92" s="30">
        <f t="shared" si="27"/>
        <v>27.3014440433213</v>
      </c>
      <c r="T92" s="83">
        <f t="shared" si="28"/>
        <v>0.69855595667869963</v>
      </c>
      <c r="U92" s="83">
        <f t="shared" si="29"/>
        <v>0.48798042461129326</v>
      </c>
      <c r="V92" s="84">
        <f t="shared" si="25"/>
        <v>28.783333333333331</v>
      </c>
      <c r="W92" s="85"/>
      <c r="X92" s="25">
        <f t="shared" si="23"/>
        <v>0.78333333333333144</v>
      </c>
      <c r="Y92" s="25">
        <f t="shared" si="24"/>
        <v>0.61361111111110811</v>
      </c>
    </row>
    <row r="93" spans="1:25" ht="18" customHeight="1" x14ac:dyDescent="0.25">
      <c r="A93" s="51">
        <v>90</v>
      </c>
      <c r="B93" s="8">
        <v>44440</v>
      </c>
      <c r="C93" s="35">
        <v>27</v>
      </c>
      <c r="D93" s="60">
        <f>AVERAGE($C$4:C92)</f>
        <v>27.505617977528086</v>
      </c>
      <c r="E93" s="83">
        <f t="shared" si="30"/>
        <v>0.50561797752808602</v>
      </c>
      <c r="F93" s="19">
        <f t="shared" si="31"/>
        <v>0.2556495391995921</v>
      </c>
      <c r="G93" s="62">
        <f t="shared" si="32"/>
        <v>27.733333333333334</v>
      </c>
      <c r="H93" s="83">
        <f t="shared" si="33"/>
        <v>0.73333333333333428</v>
      </c>
      <c r="I93" s="83">
        <f t="shared" si="34"/>
        <v>0.53777777777777913</v>
      </c>
      <c r="J93" s="63">
        <f t="shared" si="35"/>
        <v>29.816666666666663</v>
      </c>
      <c r="K93" s="83">
        <f t="shared" si="36"/>
        <v>2.8166666666666629</v>
      </c>
      <c r="L93" s="83">
        <f t="shared" si="37"/>
        <v>7.9336111111110901</v>
      </c>
      <c r="M93" s="83">
        <f t="shared" si="38"/>
        <v>25.650000000000006</v>
      </c>
      <c r="N93" s="23">
        <f t="shared" si="39"/>
        <v>4.2087542087541993E-2</v>
      </c>
      <c r="O93" s="30">
        <f t="shared" si="40"/>
        <v>25.692087542087549</v>
      </c>
      <c r="P93" s="83">
        <f t="shared" si="41"/>
        <v>1.307912457912451</v>
      </c>
      <c r="Q93" s="83">
        <f t="shared" si="42"/>
        <v>1.710634997562589</v>
      </c>
      <c r="R93" s="83">
        <f t="shared" si="26"/>
        <v>-3.5714285714285698</v>
      </c>
      <c r="S93" s="30">
        <f t="shared" si="27"/>
        <v>28.509090909090908</v>
      </c>
      <c r="T93" s="83">
        <f t="shared" si="28"/>
        <v>1.5090909090909079</v>
      </c>
      <c r="U93" s="83">
        <f t="shared" si="29"/>
        <v>2.277355371900823</v>
      </c>
      <c r="V93" s="84">
        <f t="shared" si="25"/>
        <v>28.299999999999997</v>
      </c>
      <c r="W93" s="85"/>
      <c r="X93" s="25">
        <f t="shared" si="23"/>
        <v>1.2999999999999972</v>
      </c>
      <c r="Y93" s="25">
        <f t="shared" si="24"/>
        <v>1.6899999999999926</v>
      </c>
    </row>
    <row r="94" spans="1:25" ht="18" customHeight="1" x14ac:dyDescent="0.25">
      <c r="A94" s="51">
        <v>91</v>
      </c>
      <c r="B94" s="8">
        <v>44470</v>
      </c>
      <c r="C94" s="35">
        <v>27.1</v>
      </c>
      <c r="D94" s="60">
        <f>AVERAGE($C$4:C93)</f>
        <v>27.499999999999996</v>
      </c>
      <c r="E94" s="83">
        <f t="shared" si="30"/>
        <v>0.39999999999999503</v>
      </c>
      <c r="F94" s="19">
        <f t="shared" si="31"/>
        <v>0.15999999999999603</v>
      </c>
      <c r="G94" s="62">
        <f t="shared" si="32"/>
        <v>27.5</v>
      </c>
      <c r="H94" s="83">
        <f t="shared" si="33"/>
        <v>0.39999999999999858</v>
      </c>
      <c r="I94" s="83">
        <f t="shared" si="34"/>
        <v>0.15999999999999887</v>
      </c>
      <c r="J94" s="63">
        <f t="shared" si="35"/>
        <v>29.316666666666666</v>
      </c>
      <c r="K94" s="83">
        <f t="shared" si="36"/>
        <v>2.216666666666665</v>
      </c>
      <c r="L94" s="83">
        <f t="shared" si="37"/>
        <v>4.9136111111111038</v>
      </c>
      <c r="M94" s="83">
        <f t="shared" si="38"/>
        <v>25.683333333333334</v>
      </c>
      <c r="N94" s="23">
        <f t="shared" si="39"/>
        <v>3.6700336700336698E-2</v>
      </c>
      <c r="O94" s="30">
        <f t="shared" si="40"/>
        <v>25.720033670033672</v>
      </c>
      <c r="P94" s="83">
        <f t="shared" si="41"/>
        <v>1.3799663299663294</v>
      </c>
      <c r="Q94" s="83">
        <f t="shared" si="42"/>
        <v>1.9043070718407402</v>
      </c>
      <c r="R94" s="83">
        <f t="shared" si="26"/>
        <v>0.37037037037037646</v>
      </c>
      <c r="S94" s="30">
        <f t="shared" si="27"/>
        <v>26.035714285714285</v>
      </c>
      <c r="T94" s="83">
        <f t="shared" si="28"/>
        <v>1.0642857142857167</v>
      </c>
      <c r="U94" s="83">
        <f t="shared" si="29"/>
        <v>1.1327040816326583</v>
      </c>
      <c r="V94" s="84">
        <f t="shared" si="25"/>
        <v>27.366666666666667</v>
      </c>
      <c r="W94" s="85"/>
      <c r="X94" s="25">
        <f t="shared" si="23"/>
        <v>0.26666666666666572</v>
      </c>
      <c r="Y94" s="25">
        <f t="shared" si="24"/>
        <v>7.1111111111110611E-2</v>
      </c>
    </row>
    <row r="95" spans="1:25" ht="18" customHeight="1" x14ac:dyDescent="0.25">
      <c r="A95" s="51">
        <v>92</v>
      </c>
      <c r="B95" s="8">
        <v>44501</v>
      </c>
      <c r="C95" s="35">
        <v>25.1</v>
      </c>
      <c r="D95" s="60">
        <f>AVERAGE($C$4:C94)</f>
        <v>27.495604395604389</v>
      </c>
      <c r="E95" s="83">
        <f t="shared" si="30"/>
        <v>2.3956043956043871</v>
      </c>
      <c r="F95" s="19">
        <f t="shared" si="31"/>
        <v>5.7389204202390607</v>
      </c>
      <c r="G95" s="62">
        <f t="shared" si="32"/>
        <v>27.366666666666664</v>
      </c>
      <c r="H95" s="83">
        <f t="shared" si="33"/>
        <v>2.2666666666666622</v>
      </c>
      <c r="I95" s="83">
        <f t="shared" si="34"/>
        <v>5.1377777777777576</v>
      </c>
      <c r="J95" s="63">
        <f t="shared" si="35"/>
        <v>28.475000000000001</v>
      </c>
      <c r="K95" s="83">
        <f t="shared" si="36"/>
        <v>3.375</v>
      </c>
      <c r="L95" s="83">
        <f t="shared" si="37"/>
        <v>11.390625</v>
      </c>
      <c r="M95" s="83">
        <f t="shared" si="38"/>
        <v>26.258333333333326</v>
      </c>
      <c r="N95" s="23">
        <f t="shared" si="39"/>
        <v>2.2390572390572482E-2</v>
      </c>
      <c r="O95" s="30">
        <f t="shared" si="40"/>
        <v>26.280723905723899</v>
      </c>
      <c r="P95" s="83">
        <f t="shared" si="41"/>
        <v>1.1807239057238981</v>
      </c>
      <c r="Q95" s="83">
        <f t="shared" si="42"/>
        <v>1.3941089415478964</v>
      </c>
      <c r="R95" s="83">
        <f t="shared" si="26"/>
        <v>-7.3800738007380069</v>
      </c>
      <c r="S95" s="30">
        <f t="shared" si="27"/>
        <v>27.200370370370372</v>
      </c>
      <c r="T95" s="83">
        <f t="shared" si="28"/>
        <v>2.1003703703703707</v>
      </c>
      <c r="U95" s="83">
        <f t="shared" si="29"/>
        <v>4.4115556927297677</v>
      </c>
      <c r="V95" s="84">
        <f t="shared" si="25"/>
        <v>27.3</v>
      </c>
      <c r="W95" s="85"/>
      <c r="X95" s="25">
        <f t="shared" si="23"/>
        <v>2.1999999999999993</v>
      </c>
      <c r="Y95" s="25">
        <f t="shared" si="24"/>
        <v>4.8399999999999972</v>
      </c>
    </row>
    <row r="96" spans="1:25" ht="18" customHeight="1" x14ac:dyDescent="0.25">
      <c r="A96" s="56">
        <v>93</v>
      </c>
      <c r="B96" s="54">
        <v>44531</v>
      </c>
      <c r="C96" s="35">
        <v>26.2</v>
      </c>
      <c r="D96" s="60">
        <f>AVERAGE($C$4:C95)</f>
        <v>27.469565217391299</v>
      </c>
      <c r="E96" s="83">
        <f t="shared" si="30"/>
        <v>1.2695652173912997</v>
      </c>
      <c r="F96" s="19">
        <f t="shared" si="31"/>
        <v>1.6117958412098181</v>
      </c>
      <c r="G96" s="62">
        <f t="shared" si="32"/>
        <v>26.400000000000002</v>
      </c>
      <c r="H96" s="83">
        <f t="shared" si="33"/>
        <v>0.20000000000000284</v>
      </c>
      <c r="I96" s="83">
        <f t="shared" si="34"/>
        <v>4.0000000000001139E-2</v>
      </c>
      <c r="J96" s="63">
        <f t="shared" si="35"/>
        <v>27.799999999999997</v>
      </c>
      <c r="K96" s="83">
        <f t="shared" si="36"/>
        <v>1.5999999999999979</v>
      </c>
      <c r="L96" s="83">
        <f t="shared" si="37"/>
        <v>2.5599999999999934</v>
      </c>
      <c r="M96" s="83">
        <f t="shared" si="38"/>
        <v>25.000000000000007</v>
      </c>
      <c r="N96" s="23">
        <f t="shared" si="39"/>
        <v>2.8282828282828184E-2</v>
      </c>
      <c r="O96" s="30">
        <f t="shared" si="40"/>
        <v>25.028282828282837</v>
      </c>
      <c r="P96" s="83">
        <f t="shared" si="41"/>
        <v>1.1717171717171624</v>
      </c>
      <c r="Q96" s="83">
        <f t="shared" si="42"/>
        <v>1.3729211304968663</v>
      </c>
      <c r="R96" s="83">
        <f t="shared" si="26"/>
        <v>4.3824701195219085</v>
      </c>
      <c r="S96" s="30">
        <f t="shared" si="27"/>
        <v>23.247601476014761</v>
      </c>
      <c r="T96" s="83">
        <f t="shared" si="28"/>
        <v>2.9523985239852379</v>
      </c>
      <c r="U96" s="83">
        <f t="shared" si="29"/>
        <v>8.7166570444302121</v>
      </c>
      <c r="V96" s="84">
        <f t="shared" si="25"/>
        <v>26.233333333333334</v>
      </c>
      <c r="W96" s="85"/>
      <c r="X96" s="25">
        <f t="shared" si="23"/>
        <v>3.3333333333334991E-2</v>
      </c>
      <c r="Y96" s="25">
        <f t="shared" si="24"/>
        <v>1.1111111111112217E-3</v>
      </c>
    </row>
    <row r="97" spans="1:25" ht="18" customHeight="1" x14ac:dyDescent="0.25">
      <c r="A97" s="51">
        <v>94</v>
      </c>
      <c r="B97" s="8">
        <v>44562</v>
      </c>
      <c r="C97" s="36">
        <v>24.6</v>
      </c>
      <c r="D97" s="60">
        <f>AVERAGE($C$4:C96)</f>
        <v>27.455913978494614</v>
      </c>
      <c r="E97" s="83">
        <f t="shared" si="30"/>
        <v>2.8559139784946126</v>
      </c>
      <c r="F97" s="19">
        <f t="shared" si="31"/>
        <v>8.1562446525609271</v>
      </c>
      <c r="G97" s="62">
        <f t="shared" si="32"/>
        <v>26.133333333333336</v>
      </c>
      <c r="H97" s="83">
        <f t="shared" si="33"/>
        <v>1.533333333333335</v>
      </c>
      <c r="I97" s="83">
        <f t="shared" si="34"/>
        <v>2.3511111111111163</v>
      </c>
      <c r="J97" s="63">
        <f t="shared" si="35"/>
        <v>27.25</v>
      </c>
      <c r="K97" s="83">
        <f t="shared" si="36"/>
        <v>2.6499999999999986</v>
      </c>
      <c r="L97" s="83">
        <f t="shared" si="37"/>
        <v>7.0224999999999929</v>
      </c>
      <c r="M97" s="83">
        <f t="shared" si="38"/>
        <v>25.016666666666673</v>
      </c>
      <c r="N97" s="23">
        <f t="shared" si="39"/>
        <v>2.2558922558922497E-2</v>
      </c>
      <c r="O97" s="30">
        <f t="shared" si="40"/>
        <v>25.039225589225595</v>
      </c>
      <c r="P97" s="83">
        <f t="shared" si="41"/>
        <v>0.43922558922559318</v>
      </c>
      <c r="Q97" s="83">
        <f t="shared" si="42"/>
        <v>0.19291911823056951</v>
      </c>
      <c r="R97" s="83">
        <f t="shared" si="26"/>
        <v>-6.1068702290076216</v>
      </c>
      <c r="S97" s="30">
        <f t="shared" si="27"/>
        <v>27.348207171314741</v>
      </c>
      <c r="T97" s="83">
        <f t="shared" si="28"/>
        <v>2.7482071713147391</v>
      </c>
      <c r="U97" s="83">
        <f t="shared" si="29"/>
        <v>7.5526426564657596</v>
      </c>
      <c r="V97" s="84">
        <f t="shared" si="25"/>
        <v>26.3</v>
      </c>
      <c r="W97" s="85"/>
      <c r="X97" s="25">
        <f t="shared" si="23"/>
        <v>1.6999999999999993</v>
      </c>
      <c r="Y97" s="25">
        <f t="shared" si="24"/>
        <v>2.8899999999999975</v>
      </c>
    </row>
    <row r="98" spans="1:25" ht="18" customHeight="1" x14ac:dyDescent="0.25">
      <c r="A98" s="51">
        <v>95</v>
      </c>
      <c r="B98" s="8">
        <v>44593</v>
      </c>
      <c r="C98" s="35">
        <v>25.5</v>
      </c>
      <c r="D98" s="60">
        <f>AVERAGE($C$4:C97)</f>
        <v>27.425531914893607</v>
      </c>
      <c r="E98" s="83">
        <f t="shared" si="30"/>
        <v>1.9255319148936074</v>
      </c>
      <c r="F98" s="19">
        <f t="shared" si="31"/>
        <v>3.7076731552738424</v>
      </c>
      <c r="G98" s="62">
        <f t="shared" si="32"/>
        <v>25.3</v>
      </c>
      <c r="H98" s="83">
        <f t="shared" si="33"/>
        <v>0.19999999999999929</v>
      </c>
      <c r="I98" s="83">
        <f t="shared" si="34"/>
        <v>3.9999999999999716E-2</v>
      </c>
      <c r="J98" s="63">
        <f t="shared" si="35"/>
        <v>26.85</v>
      </c>
      <c r="K98" s="83">
        <f t="shared" si="36"/>
        <v>1.3500000000000014</v>
      </c>
      <c r="L98" s="83">
        <f t="shared" si="37"/>
        <v>1.8225000000000038</v>
      </c>
      <c r="M98" s="83">
        <f t="shared" si="38"/>
        <v>23.75</v>
      </c>
      <c r="N98" s="23">
        <f t="shared" si="39"/>
        <v>3.1313131313131327E-2</v>
      </c>
      <c r="O98" s="30">
        <f t="shared" si="40"/>
        <v>23.78131313131313</v>
      </c>
      <c r="P98" s="83">
        <f t="shared" si="41"/>
        <v>1.7186868686868699</v>
      </c>
      <c r="Q98" s="83">
        <f t="shared" si="42"/>
        <v>2.9538845525966781</v>
      </c>
      <c r="R98" s="83">
        <f t="shared" si="26"/>
        <v>3.6585365853658569</v>
      </c>
      <c r="S98" s="30">
        <f t="shared" si="27"/>
        <v>23.097709923664127</v>
      </c>
      <c r="T98" s="83">
        <f t="shared" si="28"/>
        <v>2.4022900763358734</v>
      </c>
      <c r="U98" s="83">
        <f t="shared" si="29"/>
        <v>5.7709976108618166</v>
      </c>
      <c r="V98" s="84">
        <f t="shared" si="25"/>
        <v>25.366666666666667</v>
      </c>
      <c r="W98" s="85"/>
      <c r="X98" s="25">
        <f t="shared" si="23"/>
        <v>0.13333333333333286</v>
      </c>
      <c r="Y98" s="25">
        <f t="shared" si="24"/>
        <v>1.7777777777777653E-2</v>
      </c>
    </row>
    <row r="99" spans="1:25" ht="18" customHeight="1" x14ac:dyDescent="0.25">
      <c r="A99" s="51">
        <v>96</v>
      </c>
      <c r="B99" s="8">
        <v>44621</v>
      </c>
      <c r="C99" s="35">
        <v>29.3</v>
      </c>
      <c r="D99" s="60">
        <f>AVERAGE($C$4:C98)</f>
        <v>27.405263157894726</v>
      </c>
      <c r="E99" s="83">
        <f t="shared" si="30"/>
        <v>1.8947368421052744</v>
      </c>
      <c r="F99" s="19">
        <f t="shared" si="31"/>
        <v>3.5900277008310675</v>
      </c>
      <c r="G99" s="62">
        <f t="shared" si="32"/>
        <v>25.433333333333334</v>
      </c>
      <c r="H99" s="83">
        <f t="shared" si="33"/>
        <v>3.8666666666666671</v>
      </c>
      <c r="I99" s="83">
        <f t="shared" si="34"/>
        <v>14.951111111111114</v>
      </c>
      <c r="J99" s="63">
        <f t="shared" si="35"/>
        <v>26.3</v>
      </c>
      <c r="K99" s="83">
        <f t="shared" si="36"/>
        <v>3</v>
      </c>
      <c r="L99" s="83">
        <f t="shared" si="37"/>
        <v>9</v>
      </c>
      <c r="M99" s="83">
        <f t="shared" si="38"/>
        <v>24.566666666666666</v>
      </c>
      <c r="N99" s="23">
        <f t="shared" si="39"/>
        <v>1.7508417508417518E-2</v>
      </c>
      <c r="O99" s="30">
        <f t="shared" si="40"/>
        <v>24.584175084175083</v>
      </c>
      <c r="P99" s="83">
        <f t="shared" si="41"/>
        <v>4.7158249158249177</v>
      </c>
      <c r="Q99" s="83">
        <f t="shared" si="42"/>
        <v>22.239004636715091</v>
      </c>
      <c r="R99" s="83">
        <f t="shared" si="26"/>
        <v>14.90196078431374</v>
      </c>
      <c r="S99" s="30">
        <f t="shared" si="27"/>
        <v>26.432926829268293</v>
      </c>
      <c r="T99" s="83">
        <f t="shared" si="28"/>
        <v>2.8670731707317074</v>
      </c>
      <c r="U99" s="83">
        <f t="shared" si="29"/>
        <v>8.2201085663295661</v>
      </c>
      <c r="V99" s="84">
        <f t="shared" si="25"/>
        <v>25.4</v>
      </c>
      <c r="W99" s="85"/>
      <c r="X99" s="25">
        <f t="shared" si="23"/>
        <v>3.9000000000000021</v>
      </c>
      <c r="Y99" s="25">
        <f t="shared" si="24"/>
        <v>15.210000000000017</v>
      </c>
    </row>
    <row r="100" spans="1:25" ht="18" customHeight="1" x14ac:dyDescent="0.25">
      <c r="A100" s="51">
        <v>97</v>
      </c>
      <c r="B100" s="8">
        <v>44652</v>
      </c>
      <c r="C100" s="35">
        <v>31.2</v>
      </c>
      <c r="D100" s="60">
        <f>AVERAGE($C$4:C99)</f>
        <v>27.424999999999994</v>
      </c>
      <c r="E100" s="83">
        <f t="shared" si="30"/>
        <v>3.7750000000000057</v>
      </c>
      <c r="F100" s="19">
        <f t="shared" si="31"/>
        <v>14.250625000000042</v>
      </c>
      <c r="G100" s="62">
        <f t="shared" si="32"/>
        <v>26.466666666666669</v>
      </c>
      <c r="H100" s="83">
        <f t="shared" si="33"/>
        <v>4.7333333333333307</v>
      </c>
      <c r="I100" s="83">
        <f t="shared" si="34"/>
        <v>22.404444444444419</v>
      </c>
      <c r="J100" s="63">
        <f t="shared" si="35"/>
        <v>25.81666666666667</v>
      </c>
      <c r="K100" s="83">
        <f t="shared" si="36"/>
        <v>5.3833333333333293</v>
      </c>
      <c r="L100" s="83">
        <f t="shared" si="37"/>
        <v>28.980277777777733</v>
      </c>
      <c r="M100" s="83">
        <f t="shared" si="38"/>
        <v>27.116666666666667</v>
      </c>
      <c r="N100" s="23">
        <f t="shared" si="39"/>
        <v>1.3131313131313103E-2</v>
      </c>
      <c r="O100" s="30">
        <f t="shared" si="40"/>
        <v>27.129797979797981</v>
      </c>
      <c r="P100" s="83">
        <f t="shared" si="41"/>
        <v>4.0702020202020179</v>
      </c>
      <c r="Q100" s="83">
        <f t="shared" si="42"/>
        <v>16.566544485256589</v>
      </c>
      <c r="R100" s="83">
        <f t="shared" si="26"/>
        <v>6.4846416382252414</v>
      </c>
      <c r="S100" s="30">
        <f t="shared" si="27"/>
        <v>33.666274509803927</v>
      </c>
      <c r="T100" s="83">
        <f t="shared" si="28"/>
        <v>2.4662745098039274</v>
      </c>
      <c r="U100" s="83">
        <f t="shared" si="29"/>
        <v>6.0825099577086021</v>
      </c>
      <c r="V100" s="84">
        <f t="shared" si="25"/>
        <v>27.366666666666667</v>
      </c>
      <c r="W100" s="85"/>
      <c r="X100" s="25">
        <f t="shared" si="23"/>
        <v>3.8333333333333321</v>
      </c>
      <c r="Y100" s="25">
        <f t="shared" si="24"/>
        <v>14.694444444444436</v>
      </c>
    </row>
    <row r="101" spans="1:25" ht="18" customHeight="1" x14ac:dyDescent="0.25">
      <c r="A101" s="51">
        <v>98</v>
      </c>
      <c r="B101" s="8">
        <v>44682</v>
      </c>
      <c r="C101" s="35">
        <v>33.200000000000003</v>
      </c>
      <c r="D101" s="60">
        <f>AVERAGE($C$4:C100)</f>
        <v>27.463917525773187</v>
      </c>
      <c r="E101" s="83">
        <f t="shared" si="30"/>
        <v>5.7360824742268157</v>
      </c>
      <c r="F101" s="19">
        <f t="shared" si="31"/>
        <v>32.902642151132028</v>
      </c>
      <c r="G101" s="62">
        <f t="shared" si="32"/>
        <v>28.666666666666668</v>
      </c>
      <c r="H101" s="83">
        <f t="shared" si="33"/>
        <v>4.533333333333335</v>
      </c>
      <c r="I101" s="83">
        <f t="shared" si="34"/>
        <v>20.551111111111126</v>
      </c>
      <c r="J101" s="63">
        <f t="shared" si="35"/>
        <v>25.833333333333336</v>
      </c>
      <c r="K101" s="83">
        <f t="shared" si="36"/>
        <v>7.3666666666666671</v>
      </c>
      <c r="L101" s="83">
        <f t="shared" si="37"/>
        <v>54.267777777777788</v>
      </c>
      <c r="M101" s="83">
        <f t="shared" si="38"/>
        <v>31.5</v>
      </c>
      <c r="N101" s="23">
        <f t="shared" si="39"/>
        <v>5.7239057239057214E-2</v>
      </c>
      <c r="O101" s="30">
        <f t="shared" si="40"/>
        <v>31.557239057239059</v>
      </c>
      <c r="P101" s="83">
        <f t="shared" si="41"/>
        <v>1.642760942760944</v>
      </c>
      <c r="Q101" s="83">
        <f t="shared" si="42"/>
        <v>2.6986635150608254</v>
      </c>
      <c r="R101" s="83">
        <f t="shared" si="26"/>
        <v>6.4102564102564319</v>
      </c>
      <c r="S101" s="30">
        <f t="shared" si="27"/>
        <v>33.223208191126275</v>
      </c>
      <c r="T101" s="83">
        <f t="shared" si="28"/>
        <v>2.3208191126272482E-2</v>
      </c>
      <c r="U101" s="83">
        <f t="shared" si="29"/>
        <v>5.3862013535359277E-4</v>
      </c>
      <c r="V101" s="84">
        <f t="shared" si="25"/>
        <v>28.833333333333336</v>
      </c>
      <c r="W101" s="85"/>
      <c r="X101" s="25">
        <f t="shared" si="23"/>
        <v>4.3666666666666671</v>
      </c>
      <c r="Y101" s="25">
        <f t="shared" si="24"/>
        <v>19.067777777777781</v>
      </c>
    </row>
    <row r="102" spans="1:25" ht="18" customHeight="1" x14ac:dyDescent="0.25">
      <c r="A102" s="51">
        <v>99</v>
      </c>
      <c r="B102" s="8">
        <v>44713</v>
      </c>
      <c r="C102" s="35">
        <v>29.4</v>
      </c>
      <c r="D102" s="60">
        <f>AVERAGE($C$4:C101)</f>
        <v>27.522448979591825</v>
      </c>
      <c r="E102" s="83">
        <f t="shared" si="30"/>
        <v>1.8775510204081733</v>
      </c>
      <c r="F102" s="19">
        <f t="shared" si="31"/>
        <v>3.5251978342357728</v>
      </c>
      <c r="G102" s="62">
        <f t="shared" si="32"/>
        <v>31.233333333333334</v>
      </c>
      <c r="H102" s="83">
        <f t="shared" si="33"/>
        <v>1.8333333333333357</v>
      </c>
      <c r="I102" s="83">
        <f t="shared" si="34"/>
        <v>3.3611111111111196</v>
      </c>
      <c r="J102" s="63">
        <f t="shared" si="35"/>
        <v>26.466666666666669</v>
      </c>
      <c r="K102" s="83">
        <f t="shared" si="36"/>
        <v>2.93333333333333</v>
      </c>
      <c r="L102" s="83">
        <f t="shared" si="37"/>
        <v>8.6044444444444252</v>
      </c>
      <c r="M102" s="83">
        <f t="shared" si="38"/>
        <v>36</v>
      </c>
      <c r="N102" s="23">
        <f t="shared" si="39"/>
        <v>9.6296296296296283E-2</v>
      </c>
      <c r="O102" s="30">
        <f t="shared" si="40"/>
        <v>36.096296296296295</v>
      </c>
      <c r="P102" s="83">
        <f t="shared" si="41"/>
        <v>6.6962962962962962</v>
      </c>
      <c r="Q102" s="83">
        <f t="shared" si="42"/>
        <v>44.840384087791492</v>
      </c>
      <c r="R102" s="83">
        <f t="shared" si="26"/>
        <v>-11.44578313253013</v>
      </c>
      <c r="S102" s="30">
        <f t="shared" si="27"/>
        <v>35.328205128205141</v>
      </c>
      <c r="T102" s="83">
        <f t="shared" si="28"/>
        <v>5.9282051282051427</v>
      </c>
      <c r="U102" s="83">
        <f t="shared" si="29"/>
        <v>35.143616042077753</v>
      </c>
      <c r="V102" s="84">
        <f t="shared" si="25"/>
        <v>30.933333333333337</v>
      </c>
      <c r="W102" s="85"/>
      <c r="X102" s="25">
        <f t="shared" si="23"/>
        <v>1.5333333333333385</v>
      </c>
      <c r="Y102" s="25">
        <f t="shared" si="24"/>
        <v>2.3511111111111269</v>
      </c>
    </row>
    <row r="103" spans="1:25" ht="18" customHeight="1" x14ac:dyDescent="0.25">
      <c r="A103" s="53">
        <v>100</v>
      </c>
      <c r="B103" s="9">
        <v>44743</v>
      </c>
      <c r="C103" s="37">
        <v>29.7</v>
      </c>
      <c r="D103" s="60">
        <f>AVERAGE($C$4:C102)</f>
        <v>27.54141414141413</v>
      </c>
      <c r="E103" s="83">
        <f t="shared" si="30"/>
        <v>2.1585858585858695</v>
      </c>
      <c r="F103" s="19">
        <f t="shared" si="31"/>
        <v>4.6594929088868957</v>
      </c>
      <c r="G103" s="62">
        <f t="shared" si="32"/>
        <v>31.266666666666669</v>
      </c>
      <c r="H103" s="83">
        <f t="shared" si="33"/>
        <v>1.56666666666667</v>
      </c>
      <c r="I103" s="83">
        <f t="shared" si="34"/>
        <v>2.4544444444444546</v>
      </c>
      <c r="J103" s="63">
        <f t="shared" si="35"/>
        <v>27.950000000000003</v>
      </c>
      <c r="K103" s="83">
        <f t="shared" si="36"/>
        <v>1.7499999999999964</v>
      </c>
      <c r="L103" s="83">
        <f t="shared" si="37"/>
        <v>3.0624999999999876</v>
      </c>
      <c r="M103" s="83">
        <f t="shared" si="38"/>
        <v>34.583333333333336</v>
      </c>
      <c r="N103" s="23">
        <f t="shared" si="39"/>
        <v>6.7003367003366995E-2</v>
      </c>
      <c r="O103" s="30">
        <f t="shared" si="40"/>
        <v>34.650336700336702</v>
      </c>
      <c r="P103" s="83">
        <f t="shared" si="41"/>
        <v>4.9503367003367025</v>
      </c>
      <c r="Q103" s="83">
        <f t="shared" si="42"/>
        <v>24.505833446700471</v>
      </c>
      <c r="R103" s="83">
        <f t="shared" si="26"/>
        <v>1.0204081632653184</v>
      </c>
      <c r="S103" s="30">
        <f t="shared" si="27"/>
        <v>26.034939759036142</v>
      </c>
      <c r="T103" s="83">
        <f t="shared" si="28"/>
        <v>3.6650602409638573</v>
      </c>
      <c r="U103" s="83">
        <f t="shared" si="29"/>
        <v>13.432666569894048</v>
      </c>
      <c r="V103" s="86">
        <f>(G102 + ($W$2 * (C102-G102)))</f>
        <v>30.316666666666666</v>
      </c>
      <c r="W103" s="87"/>
      <c r="X103" s="26">
        <f t="shared" si="23"/>
        <v>0.61666666666666714</v>
      </c>
      <c r="Y103" s="39">
        <f t="shared" si="24"/>
        <v>0.38027777777777838</v>
      </c>
    </row>
    <row r="104" spans="1:25" ht="18" customHeight="1" x14ac:dyDescent="0.25">
      <c r="A104" s="65">
        <v>101</v>
      </c>
      <c r="B104" s="66">
        <v>44774</v>
      </c>
      <c r="D104" s="68">
        <f>AVERAGE($C$4:C103)</f>
        <v>27.562999999999988</v>
      </c>
      <c r="E104" s="102" t="s">
        <v>18</v>
      </c>
      <c r="F104" s="131" t="s">
        <v>18</v>
      </c>
      <c r="G104" s="69">
        <f>AVERAGE(C101:C103)</f>
        <v>30.766666666666666</v>
      </c>
      <c r="H104" s="121" t="s">
        <v>18</v>
      </c>
      <c r="I104" s="121" t="s">
        <v>18</v>
      </c>
      <c r="J104" s="70">
        <f>AVERAGE(G100:G103)</f>
        <v>29.408333333333335</v>
      </c>
      <c r="K104" s="115" t="s">
        <v>18</v>
      </c>
      <c r="L104" s="115" t="s">
        <v>18</v>
      </c>
      <c r="M104" s="46">
        <f t="shared" ref="M104" si="43">(2*G104)-J104</f>
        <v>32.125</v>
      </c>
      <c r="N104" s="64">
        <f>(ABS(J104-G104)*2)/(100-1)</f>
        <v>2.7441077441077388E-2</v>
      </c>
      <c r="O104" s="71">
        <f>M104+(N104*1)</f>
        <v>32.152441077441075</v>
      </c>
      <c r="P104" s="115" t="s">
        <v>18</v>
      </c>
      <c r="Q104" s="115" t="s">
        <v>18</v>
      </c>
      <c r="R104" s="115" t="s">
        <v>18</v>
      </c>
      <c r="S104" s="70">
        <f>(((R103/100)*C103)+C103)</f>
        <v>30.003061224489798</v>
      </c>
      <c r="T104" s="115" t="s">
        <v>18</v>
      </c>
      <c r="U104" s="115" t="s">
        <v>18</v>
      </c>
      <c r="V104" s="129">
        <f>(G103 + ($W$2 * (C103-G103)))</f>
        <v>30.483333333333334</v>
      </c>
      <c r="W104" s="130"/>
      <c r="X104" s="115" t="s">
        <v>18</v>
      </c>
      <c r="Y104" s="115" t="s">
        <v>18</v>
      </c>
    </row>
    <row r="105" spans="1:25" ht="18" customHeight="1" x14ac:dyDescent="0.25">
      <c r="A105" s="65">
        <v>102</v>
      </c>
      <c r="B105" s="67">
        <v>44805</v>
      </c>
      <c r="D105" s="40" t="s">
        <v>18</v>
      </c>
      <c r="E105" s="120"/>
      <c r="F105" s="132"/>
      <c r="G105" s="44" t="s">
        <v>18</v>
      </c>
      <c r="H105" s="120"/>
      <c r="I105" s="134"/>
      <c r="J105" s="70">
        <f>AVERAGE(G101:G104)</f>
        <v>30.483333333333334</v>
      </c>
      <c r="K105" s="116"/>
      <c r="L105" s="119"/>
      <c r="M105" s="122" t="s">
        <v>18</v>
      </c>
      <c r="N105" s="123"/>
      <c r="O105" s="12" t="s">
        <v>18</v>
      </c>
      <c r="P105" s="116"/>
      <c r="Q105" s="119"/>
      <c r="R105" s="119"/>
      <c r="S105" s="12" t="s">
        <v>18</v>
      </c>
      <c r="T105" s="116"/>
      <c r="U105" s="119"/>
      <c r="V105" s="127" t="s">
        <v>18</v>
      </c>
      <c r="W105" s="128"/>
      <c r="X105" s="116"/>
      <c r="Y105" s="119"/>
    </row>
    <row r="106" spans="1:25" ht="18" customHeight="1" x14ac:dyDescent="0.25">
      <c r="D106" s="38" t="s">
        <v>16</v>
      </c>
      <c r="E106" s="72">
        <f>AVERAGE(E5:E103)</f>
        <v>2.187689120562784</v>
      </c>
      <c r="F106" s="132"/>
      <c r="G106" s="13" t="s">
        <v>16</v>
      </c>
      <c r="H106" s="72">
        <f>AVERAGE(H7:H103)</f>
        <v>2.34914089347079</v>
      </c>
      <c r="I106" s="134"/>
      <c r="J106" s="15" t="s">
        <v>16</v>
      </c>
      <c r="K106" s="73">
        <f>AVERAGE(K11:K103)</f>
        <v>3.3852150537634413</v>
      </c>
      <c r="L106" s="119"/>
      <c r="M106" s="124"/>
      <c r="N106" s="123"/>
      <c r="O106" s="15" t="s">
        <v>16</v>
      </c>
      <c r="P106" s="73">
        <f>AVERAGE(P11:P103)</f>
        <v>2.9156158357771251</v>
      </c>
      <c r="Q106" s="119"/>
      <c r="R106" s="119"/>
      <c r="S106" s="15" t="s">
        <v>16</v>
      </c>
      <c r="T106" s="73">
        <f>AVERAGE(T6:T103)</f>
        <v>1.9120944258991046</v>
      </c>
      <c r="U106" s="119"/>
      <c r="V106" s="117" t="s">
        <v>16</v>
      </c>
      <c r="W106" s="118"/>
      <c r="X106" s="73">
        <f>AVERAGE(X8:X103)</f>
        <v>2.1668402777777769</v>
      </c>
      <c r="Y106" s="119"/>
    </row>
    <row r="107" spans="1:25" ht="18" customHeight="1" x14ac:dyDescent="0.25">
      <c r="D107" s="4" t="s">
        <v>22</v>
      </c>
      <c r="E107" s="44">
        <f>(E106*100)/D104</f>
        <v>7.9370501054412976</v>
      </c>
      <c r="F107" s="132"/>
      <c r="G107" s="4" t="s">
        <v>22</v>
      </c>
      <c r="H107" s="44">
        <f>(H106*100)/G104</f>
        <v>7.6353441824619397</v>
      </c>
      <c r="I107" s="134"/>
      <c r="J107" s="45" t="s">
        <v>22</v>
      </c>
      <c r="K107" s="44">
        <f>(K106*100)/J104</f>
        <v>11.511074141445535</v>
      </c>
      <c r="L107" s="119"/>
      <c r="M107" s="124"/>
      <c r="N107" s="123"/>
      <c r="O107" s="45" t="s">
        <v>22</v>
      </c>
      <c r="P107" s="44">
        <f>(P106*100)/O104</f>
        <v>9.0681010152687627</v>
      </c>
      <c r="Q107" s="119"/>
      <c r="R107" s="119"/>
      <c r="S107" s="45" t="s">
        <v>22</v>
      </c>
      <c r="T107" s="12">
        <f>(T106*100)/S104</f>
        <v>6.3729977804343854</v>
      </c>
      <c r="U107" s="119"/>
      <c r="V107" s="91" t="s">
        <v>22</v>
      </c>
      <c r="W107" s="92"/>
      <c r="X107" s="12">
        <f>(X106*100)/V104</f>
        <v>7.1082786586477091</v>
      </c>
      <c r="Y107" s="119"/>
    </row>
    <row r="108" spans="1:25" ht="18" customHeight="1" x14ac:dyDescent="0.25">
      <c r="D108" s="4" t="s">
        <v>23</v>
      </c>
      <c r="E108" s="73">
        <f>SQRT(SUM(F5:F103)/99)</f>
        <v>2.7153283414362375</v>
      </c>
      <c r="F108" s="133"/>
      <c r="G108" s="4" t="s">
        <v>23</v>
      </c>
      <c r="H108" s="73">
        <f>SQRT(SUM(I7:I103)/97)</f>
        <v>2.7715706134827576</v>
      </c>
      <c r="I108" s="120"/>
      <c r="J108" s="4" t="s">
        <v>23</v>
      </c>
      <c r="K108" s="73">
        <f>SQRT(SUM(L11:L103)/93)</f>
        <v>3.9350038787384922</v>
      </c>
      <c r="L108" s="116"/>
      <c r="M108" s="125"/>
      <c r="N108" s="126"/>
      <c r="O108" s="4" t="s">
        <v>23</v>
      </c>
      <c r="P108" s="73">
        <f>SQRT(SUM(Q11:Q103)/93)</f>
        <v>3.6709035904045573</v>
      </c>
      <c r="Q108" s="116"/>
      <c r="R108" s="116"/>
      <c r="S108" s="4" t="s">
        <v>23</v>
      </c>
      <c r="T108" s="73">
        <f>SQRT(SUM(U6:U103)/98)</f>
        <v>2.3835774397571527</v>
      </c>
      <c r="U108" s="116"/>
      <c r="V108" s="91" t="s">
        <v>23</v>
      </c>
      <c r="W108" s="92"/>
      <c r="X108" s="73">
        <f>SQRT(SUM(Y8:Y103)/96)</f>
        <v>2.5445310589940111</v>
      </c>
      <c r="Y108" s="116"/>
    </row>
  </sheetData>
  <mergeCells count="144">
    <mergeCell ref="AB35:AI35"/>
    <mergeCell ref="X104:X105"/>
    <mergeCell ref="V106:W106"/>
    <mergeCell ref="V107:W107"/>
    <mergeCell ref="V108:W108"/>
    <mergeCell ref="Y104:Y108"/>
    <mergeCell ref="V53:W53"/>
    <mergeCell ref="E104:E105"/>
    <mergeCell ref="H104:H105"/>
    <mergeCell ref="K104:K105"/>
    <mergeCell ref="M105:N108"/>
    <mergeCell ref="P104:P105"/>
    <mergeCell ref="R104:R108"/>
    <mergeCell ref="T104:T105"/>
    <mergeCell ref="V105:W105"/>
    <mergeCell ref="V104:W104"/>
    <mergeCell ref="F104:F108"/>
    <mergeCell ref="I104:I108"/>
    <mergeCell ref="L104:L108"/>
    <mergeCell ref="Q104:Q108"/>
    <mergeCell ref="U104:U108"/>
    <mergeCell ref="V48:W48"/>
    <mergeCell ref="V49:W49"/>
    <mergeCell ref="V50:W50"/>
    <mergeCell ref="V51:W51"/>
    <mergeCell ref="V52:W52"/>
    <mergeCell ref="V43:W43"/>
    <mergeCell ref="V44:W44"/>
    <mergeCell ref="V45:W45"/>
    <mergeCell ref="V46:W46"/>
    <mergeCell ref="V47:W47"/>
    <mergeCell ref="V38:W38"/>
    <mergeCell ref="V39:W39"/>
    <mergeCell ref="V40:W40"/>
    <mergeCell ref="V41:W41"/>
    <mergeCell ref="V42:W42"/>
    <mergeCell ref="V20:W20"/>
    <mergeCell ref="V21:W21"/>
    <mergeCell ref="V22:W22"/>
    <mergeCell ref="V33:W33"/>
    <mergeCell ref="V34:W34"/>
    <mergeCell ref="V35:W35"/>
    <mergeCell ref="V36:W36"/>
    <mergeCell ref="V37:W37"/>
    <mergeCell ref="V28:W28"/>
    <mergeCell ref="V29:W29"/>
    <mergeCell ref="V30:W30"/>
    <mergeCell ref="V31:W31"/>
    <mergeCell ref="V32:W32"/>
    <mergeCell ref="A1:AI1"/>
    <mergeCell ref="AB29:AI29"/>
    <mergeCell ref="AB31:AI31"/>
    <mergeCell ref="AB32:AI32"/>
    <mergeCell ref="AB34:AI34"/>
    <mergeCell ref="AB3:AI3"/>
    <mergeCell ref="L2:L3"/>
    <mergeCell ref="M2:M3"/>
    <mergeCell ref="N2:N3"/>
    <mergeCell ref="P2:P3"/>
    <mergeCell ref="Q2:Q3"/>
    <mergeCell ref="A2:B2"/>
    <mergeCell ref="E2:E3"/>
    <mergeCell ref="H2:H3"/>
    <mergeCell ref="I2:I3"/>
    <mergeCell ref="K2:K3"/>
    <mergeCell ref="AA31:AA33"/>
    <mergeCell ref="AB33:AI33"/>
    <mergeCell ref="V4:W4"/>
    <mergeCell ref="V5:W5"/>
    <mergeCell ref="V6:W6"/>
    <mergeCell ref="V7:W7"/>
    <mergeCell ref="V8:W8"/>
    <mergeCell ref="V9:W9"/>
    <mergeCell ref="V66:W66"/>
    <mergeCell ref="V67:W67"/>
    <mergeCell ref="V68:W68"/>
    <mergeCell ref="V80:W80"/>
    <mergeCell ref="V81:W81"/>
    <mergeCell ref="V82:W82"/>
    <mergeCell ref="V83:W83"/>
    <mergeCell ref="V84:W84"/>
    <mergeCell ref="V89:W89"/>
    <mergeCell ref="V69:W69"/>
    <mergeCell ref="V70:W70"/>
    <mergeCell ref="V71:W71"/>
    <mergeCell ref="V72:W72"/>
    <mergeCell ref="V73:W73"/>
    <mergeCell ref="V74:W74"/>
    <mergeCell ref="V75:W75"/>
    <mergeCell ref="V76:W76"/>
    <mergeCell ref="V77:W77"/>
    <mergeCell ref="V57:W57"/>
    <mergeCell ref="V58:W58"/>
    <mergeCell ref="V59:W59"/>
    <mergeCell ref="V60:W60"/>
    <mergeCell ref="V61:W61"/>
    <mergeCell ref="V62:W62"/>
    <mergeCell ref="V63:W63"/>
    <mergeCell ref="V64:W64"/>
    <mergeCell ref="V65:W65"/>
    <mergeCell ref="F2:F3"/>
    <mergeCell ref="T2:T3"/>
    <mergeCell ref="U2:U3"/>
    <mergeCell ref="X2:X3"/>
    <mergeCell ref="Y2:Y3"/>
    <mergeCell ref="V3:W3"/>
    <mergeCell ref="V54:W54"/>
    <mergeCell ref="V55:W55"/>
    <mergeCell ref="V56:W56"/>
    <mergeCell ref="V10:W10"/>
    <mergeCell ref="V11:W11"/>
    <mergeCell ref="V12:W12"/>
    <mergeCell ref="V13:W13"/>
    <mergeCell ref="V14:W14"/>
    <mergeCell ref="V15:W15"/>
    <mergeCell ref="V16:W16"/>
    <mergeCell ref="V17:W17"/>
    <mergeCell ref="V23:W23"/>
    <mergeCell ref="V24:W24"/>
    <mergeCell ref="V25:W25"/>
    <mergeCell ref="V26:W26"/>
    <mergeCell ref="V27:W27"/>
    <mergeCell ref="V18:W18"/>
    <mergeCell ref="V19:W19"/>
    <mergeCell ref="V99:W99"/>
    <mergeCell ref="V100:W100"/>
    <mergeCell ref="V101:W101"/>
    <mergeCell ref="V102:W102"/>
    <mergeCell ref="V103:W103"/>
    <mergeCell ref="V78:W78"/>
    <mergeCell ref="V79:W79"/>
    <mergeCell ref="V85:W85"/>
    <mergeCell ref="V86:W86"/>
    <mergeCell ref="V87:W87"/>
    <mergeCell ref="V88:W88"/>
    <mergeCell ref="V96:W96"/>
    <mergeCell ref="V97:W97"/>
    <mergeCell ref="V98:W98"/>
    <mergeCell ref="V93:W93"/>
    <mergeCell ref="V94:W94"/>
    <mergeCell ref="V95:W95"/>
    <mergeCell ref="V90:W90"/>
    <mergeCell ref="V91:W91"/>
    <mergeCell ref="V92:W92"/>
  </mergeCells>
  <conditionalFormatting sqref="E106 H106 P106 K10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0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10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106 T10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106 T106 P106 K106 H106 E10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06 X106 P106 K106 H106 E10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AB29" r:id="rId1" xr:uid="{4244C1C8-95BF-442C-83F2-889CDF7BDC7E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B838-3827-472F-A531-6CBF54C3D18B}">
  <dimension ref="A1:AI108"/>
  <sheetViews>
    <sheetView zoomScale="80" zoomScaleNormal="80" workbookViewId="0">
      <selection activeCell="A2" sqref="A2:B2"/>
    </sheetView>
  </sheetViews>
  <sheetFormatPr baseColWidth="10" defaultRowHeight="18" customHeight="1" x14ac:dyDescent="0.25"/>
  <cols>
    <col min="1" max="1" width="5.140625" style="14" bestFit="1" customWidth="1"/>
    <col min="2" max="2" width="19.85546875" style="14" bestFit="1" customWidth="1"/>
    <col min="3" max="3" width="18.5703125" style="14" bestFit="1" customWidth="1"/>
    <col min="4" max="4" width="25.28515625" style="14" bestFit="1" customWidth="1"/>
    <col min="5" max="5" width="15.7109375" style="14" bestFit="1" customWidth="1"/>
    <col min="6" max="6" width="14.28515625" style="14" customWidth="1"/>
    <col min="7" max="7" width="30.85546875" style="14" bestFit="1" customWidth="1"/>
    <col min="8" max="8" width="15.7109375" style="14" customWidth="1"/>
    <col min="9" max="9" width="14.28515625" style="14" customWidth="1"/>
    <col min="10" max="10" width="30" style="14" bestFit="1" customWidth="1"/>
    <col min="11" max="11" width="15.7109375" style="14" customWidth="1"/>
    <col min="12" max="12" width="14.28515625" style="14" customWidth="1"/>
    <col min="13" max="13" width="7.140625" style="14" bestFit="1" customWidth="1"/>
    <col min="14" max="14" width="10.28515625" style="14" bestFit="1" customWidth="1"/>
    <col min="15" max="15" width="41.140625" style="14" bestFit="1" customWidth="1"/>
    <col min="16" max="16" width="15.7109375" style="14" bestFit="1" customWidth="1"/>
    <col min="17" max="17" width="14.28515625" style="14" customWidth="1"/>
    <col min="18" max="18" width="37.7109375" style="14" bestFit="1" customWidth="1"/>
    <col min="19" max="19" width="50.140625" style="14" customWidth="1"/>
    <col min="20" max="20" width="15.7109375" style="14" bestFit="1" customWidth="1"/>
    <col min="21" max="21" width="14.28515625" style="14" customWidth="1"/>
    <col min="22" max="22" width="17.42578125" style="14" customWidth="1"/>
    <col min="23" max="23" width="13.85546875" style="14" customWidth="1"/>
    <col min="24" max="24" width="15.7109375" style="14" bestFit="1" customWidth="1"/>
    <col min="25" max="25" width="14.28515625" style="14" customWidth="1"/>
    <col min="26" max="26" width="7.140625" style="14" customWidth="1"/>
    <col min="27" max="27" width="21.7109375" style="14" customWidth="1"/>
    <col min="28" max="28" width="38.5703125" style="14" customWidth="1"/>
    <col min="29" max="34" width="11.42578125" style="14"/>
    <col min="35" max="35" width="11.42578125" style="14" customWidth="1"/>
    <col min="36" max="16384" width="11.42578125" style="14"/>
  </cols>
  <sheetData>
    <row r="1" spans="1:35" ht="18" customHeight="1" x14ac:dyDescent="0.25">
      <c r="A1" s="135" t="s">
        <v>40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</row>
    <row r="2" spans="1:35" ht="18" customHeight="1" x14ac:dyDescent="0.25">
      <c r="A2" s="107"/>
      <c r="B2" s="108"/>
      <c r="C2" s="11" t="s">
        <v>12</v>
      </c>
      <c r="D2" s="27" t="s">
        <v>13</v>
      </c>
      <c r="E2" s="88" t="s">
        <v>14</v>
      </c>
      <c r="F2" s="88" t="s">
        <v>24</v>
      </c>
      <c r="G2" s="27" t="s">
        <v>17</v>
      </c>
      <c r="H2" s="88" t="s">
        <v>14</v>
      </c>
      <c r="I2" s="88" t="s">
        <v>24</v>
      </c>
      <c r="J2" s="27" t="s">
        <v>20</v>
      </c>
      <c r="K2" s="88" t="s">
        <v>14</v>
      </c>
      <c r="L2" s="88" t="s">
        <v>24</v>
      </c>
      <c r="M2" s="88" t="s">
        <v>25</v>
      </c>
      <c r="N2" s="88" t="s">
        <v>26</v>
      </c>
      <c r="O2" s="27"/>
      <c r="P2" s="88" t="s">
        <v>14</v>
      </c>
      <c r="Q2" s="88" t="s">
        <v>24</v>
      </c>
      <c r="R2" s="27"/>
      <c r="S2" s="27"/>
      <c r="T2" s="88" t="s">
        <v>14</v>
      </c>
      <c r="U2" s="88" t="s">
        <v>24</v>
      </c>
      <c r="V2" s="34" t="s">
        <v>30</v>
      </c>
      <c r="W2" s="5">
        <v>0.5</v>
      </c>
      <c r="X2" s="90" t="s">
        <v>14</v>
      </c>
      <c r="Y2" s="88" t="s">
        <v>24</v>
      </c>
    </row>
    <row r="3" spans="1:35" ht="18" customHeight="1" x14ac:dyDescent="0.25">
      <c r="A3" s="1" t="s">
        <v>3</v>
      </c>
      <c r="B3" s="74" t="s">
        <v>0</v>
      </c>
      <c r="C3" s="2" t="s">
        <v>4</v>
      </c>
      <c r="D3" s="4" t="s">
        <v>15</v>
      </c>
      <c r="E3" s="89"/>
      <c r="F3" s="89"/>
      <c r="G3" s="4" t="s">
        <v>19</v>
      </c>
      <c r="H3" s="89"/>
      <c r="I3" s="89"/>
      <c r="J3" s="4" t="s">
        <v>21</v>
      </c>
      <c r="K3" s="89"/>
      <c r="L3" s="89"/>
      <c r="M3" s="89"/>
      <c r="N3" s="89"/>
      <c r="O3" s="4" t="s">
        <v>27</v>
      </c>
      <c r="P3" s="89"/>
      <c r="Q3" s="89"/>
      <c r="R3" s="4" t="s">
        <v>28</v>
      </c>
      <c r="S3" s="4" t="s">
        <v>31</v>
      </c>
      <c r="T3" s="89"/>
      <c r="U3" s="89"/>
      <c r="V3" s="91" t="s">
        <v>29</v>
      </c>
      <c r="W3" s="92"/>
      <c r="X3" s="89"/>
      <c r="Y3" s="89"/>
      <c r="AA3" s="4" t="s">
        <v>1</v>
      </c>
      <c r="AB3" s="106" t="s">
        <v>10</v>
      </c>
      <c r="AC3" s="99"/>
      <c r="AD3" s="99"/>
      <c r="AE3" s="99"/>
      <c r="AF3" s="99"/>
      <c r="AG3" s="99"/>
      <c r="AH3" s="99"/>
      <c r="AI3" s="100"/>
    </row>
    <row r="4" spans="1:35" ht="18" customHeight="1" x14ac:dyDescent="0.25">
      <c r="A4" s="3">
        <v>1</v>
      </c>
      <c r="B4" s="10">
        <v>41760</v>
      </c>
      <c r="C4" s="80">
        <v>27.92</v>
      </c>
      <c r="D4" s="79" t="s">
        <v>18</v>
      </c>
      <c r="E4" s="21" t="s">
        <v>18</v>
      </c>
      <c r="F4" s="16" t="s">
        <v>18</v>
      </c>
      <c r="G4" s="31" t="s">
        <v>18</v>
      </c>
      <c r="H4" s="21" t="s">
        <v>18</v>
      </c>
      <c r="I4" s="21" t="s">
        <v>18</v>
      </c>
      <c r="J4" s="29" t="s">
        <v>18</v>
      </c>
      <c r="K4" s="21" t="s">
        <v>18</v>
      </c>
      <c r="L4" s="21" t="s">
        <v>18</v>
      </c>
      <c r="M4" s="22" t="s">
        <v>18</v>
      </c>
      <c r="N4" s="21" t="s">
        <v>18</v>
      </c>
      <c r="O4" s="29" t="s">
        <v>18</v>
      </c>
      <c r="P4" s="21" t="s">
        <v>18</v>
      </c>
      <c r="Q4" s="21" t="s">
        <v>18</v>
      </c>
      <c r="R4" s="24" t="s">
        <v>18</v>
      </c>
      <c r="S4" s="29" t="s">
        <v>18</v>
      </c>
      <c r="T4" s="24" t="s">
        <v>18</v>
      </c>
      <c r="U4" s="24" t="s">
        <v>18</v>
      </c>
      <c r="V4" s="137" t="s">
        <v>18</v>
      </c>
      <c r="W4" s="138"/>
      <c r="X4" s="24" t="s">
        <v>18</v>
      </c>
      <c r="Y4" s="24" t="s">
        <v>18</v>
      </c>
    </row>
    <row r="5" spans="1:35" ht="18" customHeight="1" x14ac:dyDescent="0.25">
      <c r="A5" s="3">
        <v>2</v>
      </c>
      <c r="B5" s="10">
        <v>41791</v>
      </c>
      <c r="C5" s="81">
        <v>28.69</v>
      </c>
      <c r="D5" s="75">
        <f>AVERAGE($C$4)</f>
        <v>27.92</v>
      </c>
      <c r="E5" s="43">
        <f t="shared" ref="E5:E7" si="0">ABS(C5-D5)</f>
        <v>0.76999999999999957</v>
      </c>
      <c r="F5" s="18">
        <f t="shared" ref="F5:F7" si="1">E5*E5</f>
        <v>0.59289999999999932</v>
      </c>
      <c r="G5" s="32" t="s">
        <v>18</v>
      </c>
      <c r="H5" s="22" t="s">
        <v>18</v>
      </c>
      <c r="I5" s="22" t="s">
        <v>18</v>
      </c>
      <c r="J5" s="30" t="s">
        <v>18</v>
      </c>
      <c r="K5" s="22" t="s">
        <v>18</v>
      </c>
      <c r="L5" s="22" t="s">
        <v>18</v>
      </c>
      <c r="M5" s="22" t="s">
        <v>18</v>
      </c>
      <c r="N5" s="22" t="s">
        <v>18</v>
      </c>
      <c r="O5" s="30" t="s">
        <v>18</v>
      </c>
      <c r="P5" s="22" t="s">
        <v>18</v>
      </c>
      <c r="Q5" s="22" t="s">
        <v>18</v>
      </c>
      <c r="R5" s="43">
        <f>(((C5/C4)-1)*100)</f>
        <v>2.7578796561604557</v>
      </c>
      <c r="S5" s="30" t="s">
        <v>18</v>
      </c>
      <c r="T5" s="25" t="s">
        <v>18</v>
      </c>
      <c r="U5" s="25" t="s">
        <v>18</v>
      </c>
      <c r="V5" s="84" t="s">
        <v>18</v>
      </c>
      <c r="W5" s="85"/>
      <c r="X5" s="25" t="s">
        <v>18</v>
      </c>
      <c r="Y5" s="25" t="s">
        <v>18</v>
      </c>
    </row>
    <row r="6" spans="1:35" ht="18" customHeight="1" x14ac:dyDescent="0.25">
      <c r="A6" s="3">
        <v>3</v>
      </c>
      <c r="B6" s="8">
        <v>41821</v>
      </c>
      <c r="C6" s="81">
        <v>28.5</v>
      </c>
      <c r="D6" s="75">
        <f>AVERAGE($C$4:C5)</f>
        <v>28.305</v>
      </c>
      <c r="E6" s="43">
        <f t="shared" si="0"/>
        <v>0.19500000000000028</v>
      </c>
      <c r="F6" s="17">
        <f t="shared" si="1"/>
        <v>3.8025000000000114E-2</v>
      </c>
      <c r="G6" s="32" t="s">
        <v>18</v>
      </c>
      <c r="H6" s="22" t="s">
        <v>18</v>
      </c>
      <c r="I6" s="22" t="s">
        <v>18</v>
      </c>
      <c r="J6" s="30" t="s">
        <v>18</v>
      </c>
      <c r="K6" s="22" t="s">
        <v>18</v>
      </c>
      <c r="L6" s="22" t="s">
        <v>18</v>
      </c>
      <c r="M6" s="22" t="s">
        <v>18</v>
      </c>
      <c r="N6" s="22" t="s">
        <v>18</v>
      </c>
      <c r="O6" s="30" t="s">
        <v>18</v>
      </c>
      <c r="P6" s="22" t="s">
        <v>18</v>
      </c>
      <c r="Q6" s="22" t="s">
        <v>18</v>
      </c>
      <c r="R6" s="43">
        <f t="shared" ref="R6" si="2">(((C6/C5)-1)*100)</f>
        <v>-0.66225165562914245</v>
      </c>
      <c r="S6" s="30">
        <f>(((R5/100)*C5)+C5)</f>
        <v>29.481235673352437</v>
      </c>
      <c r="T6" s="43">
        <f t="shared" ref="T6" si="3">ABS(C6-S6)</f>
        <v>0.98123567335243678</v>
      </c>
      <c r="U6" s="43">
        <f t="shared" ref="U6" si="4">T6*T6</f>
        <v>0.96282344665941</v>
      </c>
      <c r="V6" s="84" t="s">
        <v>18</v>
      </c>
      <c r="W6" s="85"/>
      <c r="X6" s="25" t="s">
        <v>18</v>
      </c>
      <c r="Y6" s="25" t="s">
        <v>18</v>
      </c>
    </row>
    <row r="7" spans="1:35" ht="18" customHeight="1" x14ac:dyDescent="0.25">
      <c r="A7" s="3">
        <v>4</v>
      </c>
      <c r="B7" s="10">
        <v>41852</v>
      </c>
      <c r="C7" s="81">
        <v>28.5</v>
      </c>
      <c r="D7" s="75">
        <f>AVERAGE($C$4:C6)</f>
        <v>28.37</v>
      </c>
      <c r="E7" s="43">
        <f t="shared" si="0"/>
        <v>0.12999999999999901</v>
      </c>
      <c r="F7" s="19">
        <f t="shared" si="1"/>
        <v>1.6899999999999742E-2</v>
      </c>
      <c r="G7" s="32">
        <f>AVERAGE(C4:C6)</f>
        <v>28.37</v>
      </c>
      <c r="H7" s="43">
        <f t="shared" ref="H7" si="5">ABS(C7-G7)</f>
        <v>0.12999999999999901</v>
      </c>
      <c r="I7" s="43">
        <f t="shared" ref="I7" si="6">H7*H7</f>
        <v>1.6899999999999742E-2</v>
      </c>
      <c r="J7" s="30" t="s">
        <v>18</v>
      </c>
      <c r="K7" s="22" t="s">
        <v>18</v>
      </c>
      <c r="L7" s="22" t="s">
        <v>18</v>
      </c>
      <c r="M7" s="22" t="s">
        <v>18</v>
      </c>
      <c r="N7" s="22" t="s">
        <v>18</v>
      </c>
      <c r="O7" s="30" t="s">
        <v>18</v>
      </c>
      <c r="P7" s="22" t="s">
        <v>18</v>
      </c>
      <c r="Q7" s="22" t="s">
        <v>18</v>
      </c>
      <c r="R7" s="83">
        <f t="shared" ref="R7:R70" si="7">(((C7/C6)-1)*100)</f>
        <v>0</v>
      </c>
      <c r="S7" s="30">
        <f t="shared" ref="S7:S70" si="8">(((R6/100)*C6)+C6)</f>
        <v>28.311258278145694</v>
      </c>
      <c r="T7" s="83">
        <f t="shared" ref="T7:T70" si="9">ABS(C7-S7)</f>
        <v>0.18874172185430638</v>
      </c>
      <c r="U7" s="83">
        <f t="shared" ref="U7:U70" si="10">T7*T7</f>
        <v>3.562343756852835E-2</v>
      </c>
      <c r="V7" s="84" t="s">
        <v>18</v>
      </c>
      <c r="W7" s="85"/>
      <c r="X7" s="25" t="s">
        <v>18</v>
      </c>
      <c r="Y7" s="25" t="s">
        <v>18</v>
      </c>
    </row>
    <row r="8" spans="1:35" ht="18" customHeight="1" x14ac:dyDescent="0.25">
      <c r="A8" s="3">
        <v>5</v>
      </c>
      <c r="B8" s="8">
        <v>41883</v>
      </c>
      <c r="C8" s="81">
        <v>28.79</v>
      </c>
      <c r="D8" s="75">
        <f>AVERAGE($C$4:C7)</f>
        <v>28.4025</v>
      </c>
      <c r="E8" s="83">
        <f t="shared" ref="E8:E71" si="11">ABS(C8-D8)</f>
        <v>0.38749999999999929</v>
      </c>
      <c r="F8" s="19">
        <f t="shared" ref="F8:F71" si="12">E8*E8</f>
        <v>0.15015624999999944</v>
      </c>
      <c r="G8" s="32">
        <f t="shared" ref="G8:G71" si="13">AVERAGE(C5:C7)</f>
        <v>28.563333333333333</v>
      </c>
      <c r="H8" s="83">
        <f t="shared" ref="H8:H71" si="14">ABS(C8-G8)</f>
        <v>0.22666666666666657</v>
      </c>
      <c r="I8" s="83">
        <f t="shared" ref="I8:I71" si="15">H8*H8</f>
        <v>5.1377777777777738E-2</v>
      </c>
      <c r="J8" s="30" t="s">
        <v>18</v>
      </c>
      <c r="K8" s="22" t="s">
        <v>18</v>
      </c>
      <c r="L8" s="22" t="s">
        <v>18</v>
      </c>
      <c r="M8" s="22" t="s">
        <v>18</v>
      </c>
      <c r="N8" s="22" t="s">
        <v>18</v>
      </c>
      <c r="O8" s="30" t="s">
        <v>18</v>
      </c>
      <c r="P8" s="22" t="s">
        <v>18</v>
      </c>
      <c r="Q8" s="22" t="s">
        <v>18</v>
      </c>
      <c r="R8" s="83">
        <f t="shared" si="7"/>
        <v>1.0175438596491171</v>
      </c>
      <c r="S8" s="30">
        <f t="shared" si="8"/>
        <v>28.5</v>
      </c>
      <c r="T8" s="83">
        <f t="shared" si="9"/>
        <v>0.28999999999999915</v>
      </c>
      <c r="U8" s="83">
        <f t="shared" si="10"/>
        <v>8.4099999999999508E-2</v>
      </c>
      <c r="V8" s="84">
        <f>(G7 + ($W$2 * (C7-G7)))</f>
        <v>28.435000000000002</v>
      </c>
      <c r="W8" s="85"/>
      <c r="X8" s="43">
        <f t="shared" ref="X8" si="16">ABS(C8-V8)</f>
        <v>0.35499999999999687</v>
      </c>
      <c r="Y8" s="43">
        <f t="shared" ref="Y8" si="17">X8*X8</f>
        <v>0.12602499999999778</v>
      </c>
    </row>
    <row r="9" spans="1:35" ht="18" customHeight="1" x14ac:dyDescent="0.25">
      <c r="A9" s="3">
        <v>6</v>
      </c>
      <c r="B9" s="8">
        <v>41913</v>
      </c>
      <c r="C9" s="81">
        <v>27.88</v>
      </c>
      <c r="D9" s="75">
        <f>AVERAGE($C$4:C8)</f>
        <v>28.48</v>
      </c>
      <c r="E9" s="83">
        <f t="shared" si="11"/>
        <v>0.60000000000000142</v>
      </c>
      <c r="F9" s="19">
        <f t="shared" si="12"/>
        <v>0.36000000000000171</v>
      </c>
      <c r="G9" s="32">
        <f t="shared" si="13"/>
        <v>28.596666666666664</v>
      </c>
      <c r="H9" s="83">
        <f t="shared" si="14"/>
        <v>0.71666666666666501</v>
      </c>
      <c r="I9" s="83">
        <f t="shared" si="15"/>
        <v>0.51361111111110869</v>
      </c>
      <c r="J9" s="30" t="s">
        <v>18</v>
      </c>
      <c r="K9" s="22" t="s">
        <v>18</v>
      </c>
      <c r="L9" s="22" t="s">
        <v>18</v>
      </c>
      <c r="M9" s="22" t="s">
        <v>18</v>
      </c>
      <c r="N9" s="22" t="s">
        <v>18</v>
      </c>
      <c r="O9" s="30" t="s">
        <v>18</v>
      </c>
      <c r="P9" s="22" t="s">
        <v>18</v>
      </c>
      <c r="Q9" s="22" t="s">
        <v>18</v>
      </c>
      <c r="R9" s="83">
        <f t="shared" si="7"/>
        <v>-3.1608197290725948</v>
      </c>
      <c r="S9" s="30">
        <f t="shared" si="8"/>
        <v>29.082950877192982</v>
      </c>
      <c r="T9" s="83">
        <f t="shared" si="9"/>
        <v>1.2029508771929827</v>
      </c>
      <c r="U9" s="83">
        <f t="shared" si="10"/>
        <v>1.4470908129393665</v>
      </c>
      <c r="V9" s="84">
        <f t="shared" ref="V9:V51" si="18">(G8 + ($W$2 * (C8-G8)))</f>
        <v>28.676666666666666</v>
      </c>
      <c r="W9" s="85"/>
      <c r="X9" s="83">
        <f t="shared" ref="X9:X72" si="19">ABS(C9-V9)</f>
        <v>0.79666666666666686</v>
      </c>
      <c r="Y9" s="83">
        <f t="shared" ref="Y9:Y72" si="20">X9*X9</f>
        <v>0.63467777777777812</v>
      </c>
    </row>
    <row r="10" spans="1:35" ht="18" customHeight="1" x14ac:dyDescent="0.25">
      <c r="A10" s="3">
        <v>7</v>
      </c>
      <c r="B10" s="10">
        <v>41944</v>
      </c>
      <c r="C10" s="81">
        <v>27.02</v>
      </c>
      <c r="D10" s="75">
        <f>AVERAGE($C$4:C9)</f>
        <v>28.38</v>
      </c>
      <c r="E10" s="83">
        <f t="shared" si="11"/>
        <v>1.3599999999999994</v>
      </c>
      <c r="F10" s="19">
        <f t="shared" si="12"/>
        <v>1.8495999999999984</v>
      </c>
      <c r="G10" s="32">
        <f t="shared" si="13"/>
        <v>28.39</v>
      </c>
      <c r="H10" s="83">
        <f t="shared" si="14"/>
        <v>1.370000000000001</v>
      </c>
      <c r="I10" s="83">
        <f t="shared" si="15"/>
        <v>1.8769000000000027</v>
      </c>
      <c r="J10" s="30" t="s">
        <v>18</v>
      </c>
      <c r="K10" s="22" t="s">
        <v>18</v>
      </c>
      <c r="L10" s="22" t="s">
        <v>18</v>
      </c>
      <c r="M10" s="22" t="s">
        <v>18</v>
      </c>
      <c r="N10" s="22" t="s">
        <v>18</v>
      </c>
      <c r="O10" s="30" t="s">
        <v>18</v>
      </c>
      <c r="P10" s="22" t="s">
        <v>18</v>
      </c>
      <c r="Q10" s="22" t="s">
        <v>18</v>
      </c>
      <c r="R10" s="83">
        <f t="shared" si="7"/>
        <v>-3.0846484935437624</v>
      </c>
      <c r="S10" s="30">
        <f t="shared" si="8"/>
        <v>26.998763459534558</v>
      </c>
      <c r="T10" s="83">
        <f t="shared" si="9"/>
        <v>2.1236540465441323E-2</v>
      </c>
      <c r="U10" s="83">
        <f t="shared" si="10"/>
        <v>4.5099065094032672E-4</v>
      </c>
      <c r="V10" s="84">
        <f t="shared" si="18"/>
        <v>28.23833333333333</v>
      </c>
      <c r="W10" s="85"/>
      <c r="X10" s="83">
        <f t="shared" si="19"/>
        <v>1.2183333333333302</v>
      </c>
      <c r="Y10" s="83">
        <f t="shared" si="20"/>
        <v>1.4843361111111033</v>
      </c>
    </row>
    <row r="11" spans="1:35" ht="18" customHeight="1" x14ac:dyDescent="0.25">
      <c r="A11" s="3">
        <v>8</v>
      </c>
      <c r="B11" s="8">
        <v>41974</v>
      </c>
      <c r="C11" s="81">
        <v>26.25</v>
      </c>
      <c r="D11" s="75">
        <f>AVERAGE($C$4:C10)</f>
        <v>28.185714285714287</v>
      </c>
      <c r="E11" s="83">
        <f t="shared" si="11"/>
        <v>1.9357142857142868</v>
      </c>
      <c r="F11" s="19">
        <f t="shared" si="12"/>
        <v>3.7469897959183718</v>
      </c>
      <c r="G11" s="32">
        <f t="shared" si="13"/>
        <v>27.896666666666665</v>
      </c>
      <c r="H11" s="83">
        <f t="shared" si="14"/>
        <v>1.6466666666666647</v>
      </c>
      <c r="I11" s="83">
        <f t="shared" si="15"/>
        <v>2.7115111111111045</v>
      </c>
      <c r="J11" s="30">
        <f>AVERAGE(G7:G10)</f>
        <v>28.48</v>
      </c>
      <c r="K11" s="43">
        <f t="shared" ref="K11" si="21">ABS(C11-J11)</f>
        <v>2.2300000000000004</v>
      </c>
      <c r="L11" s="43">
        <f t="shared" ref="L11" si="22">K11*K11</f>
        <v>4.9729000000000019</v>
      </c>
      <c r="M11" s="43">
        <f t="shared" ref="M11" si="23">(2*G11)-J11</f>
        <v>27.313333333333329</v>
      </c>
      <c r="N11" s="23">
        <f>(ABS(J11-G11)*2)/(100-1)</f>
        <v>1.1784511784511833E-2</v>
      </c>
      <c r="O11" s="30">
        <f t="shared" ref="O11" si="24">M11+(N11*1)</f>
        <v>27.325117845117841</v>
      </c>
      <c r="P11" s="43">
        <f t="shared" ref="P11" si="25">ABS(C11-O11)</f>
        <v>1.0751178451178411</v>
      </c>
      <c r="Q11" s="43">
        <f t="shared" ref="Q11" si="26">P11*P11</f>
        <v>1.1558783808908302</v>
      </c>
      <c r="R11" s="83">
        <f t="shared" si="7"/>
        <v>-2.8497409326424861</v>
      </c>
      <c r="S11" s="30">
        <f t="shared" si="8"/>
        <v>26.186527977044474</v>
      </c>
      <c r="T11" s="83">
        <f t="shared" si="9"/>
        <v>6.3472022955526342E-2</v>
      </c>
      <c r="U11" s="83">
        <f t="shared" si="10"/>
        <v>4.0286976980668625E-3</v>
      </c>
      <c r="V11" s="84">
        <f t="shared" si="18"/>
        <v>27.704999999999998</v>
      </c>
      <c r="W11" s="85"/>
      <c r="X11" s="83">
        <f t="shared" si="19"/>
        <v>1.4549999999999983</v>
      </c>
      <c r="Y11" s="83">
        <f t="shared" si="20"/>
        <v>2.117024999999995</v>
      </c>
    </row>
    <row r="12" spans="1:35" ht="18" customHeight="1" x14ac:dyDescent="0.25">
      <c r="A12" s="3">
        <v>9</v>
      </c>
      <c r="B12" s="10">
        <v>42005</v>
      </c>
      <c r="C12" s="81">
        <v>26.65</v>
      </c>
      <c r="D12" s="75">
        <f>AVERAGE($C$4:C11)</f>
        <v>27.943750000000001</v>
      </c>
      <c r="E12" s="83">
        <f t="shared" si="11"/>
        <v>1.2937500000000028</v>
      </c>
      <c r="F12" s="19">
        <f t="shared" si="12"/>
        <v>1.6737890625000074</v>
      </c>
      <c r="G12" s="32">
        <f t="shared" si="13"/>
        <v>27.05</v>
      </c>
      <c r="H12" s="83">
        <f t="shared" si="14"/>
        <v>0.40000000000000213</v>
      </c>
      <c r="I12" s="83">
        <f t="shared" si="15"/>
        <v>0.1600000000000017</v>
      </c>
      <c r="J12" s="30">
        <f t="shared" ref="J12:J75" si="27">AVERAGE(G8:G11)</f>
        <v>28.361666666666665</v>
      </c>
      <c r="K12" s="83">
        <f t="shared" ref="K12:K75" si="28">ABS(C12-J12)</f>
        <v>1.711666666666666</v>
      </c>
      <c r="L12" s="83">
        <f t="shared" ref="L12:L75" si="29">K12*K12</f>
        <v>2.9298027777777755</v>
      </c>
      <c r="M12" s="83">
        <f t="shared" ref="M12:M75" si="30">(2*G12)-J12</f>
        <v>25.738333333333337</v>
      </c>
      <c r="N12" s="23">
        <f t="shared" ref="N12:N75" si="31">(ABS(J12-G12)*2)/(100-1)</f>
        <v>2.6498316498316441E-2</v>
      </c>
      <c r="O12" s="30">
        <f t="shared" ref="O12:O75" si="32">M12+(N12*1)</f>
        <v>25.764831649831653</v>
      </c>
      <c r="P12" s="83">
        <f t="shared" ref="P12:P75" si="33">ABS(C12-O12)</f>
        <v>0.88516835016834605</v>
      </c>
      <c r="Q12" s="83">
        <f t="shared" ref="Q12:Q75" si="34">P12*P12</f>
        <v>0.78352300813975173</v>
      </c>
      <c r="R12" s="83">
        <f t="shared" si="7"/>
        <v>1.5238095238095273</v>
      </c>
      <c r="S12" s="30">
        <f t="shared" si="8"/>
        <v>25.501943005181346</v>
      </c>
      <c r="T12" s="83">
        <f t="shared" si="9"/>
        <v>1.1480569948186528</v>
      </c>
      <c r="U12" s="83">
        <f t="shared" si="10"/>
        <v>1.318034863352036</v>
      </c>
      <c r="V12" s="84">
        <f t="shared" si="18"/>
        <v>27.073333333333331</v>
      </c>
      <c r="W12" s="85"/>
      <c r="X12" s="83">
        <f t="shared" si="19"/>
        <v>0.42333333333333201</v>
      </c>
      <c r="Y12" s="83">
        <f t="shared" si="20"/>
        <v>0.17921111111110999</v>
      </c>
    </row>
    <row r="13" spans="1:35" ht="18" customHeight="1" x14ac:dyDescent="0.25">
      <c r="A13" s="3">
        <v>10</v>
      </c>
      <c r="B13" s="8">
        <v>42036</v>
      </c>
      <c r="C13" s="81">
        <v>27.84</v>
      </c>
      <c r="D13" s="75">
        <f>AVERAGE($C$4:C12)</f>
        <v>27.8</v>
      </c>
      <c r="E13" s="83">
        <f t="shared" si="11"/>
        <v>3.9999999999999147E-2</v>
      </c>
      <c r="F13" s="19">
        <f t="shared" si="12"/>
        <v>1.5999999999999318E-3</v>
      </c>
      <c r="G13" s="32">
        <f t="shared" si="13"/>
        <v>26.639999999999997</v>
      </c>
      <c r="H13" s="83">
        <f t="shared" si="14"/>
        <v>1.2000000000000028</v>
      </c>
      <c r="I13" s="83">
        <f t="shared" si="15"/>
        <v>1.4400000000000068</v>
      </c>
      <c r="J13" s="30">
        <f t="shared" si="27"/>
        <v>27.983333333333331</v>
      </c>
      <c r="K13" s="83">
        <f t="shared" si="28"/>
        <v>0.14333333333333087</v>
      </c>
      <c r="L13" s="83">
        <f t="shared" si="29"/>
        <v>2.0544444444443737E-2</v>
      </c>
      <c r="M13" s="83">
        <f t="shared" si="30"/>
        <v>25.296666666666663</v>
      </c>
      <c r="N13" s="23">
        <f t="shared" si="31"/>
        <v>2.7138047138047145E-2</v>
      </c>
      <c r="O13" s="30">
        <f t="shared" si="32"/>
        <v>25.323804713804712</v>
      </c>
      <c r="P13" s="83">
        <f t="shared" si="33"/>
        <v>2.5161952861952877</v>
      </c>
      <c r="Q13" s="83">
        <f t="shared" si="34"/>
        <v>6.3312387182713854</v>
      </c>
      <c r="R13" s="83">
        <f t="shared" si="7"/>
        <v>4.4652908067542185</v>
      </c>
      <c r="S13" s="30">
        <f t="shared" si="8"/>
        <v>27.056095238095239</v>
      </c>
      <c r="T13" s="83">
        <f t="shared" si="9"/>
        <v>0.78390476190476122</v>
      </c>
      <c r="U13" s="83">
        <f t="shared" si="10"/>
        <v>0.61450667573696038</v>
      </c>
      <c r="V13" s="84">
        <f t="shared" si="18"/>
        <v>26.85</v>
      </c>
      <c r="W13" s="85"/>
      <c r="X13" s="83">
        <f t="shared" si="19"/>
        <v>0.98999999999999844</v>
      </c>
      <c r="Y13" s="83">
        <f t="shared" si="20"/>
        <v>0.98009999999999686</v>
      </c>
    </row>
    <row r="14" spans="1:35" ht="18" customHeight="1" x14ac:dyDescent="0.25">
      <c r="A14" s="3">
        <v>11</v>
      </c>
      <c r="B14" s="8">
        <v>42064</v>
      </c>
      <c r="C14" s="81">
        <v>27.32</v>
      </c>
      <c r="D14" s="75">
        <f>AVERAGE($C$4:C13)</f>
        <v>27.804000000000002</v>
      </c>
      <c r="E14" s="83">
        <f t="shared" si="11"/>
        <v>0.48400000000000176</v>
      </c>
      <c r="F14" s="19">
        <f t="shared" si="12"/>
        <v>0.23425600000000171</v>
      </c>
      <c r="G14" s="32">
        <f t="shared" si="13"/>
        <v>26.91333333333333</v>
      </c>
      <c r="H14" s="83">
        <f t="shared" si="14"/>
        <v>0.40666666666666984</v>
      </c>
      <c r="I14" s="83">
        <f t="shared" si="15"/>
        <v>0.16537777777778037</v>
      </c>
      <c r="J14" s="30">
        <f t="shared" si="27"/>
        <v>27.494166666666665</v>
      </c>
      <c r="K14" s="83">
        <f t="shared" si="28"/>
        <v>0.17416666666666458</v>
      </c>
      <c r="L14" s="83">
        <f t="shared" si="29"/>
        <v>3.0334027777777051E-2</v>
      </c>
      <c r="M14" s="83">
        <f t="shared" si="30"/>
        <v>26.332499999999996</v>
      </c>
      <c r="N14" s="23">
        <f t="shared" si="31"/>
        <v>1.1734006734006756E-2</v>
      </c>
      <c r="O14" s="30">
        <f t="shared" si="32"/>
        <v>26.344234006734002</v>
      </c>
      <c r="P14" s="83">
        <f t="shared" si="33"/>
        <v>0.97576599326599833</v>
      </c>
      <c r="Q14" s="83">
        <f t="shared" si="34"/>
        <v>0.95211927361438031</v>
      </c>
      <c r="R14" s="83">
        <f t="shared" si="7"/>
        <v>-1.8678160919540221</v>
      </c>
      <c r="S14" s="30">
        <f t="shared" si="8"/>
        <v>29.083136960600374</v>
      </c>
      <c r="T14" s="83">
        <f t="shared" si="9"/>
        <v>1.7631369606003737</v>
      </c>
      <c r="U14" s="83">
        <f t="shared" si="10"/>
        <v>3.1086519418351237</v>
      </c>
      <c r="V14" s="84">
        <f t="shared" si="18"/>
        <v>27.24</v>
      </c>
      <c r="W14" s="85"/>
      <c r="X14" s="83">
        <f t="shared" si="19"/>
        <v>8.0000000000001847E-2</v>
      </c>
      <c r="Y14" s="83">
        <f t="shared" si="20"/>
        <v>6.4000000000002952E-3</v>
      </c>
    </row>
    <row r="15" spans="1:35" ht="18" customHeight="1" x14ac:dyDescent="0.25">
      <c r="A15" s="3">
        <v>12</v>
      </c>
      <c r="B15" s="10">
        <v>42095</v>
      </c>
      <c r="C15" s="81">
        <v>26.87</v>
      </c>
      <c r="D15" s="75">
        <f>AVERAGE($C$4:C14)</f>
        <v>27.76</v>
      </c>
      <c r="E15" s="83">
        <f t="shared" si="11"/>
        <v>0.89000000000000057</v>
      </c>
      <c r="F15" s="19">
        <f t="shared" si="12"/>
        <v>0.79210000000000103</v>
      </c>
      <c r="G15" s="32">
        <f t="shared" si="13"/>
        <v>27.27</v>
      </c>
      <c r="H15" s="83">
        <f t="shared" si="14"/>
        <v>0.39999999999999858</v>
      </c>
      <c r="I15" s="83">
        <f t="shared" si="15"/>
        <v>0.15999999999999887</v>
      </c>
      <c r="J15" s="30">
        <f t="shared" si="27"/>
        <v>27.124999999999996</v>
      </c>
      <c r="K15" s="83">
        <f t="shared" si="28"/>
        <v>0.25499999999999545</v>
      </c>
      <c r="L15" s="83">
        <f t="shared" si="29"/>
        <v>6.5024999999997682E-2</v>
      </c>
      <c r="M15" s="83">
        <f t="shared" si="30"/>
        <v>27.415000000000003</v>
      </c>
      <c r="N15" s="23">
        <f t="shared" si="31"/>
        <v>2.9292929292929924E-3</v>
      </c>
      <c r="O15" s="30">
        <f t="shared" si="32"/>
        <v>27.417929292929294</v>
      </c>
      <c r="P15" s="83">
        <f t="shared" si="33"/>
        <v>0.54792929292929315</v>
      </c>
      <c r="Q15" s="83">
        <f t="shared" si="34"/>
        <v>0.30022651004999512</v>
      </c>
      <c r="R15" s="83">
        <f t="shared" si="7"/>
        <v>-1.6471449487554857</v>
      </c>
      <c r="S15" s="30">
        <f t="shared" si="8"/>
        <v>26.809712643678161</v>
      </c>
      <c r="T15" s="83">
        <f t="shared" si="9"/>
        <v>6.0287356321840235E-2</v>
      </c>
      <c r="U15" s="83">
        <f t="shared" si="10"/>
        <v>3.6345653322765298E-3</v>
      </c>
      <c r="V15" s="84">
        <f t="shared" si="18"/>
        <v>27.116666666666667</v>
      </c>
      <c r="W15" s="85"/>
      <c r="X15" s="83">
        <f t="shared" si="19"/>
        <v>0.24666666666666615</v>
      </c>
      <c r="Y15" s="83">
        <f t="shared" si="20"/>
        <v>6.0844444444444187E-2</v>
      </c>
    </row>
    <row r="16" spans="1:35" ht="18" customHeight="1" x14ac:dyDescent="0.25">
      <c r="A16" s="3">
        <v>13</v>
      </c>
      <c r="B16" s="8">
        <v>42125</v>
      </c>
      <c r="C16" s="81">
        <v>26.61</v>
      </c>
      <c r="D16" s="75">
        <f>AVERAGE($C$4:C15)</f>
        <v>27.685833333333335</v>
      </c>
      <c r="E16" s="83">
        <f t="shared" si="11"/>
        <v>1.0758333333333354</v>
      </c>
      <c r="F16" s="19">
        <f t="shared" si="12"/>
        <v>1.1574173611111156</v>
      </c>
      <c r="G16" s="32">
        <f t="shared" si="13"/>
        <v>27.343333333333334</v>
      </c>
      <c r="H16" s="83">
        <f t="shared" si="14"/>
        <v>0.73333333333333428</v>
      </c>
      <c r="I16" s="83">
        <f t="shared" si="15"/>
        <v>0.53777777777777913</v>
      </c>
      <c r="J16" s="30">
        <f t="shared" si="27"/>
        <v>26.96833333333333</v>
      </c>
      <c r="K16" s="83">
        <f t="shared" si="28"/>
        <v>0.35833333333333073</v>
      </c>
      <c r="L16" s="83">
        <f t="shared" si="29"/>
        <v>0.12840277777777592</v>
      </c>
      <c r="M16" s="83">
        <f t="shared" si="30"/>
        <v>27.718333333333337</v>
      </c>
      <c r="N16" s="23">
        <f t="shared" si="31"/>
        <v>7.575757575757648E-3</v>
      </c>
      <c r="O16" s="30">
        <f t="shared" si="32"/>
        <v>27.725909090909095</v>
      </c>
      <c r="P16" s="83">
        <f t="shared" si="33"/>
        <v>1.1159090909090956</v>
      </c>
      <c r="Q16" s="83">
        <f t="shared" si="34"/>
        <v>1.2452530991735642</v>
      </c>
      <c r="R16" s="83">
        <f t="shared" si="7"/>
        <v>-0.96762188314105657</v>
      </c>
      <c r="S16" s="30">
        <f t="shared" si="8"/>
        <v>26.427412152269401</v>
      </c>
      <c r="T16" s="83">
        <f t="shared" si="9"/>
        <v>0.18258784773059844</v>
      </c>
      <c r="U16" s="83">
        <f t="shared" si="10"/>
        <v>3.33383221388922E-2</v>
      </c>
      <c r="V16" s="84">
        <f t="shared" si="18"/>
        <v>27.07</v>
      </c>
      <c r="W16" s="85"/>
      <c r="X16" s="83">
        <f t="shared" si="19"/>
        <v>0.46000000000000085</v>
      </c>
      <c r="Y16" s="83">
        <f t="shared" si="20"/>
        <v>0.21160000000000079</v>
      </c>
    </row>
    <row r="17" spans="1:35" ht="18" customHeight="1" x14ac:dyDescent="0.25">
      <c r="A17" s="3">
        <v>14</v>
      </c>
      <c r="B17" s="10">
        <v>42156</v>
      </c>
      <c r="C17" s="81">
        <v>26.03</v>
      </c>
      <c r="D17" s="75">
        <f>AVERAGE($C$4:C16)</f>
        <v>27.603076923076927</v>
      </c>
      <c r="E17" s="83">
        <f t="shared" si="11"/>
        <v>1.5730769230769255</v>
      </c>
      <c r="F17" s="19">
        <f t="shared" si="12"/>
        <v>2.4745710059171673</v>
      </c>
      <c r="G17" s="32">
        <f t="shared" si="13"/>
        <v>26.933333333333334</v>
      </c>
      <c r="H17" s="83">
        <f t="shared" si="14"/>
        <v>0.90333333333333243</v>
      </c>
      <c r="I17" s="83">
        <f t="shared" si="15"/>
        <v>0.81601111111110947</v>
      </c>
      <c r="J17" s="30">
        <f t="shared" si="27"/>
        <v>27.041666666666664</v>
      </c>
      <c r="K17" s="83">
        <f t="shared" si="28"/>
        <v>1.0116666666666632</v>
      </c>
      <c r="L17" s="83">
        <f t="shared" si="29"/>
        <v>1.0234694444444374</v>
      </c>
      <c r="M17" s="83">
        <f t="shared" si="30"/>
        <v>26.825000000000003</v>
      </c>
      <c r="N17" s="23">
        <f t="shared" si="31"/>
        <v>2.188552188552136E-3</v>
      </c>
      <c r="O17" s="30">
        <f t="shared" si="32"/>
        <v>26.827188552188556</v>
      </c>
      <c r="P17" s="83">
        <f t="shared" si="33"/>
        <v>0.79718855218855467</v>
      </c>
      <c r="Q17" s="83">
        <f t="shared" si="34"/>
        <v>0.63550958774048394</v>
      </c>
      <c r="R17" s="83">
        <f t="shared" si="7"/>
        <v>-2.1796317173994662</v>
      </c>
      <c r="S17" s="30">
        <f t="shared" si="8"/>
        <v>26.352515816896165</v>
      </c>
      <c r="T17" s="83">
        <f t="shared" si="9"/>
        <v>0.32251581689616415</v>
      </c>
      <c r="U17" s="83">
        <f t="shared" si="10"/>
        <v>0.10401645214820009</v>
      </c>
      <c r="V17" s="84">
        <f t="shared" si="18"/>
        <v>26.976666666666667</v>
      </c>
      <c r="W17" s="85"/>
      <c r="X17" s="83">
        <f t="shared" si="19"/>
        <v>0.94666666666666544</v>
      </c>
      <c r="Y17" s="83">
        <f t="shared" si="20"/>
        <v>0.89617777777777541</v>
      </c>
    </row>
    <row r="18" spans="1:35" ht="18" customHeight="1" x14ac:dyDescent="0.25">
      <c r="A18" s="3">
        <v>15</v>
      </c>
      <c r="B18" s="8">
        <v>42186</v>
      </c>
      <c r="C18" s="81">
        <v>31.28</v>
      </c>
      <c r="D18" s="75">
        <f>AVERAGE($C$4:C17)</f>
        <v>27.490714285714287</v>
      </c>
      <c r="E18" s="83">
        <f t="shared" si="11"/>
        <v>3.7892857142857146</v>
      </c>
      <c r="F18" s="19">
        <f t="shared" si="12"/>
        <v>14.358686224489798</v>
      </c>
      <c r="G18" s="32">
        <f t="shared" si="13"/>
        <v>26.503333333333334</v>
      </c>
      <c r="H18" s="83">
        <f t="shared" si="14"/>
        <v>4.7766666666666673</v>
      </c>
      <c r="I18" s="83">
        <f t="shared" si="15"/>
        <v>22.81654444444445</v>
      </c>
      <c r="J18" s="30">
        <f t="shared" si="27"/>
        <v>27.115000000000002</v>
      </c>
      <c r="K18" s="83">
        <f t="shared" si="28"/>
        <v>4.1649999999999991</v>
      </c>
      <c r="L18" s="83">
        <f t="shared" si="29"/>
        <v>17.347224999999995</v>
      </c>
      <c r="M18" s="83">
        <f t="shared" si="30"/>
        <v>25.891666666666666</v>
      </c>
      <c r="N18" s="23">
        <f t="shared" si="31"/>
        <v>1.2356902356902387E-2</v>
      </c>
      <c r="O18" s="30">
        <f t="shared" si="32"/>
        <v>25.904023569023568</v>
      </c>
      <c r="P18" s="83">
        <f t="shared" si="33"/>
        <v>5.3759764309764329</v>
      </c>
      <c r="Q18" s="83">
        <f t="shared" si="34"/>
        <v>28.901122586414104</v>
      </c>
      <c r="R18" s="83">
        <f t="shared" si="7"/>
        <v>20.169035728006147</v>
      </c>
      <c r="S18" s="30">
        <f t="shared" si="8"/>
        <v>25.462641863960918</v>
      </c>
      <c r="T18" s="83">
        <f t="shared" si="9"/>
        <v>5.8173581360390827</v>
      </c>
      <c r="U18" s="83">
        <f t="shared" si="10"/>
        <v>33.841655682940107</v>
      </c>
      <c r="V18" s="84">
        <f t="shared" si="18"/>
        <v>26.481666666666669</v>
      </c>
      <c r="W18" s="85"/>
      <c r="X18" s="83">
        <f t="shared" si="19"/>
        <v>4.798333333333332</v>
      </c>
      <c r="Y18" s="83">
        <f t="shared" si="20"/>
        <v>23.024002777777763</v>
      </c>
    </row>
    <row r="19" spans="1:35" ht="18" customHeight="1" x14ac:dyDescent="0.25">
      <c r="A19" s="3">
        <v>16</v>
      </c>
      <c r="B19" s="8">
        <v>42217</v>
      </c>
      <c r="C19" s="81">
        <v>30.91</v>
      </c>
      <c r="D19" s="75">
        <f>AVERAGE($C$4:C18)</f>
        <v>27.743333333333332</v>
      </c>
      <c r="E19" s="83">
        <f t="shared" si="11"/>
        <v>3.1666666666666679</v>
      </c>
      <c r="F19" s="19">
        <f t="shared" si="12"/>
        <v>10.027777777777786</v>
      </c>
      <c r="G19" s="32">
        <f t="shared" si="13"/>
        <v>27.973333333333333</v>
      </c>
      <c r="H19" s="83">
        <f t="shared" si="14"/>
        <v>2.9366666666666674</v>
      </c>
      <c r="I19" s="83">
        <f t="shared" si="15"/>
        <v>8.6240111111111162</v>
      </c>
      <c r="J19" s="30">
        <f t="shared" si="27"/>
        <v>27.012499999999999</v>
      </c>
      <c r="K19" s="83">
        <f t="shared" si="28"/>
        <v>3.8975000000000009</v>
      </c>
      <c r="L19" s="83">
        <f t="shared" si="29"/>
        <v>15.190506250000007</v>
      </c>
      <c r="M19" s="83">
        <f t="shared" si="30"/>
        <v>28.934166666666666</v>
      </c>
      <c r="N19" s="23">
        <f t="shared" si="31"/>
        <v>1.9410774410774413E-2</v>
      </c>
      <c r="O19" s="30">
        <f t="shared" si="32"/>
        <v>28.953577441077442</v>
      </c>
      <c r="P19" s="83">
        <f t="shared" si="33"/>
        <v>1.9564225589225579</v>
      </c>
      <c r="Q19" s="83">
        <f t="shared" si="34"/>
        <v>3.8275892290610893</v>
      </c>
      <c r="R19" s="83">
        <f t="shared" si="7"/>
        <v>-1.1828644501278851</v>
      </c>
      <c r="S19" s="30">
        <f t="shared" si="8"/>
        <v>37.588874375720323</v>
      </c>
      <c r="T19" s="83">
        <f t="shared" si="9"/>
        <v>6.6788743757203228</v>
      </c>
      <c r="U19" s="83">
        <f t="shared" si="10"/>
        <v>44.607362926653529</v>
      </c>
      <c r="V19" s="84">
        <f t="shared" si="18"/>
        <v>28.891666666666666</v>
      </c>
      <c r="W19" s="85"/>
      <c r="X19" s="83">
        <f t="shared" si="19"/>
        <v>2.0183333333333344</v>
      </c>
      <c r="Y19" s="83">
        <f t="shared" si="20"/>
        <v>4.073669444444449</v>
      </c>
    </row>
    <row r="20" spans="1:35" ht="18" customHeight="1" x14ac:dyDescent="0.25">
      <c r="A20" s="3">
        <v>17</v>
      </c>
      <c r="B20" s="10">
        <v>42248</v>
      </c>
      <c r="C20" s="81">
        <v>30.42</v>
      </c>
      <c r="D20" s="75">
        <f>AVERAGE($C$4:C19)</f>
        <v>27.94125</v>
      </c>
      <c r="E20" s="83">
        <f t="shared" si="11"/>
        <v>2.4787500000000016</v>
      </c>
      <c r="F20" s="19">
        <f t="shared" si="12"/>
        <v>6.1442015625000082</v>
      </c>
      <c r="G20" s="32">
        <f t="shared" si="13"/>
        <v>29.406666666666666</v>
      </c>
      <c r="H20" s="83">
        <f t="shared" si="14"/>
        <v>1.0133333333333354</v>
      </c>
      <c r="I20" s="83">
        <f t="shared" si="15"/>
        <v>1.0268444444444487</v>
      </c>
      <c r="J20" s="30">
        <f t="shared" si="27"/>
        <v>27.188333333333333</v>
      </c>
      <c r="K20" s="83">
        <f t="shared" si="28"/>
        <v>3.2316666666666691</v>
      </c>
      <c r="L20" s="83">
        <f t="shared" si="29"/>
        <v>10.44366944444446</v>
      </c>
      <c r="M20" s="83">
        <f t="shared" si="30"/>
        <v>31.625</v>
      </c>
      <c r="N20" s="23">
        <f t="shared" si="31"/>
        <v>4.4814814814814821E-2</v>
      </c>
      <c r="O20" s="30">
        <f t="shared" si="32"/>
        <v>31.669814814814814</v>
      </c>
      <c r="P20" s="83">
        <f t="shared" si="33"/>
        <v>1.2498148148148118</v>
      </c>
      <c r="Q20" s="83">
        <f t="shared" si="34"/>
        <v>1.5620370713305824</v>
      </c>
      <c r="R20" s="83">
        <f t="shared" si="7"/>
        <v>-1.5852474927207982</v>
      </c>
      <c r="S20" s="30">
        <f t="shared" si="8"/>
        <v>30.544376598465472</v>
      </c>
      <c r="T20" s="83">
        <f t="shared" si="9"/>
        <v>0.12437659846547078</v>
      </c>
      <c r="U20" s="83">
        <f t="shared" si="10"/>
        <v>1.5469538245840948E-2</v>
      </c>
      <c r="V20" s="84">
        <f t="shared" si="18"/>
        <v>29.441666666666666</v>
      </c>
      <c r="W20" s="85"/>
      <c r="X20" s="83">
        <f t="shared" si="19"/>
        <v>0.97833333333333528</v>
      </c>
      <c r="Y20" s="83">
        <f t="shared" si="20"/>
        <v>0.95713611111111496</v>
      </c>
    </row>
    <row r="21" spans="1:35" ht="18" customHeight="1" x14ac:dyDescent="0.25">
      <c r="A21" s="3">
        <v>18</v>
      </c>
      <c r="B21" s="8">
        <v>42278</v>
      </c>
      <c r="C21" s="81">
        <v>35.54</v>
      </c>
      <c r="D21" s="75">
        <f>AVERAGE($C$4:C20)</f>
        <v>28.087058823529414</v>
      </c>
      <c r="E21" s="83">
        <f t="shared" si="11"/>
        <v>7.4529411764705848</v>
      </c>
      <c r="F21" s="19">
        <f t="shared" si="12"/>
        <v>55.546332179930744</v>
      </c>
      <c r="G21" s="32">
        <f t="shared" si="13"/>
        <v>30.87</v>
      </c>
      <c r="H21" s="83">
        <f t="shared" si="14"/>
        <v>4.6699999999999982</v>
      </c>
      <c r="I21" s="83">
        <f t="shared" si="15"/>
        <v>21.808899999999984</v>
      </c>
      <c r="J21" s="30">
        <f t="shared" si="27"/>
        <v>27.704166666666666</v>
      </c>
      <c r="K21" s="83">
        <f t="shared" si="28"/>
        <v>7.8358333333333334</v>
      </c>
      <c r="L21" s="83">
        <f t="shared" si="29"/>
        <v>61.400284027777779</v>
      </c>
      <c r="M21" s="83">
        <f t="shared" si="30"/>
        <v>34.035833333333336</v>
      </c>
      <c r="N21" s="23">
        <f t="shared" si="31"/>
        <v>6.3956228956228989E-2</v>
      </c>
      <c r="O21" s="30">
        <f t="shared" si="32"/>
        <v>34.099789562289565</v>
      </c>
      <c r="P21" s="83">
        <f t="shared" si="33"/>
        <v>1.4402104377104337</v>
      </c>
      <c r="Q21" s="83">
        <f t="shared" si="34"/>
        <v>2.0742061048900791</v>
      </c>
      <c r="R21" s="83">
        <f t="shared" si="7"/>
        <v>16.831032215647589</v>
      </c>
      <c r="S21" s="30">
        <f t="shared" si="8"/>
        <v>29.937767712714336</v>
      </c>
      <c r="T21" s="83">
        <f t="shared" si="9"/>
        <v>5.6022322872856627</v>
      </c>
      <c r="U21" s="83">
        <f t="shared" si="10"/>
        <v>31.38500660070595</v>
      </c>
      <c r="V21" s="84">
        <f t="shared" si="18"/>
        <v>29.913333333333334</v>
      </c>
      <c r="W21" s="85"/>
      <c r="X21" s="83">
        <f t="shared" si="19"/>
        <v>5.6266666666666652</v>
      </c>
      <c r="Y21" s="83">
        <f t="shared" si="20"/>
        <v>31.65937777777776</v>
      </c>
    </row>
    <row r="22" spans="1:35" ht="18" customHeight="1" x14ac:dyDescent="0.25">
      <c r="A22" s="3">
        <v>19</v>
      </c>
      <c r="B22" s="10">
        <v>42309</v>
      </c>
      <c r="C22" s="81">
        <v>37.130000000000003</v>
      </c>
      <c r="D22" s="75">
        <f>AVERAGE($C$4:C21)</f>
        <v>28.501111111111111</v>
      </c>
      <c r="E22" s="83">
        <f t="shared" si="11"/>
        <v>8.6288888888888913</v>
      </c>
      <c r="F22" s="19">
        <f t="shared" si="12"/>
        <v>74.457723456790163</v>
      </c>
      <c r="G22" s="32">
        <f t="shared" si="13"/>
        <v>32.29</v>
      </c>
      <c r="H22" s="83">
        <f t="shared" si="14"/>
        <v>4.8400000000000034</v>
      </c>
      <c r="I22" s="83">
        <f t="shared" si="15"/>
        <v>23.425600000000031</v>
      </c>
      <c r="J22" s="30">
        <f t="shared" si="27"/>
        <v>28.688333333333333</v>
      </c>
      <c r="K22" s="83">
        <f t="shared" si="28"/>
        <v>8.44166666666667</v>
      </c>
      <c r="L22" s="83">
        <f t="shared" si="29"/>
        <v>71.261736111111162</v>
      </c>
      <c r="M22" s="83">
        <f t="shared" si="30"/>
        <v>35.891666666666666</v>
      </c>
      <c r="N22" s="23">
        <f t="shared" si="31"/>
        <v>7.2760942760942762E-2</v>
      </c>
      <c r="O22" s="30">
        <f t="shared" si="32"/>
        <v>35.964427609427609</v>
      </c>
      <c r="P22" s="83">
        <f t="shared" si="33"/>
        <v>1.1655723905723931</v>
      </c>
      <c r="Q22" s="83">
        <f t="shared" si="34"/>
        <v>1.3585589976646435</v>
      </c>
      <c r="R22" s="83">
        <f t="shared" si="7"/>
        <v>4.4738323016319637</v>
      </c>
      <c r="S22" s="30">
        <f t="shared" si="8"/>
        <v>41.521748849441153</v>
      </c>
      <c r="T22" s="83">
        <f t="shared" si="9"/>
        <v>4.3917488494411501</v>
      </c>
      <c r="U22" s="83">
        <f t="shared" si="10"/>
        <v>19.287457956567664</v>
      </c>
      <c r="V22" s="84">
        <f t="shared" si="18"/>
        <v>33.204999999999998</v>
      </c>
      <c r="W22" s="85"/>
      <c r="X22" s="83">
        <f t="shared" si="19"/>
        <v>3.9250000000000043</v>
      </c>
      <c r="Y22" s="83">
        <f t="shared" si="20"/>
        <v>15.405625000000034</v>
      </c>
    </row>
    <row r="23" spans="1:35" ht="18" customHeight="1" x14ac:dyDescent="0.25">
      <c r="A23" s="3">
        <v>20</v>
      </c>
      <c r="B23" s="8">
        <v>42339</v>
      </c>
      <c r="C23" s="81">
        <v>37.94</v>
      </c>
      <c r="D23" s="75">
        <f>AVERAGE($C$4:C22)</f>
        <v>28.955263157894734</v>
      </c>
      <c r="E23" s="83">
        <f t="shared" si="11"/>
        <v>8.9847368421052636</v>
      </c>
      <c r="F23" s="19">
        <f t="shared" si="12"/>
        <v>80.725496121883666</v>
      </c>
      <c r="G23" s="32">
        <f t="shared" si="13"/>
        <v>34.363333333333337</v>
      </c>
      <c r="H23" s="83">
        <f t="shared" si="14"/>
        <v>3.5766666666666609</v>
      </c>
      <c r="I23" s="83">
        <f t="shared" si="15"/>
        <v>12.792544444444403</v>
      </c>
      <c r="J23" s="30">
        <f t="shared" si="27"/>
        <v>30.134999999999998</v>
      </c>
      <c r="K23" s="83">
        <f t="shared" si="28"/>
        <v>7.8049999999999997</v>
      </c>
      <c r="L23" s="83">
        <f t="shared" si="29"/>
        <v>60.918024999999993</v>
      </c>
      <c r="M23" s="83">
        <f t="shared" si="30"/>
        <v>38.591666666666676</v>
      </c>
      <c r="N23" s="23">
        <f t="shared" si="31"/>
        <v>8.5420875420875536E-2</v>
      </c>
      <c r="O23" s="30">
        <f t="shared" si="32"/>
        <v>38.677087542087548</v>
      </c>
      <c r="P23" s="83">
        <f t="shared" si="33"/>
        <v>0.73708754208755067</v>
      </c>
      <c r="Q23" s="83">
        <f t="shared" si="34"/>
        <v>0.54329804470066678</v>
      </c>
      <c r="R23" s="83">
        <f t="shared" si="7"/>
        <v>2.1815243738216861</v>
      </c>
      <c r="S23" s="30">
        <f t="shared" si="8"/>
        <v>38.791133933595951</v>
      </c>
      <c r="T23" s="83">
        <f t="shared" si="9"/>
        <v>0.85113393359595335</v>
      </c>
      <c r="U23" s="83">
        <f t="shared" si="10"/>
        <v>0.72442897291852071</v>
      </c>
      <c r="V23" s="84">
        <f t="shared" si="18"/>
        <v>34.71</v>
      </c>
      <c r="W23" s="85"/>
      <c r="X23" s="83">
        <f t="shared" si="19"/>
        <v>3.2299999999999969</v>
      </c>
      <c r="Y23" s="83">
        <f t="shared" si="20"/>
        <v>10.432899999999981</v>
      </c>
    </row>
    <row r="24" spans="1:35" ht="18" customHeight="1" x14ac:dyDescent="0.25">
      <c r="A24" s="3">
        <v>21</v>
      </c>
      <c r="B24" s="8">
        <v>42370</v>
      </c>
      <c r="C24" s="81">
        <v>37.15</v>
      </c>
      <c r="D24" s="75">
        <f>AVERAGE($C$4:C23)</f>
        <v>29.404499999999995</v>
      </c>
      <c r="E24" s="83">
        <f t="shared" si="11"/>
        <v>7.7455000000000034</v>
      </c>
      <c r="F24" s="19">
        <f t="shared" si="12"/>
        <v>59.992770250000049</v>
      </c>
      <c r="G24" s="32">
        <f t="shared" si="13"/>
        <v>36.869999999999997</v>
      </c>
      <c r="H24" s="83">
        <f t="shared" si="14"/>
        <v>0.28000000000000114</v>
      </c>
      <c r="I24" s="83">
        <f t="shared" si="15"/>
        <v>7.8400000000000636E-2</v>
      </c>
      <c r="J24" s="30">
        <f t="shared" si="27"/>
        <v>31.732500000000002</v>
      </c>
      <c r="K24" s="83">
        <f t="shared" si="28"/>
        <v>5.4174999999999969</v>
      </c>
      <c r="L24" s="83">
        <f t="shared" si="29"/>
        <v>29.349306249999966</v>
      </c>
      <c r="M24" s="83">
        <f t="shared" si="30"/>
        <v>42.007499999999993</v>
      </c>
      <c r="N24" s="23">
        <f t="shared" si="31"/>
        <v>0.10378787878787871</v>
      </c>
      <c r="O24" s="30">
        <f t="shared" si="32"/>
        <v>42.11128787878787</v>
      </c>
      <c r="P24" s="83">
        <f t="shared" si="33"/>
        <v>4.9612878787878714</v>
      </c>
      <c r="Q24" s="83">
        <f t="shared" si="34"/>
        <v>24.614377416207457</v>
      </c>
      <c r="R24" s="83">
        <f t="shared" si="7"/>
        <v>-2.0822351080653667</v>
      </c>
      <c r="S24" s="30">
        <f t="shared" si="8"/>
        <v>38.767670347427945</v>
      </c>
      <c r="T24" s="83">
        <f t="shared" si="9"/>
        <v>1.6176703474279464</v>
      </c>
      <c r="U24" s="83">
        <f t="shared" si="10"/>
        <v>2.6168573529476529</v>
      </c>
      <c r="V24" s="84">
        <f t="shared" si="18"/>
        <v>36.151666666666671</v>
      </c>
      <c r="W24" s="85"/>
      <c r="X24" s="83">
        <f t="shared" si="19"/>
        <v>0.99833333333332774</v>
      </c>
      <c r="Y24" s="83">
        <f t="shared" si="20"/>
        <v>0.99666944444443328</v>
      </c>
    </row>
    <row r="25" spans="1:35" ht="18" customHeight="1" x14ac:dyDescent="0.25">
      <c r="A25" s="3">
        <v>22</v>
      </c>
      <c r="B25" s="10">
        <v>42401</v>
      </c>
      <c r="C25" s="81">
        <v>34.89</v>
      </c>
      <c r="D25" s="75">
        <f>AVERAGE($C$4:C24)</f>
        <v>29.77333333333333</v>
      </c>
      <c r="E25" s="83">
        <f t="shared" si="11"/>
        <v>5.1166666666666707</v>
      </c>
      <c r="F25" s="19">
        <f t="shared" si="12"/>
        <v>26.180277777777818</v>
      </c>
      <c r="G25" s="32">
        <f t="shared" si="13"/>
        <v>37.406666666666666</v>
      </c>
      <c r="H25" s="83">
        <f t="shared" si="14"/>
        <v>2.5166666666666657</v>
      </c>
      <c r="I25" s="83">
        <f t="shared" si="15"/>
        <v>6.3336111111111064</v>
      </c>
      <c r="J25" s="30">
        <f t="shared" si="27"/>
        <v>33.598333333333336</v>
      </c>
      <c r="K25" s="83">
        <f t="shared" si="28"/>
        <v>1.2916666666666643</v>
      </c>
      <c r="L25" s="83">
        <f t="shared" si="29"/>
        <v>1.6684027777777717</v>
      </c>
      <c r="M25" s="83">
        <f t="shared" si="30"/>
        <v>41.214999999999996</v>
      </c>
      <c r="N25" s="23">
        <f t="shared" si="31"/>
        <v>7.6936026936026872E-2</v>
      </c>
      <c r="O25" s="30">
        <f t="shared" si="32"/>
        <v>41.291936026936021</v>
      </c>
      <c r="P25" s="83">
        <f t="shared" si="33"/>
        <v>6.4019360269360206</v>
      </c>
      <c r="Q25" s="83">
        <f t="shared" si="34"/>
        <v>40.984784892981359</v>
      </c>
      <c r="R25" s="83">
        <f t="shared" si="7"/>
        <v>-6.0834454912516822</v>
      </c>
      <c r="S25" s="30">
        <f t="shared" si="8"/>
        <v>36.376449657353717</v>
      </c>
      <c r="T25" s="83">
        <f t="shared" si="9"/>
        <v>1.4864496573537167</v>
      </c>
      <c r="U25" s="83">
        <f t="shared" si="10"/>
        <v>2.2095325838469817</v>
      </c>
      <c r="V25" s="84">
        <f t="shared" si="18"/>
        <v>37.01</v>
      </c>
      <c r="W25" s="85"/>
      <c r="X25" s="83">
        <f t="shared" si="19"/>
        <v>2.1199999999999974</v>
      </c>
      <c r="Y25" s="83">
        <f t="shared" si="20"/>
        <v>4.4943999999999891</v>
      </c>
    </row>
    <row r="26" spans="1:35" ht="18" customHeight="1" x14ac:dyDescent="0.25">
      <c r="A26" s="3">
        <v>23</v>
      </c>
      <c r="B26" s="8">
        <v>42430</v>
      </c>
      <c r="C26" s="81">
        <v>37.25</v>
      </c>
      <c r="D26" s="75">
        <f>AVERAGE($C$4:C25)</f>
        <v>30.005909090909086</v>
      </c>
      <c r="E26" s="83">
        <f t="shared" si="11"/>
        <v>7.2440909090909145</v>
      </c>
      <c r="F26" s="19">
        <f t="shared" si="12"/>
        <v>52.476853099173631</v>
      </c>
      <c r="G26" s="32">
        <f t="shared" si="13"/>
        <v>36.660000000000004</v>
      </c>
      <c r="H26" s="83">
        <f t="shared" si="14"/>
        <v>0.58999999999999631</v>
      </c>
      <c r="I26" s="83">
        <f t="shared" si="15"/>
        <v>0.34809999999999564</v>
      </c>
      <c r="J26" s="30">
        <f t="shared" si="27"/>
        <v>35.232500000000002</v>
      </c>
      <c r="K26" s="83">
        <f t="shared" si="28"/>
        <v>2.0174999999999983</v>
      </c>
      <c r="L26" s="83">
        <f t="shared" si="29"/>
        <v>4.0703062499999927</v>
      </c>
      <c r="M26" s="83">
        <f t="shared" si="30"/>
        <v>38.087500000000006</v>
      </c>
      <c r="N26" s="23">
        <f t="shared" si="31"/>
        <v>2.8838383838383878E-2</v>
      </c>
      <c r="O26" s="30">
        <f t="shared" si="32"/>
        <v>38.116338383838389</v>
      </c>
      <c r="P26" s="83">
        <f t="shared" si="33"/>
        <v>0.86633838383838935</v>
      </c>
      <c r="Q26" s="83">
        <f t="shared" si="34"/>
        <v>0.7505421953117124</v>
      </c>
      <c r="R26" s="83">
        <f t="shared" si="7"/>
        <v>6.764115792490677</v>
      </c>
      <c r="S26" s="30">
        <f t="shared" si="8"/>
        <v>32.767485868102291</v>
      </c>
      <c r="T26" s="83">
        <f t="shared" si="9"/>
        <v>4.4825141318977089</v>
      </c>
      <c r="U26" s="83">
        <f t="shared" si="10"/>
        <v>20.092932942662671</v>
      </c>
      <c r="V26" s="84">
        <f t="shared" si="18"/>
        <v>36.148333333333333</v>
      </c>
      <c r="W26" s="85"/>
      <c r="X26" s="83">
        <f t="shared" si="19"/>
        <v>1.1016666666666666</v>
      </c>
      <c r="Y26" s="83">
        <f t="shared" si="20"/>
        <v>1.2136694444444442</v>
      </c>
    </row>
    <row r="27" spans="1:35" ht="18" customHeight="1" x14ac:dyDescent="0.25">
      <c r="A27" s="3">
        <v>24</v>
      </c>
      <c r="B27" s="10">
        <v>42461</v>
      </c>
      <c r="C27" s="81">
        <v>34.65</v>
      </c>
      <c r="D27" s="75">
        <f>AVERAGE($C$4:C26)</f>
        <v>30.320869565217386</v>
      </c>
      <c r="E27" s="83">
        <f t="shared" si="11"/>
        <v>4.3291304347826127</v>
      </c>
      <c r="F27" s="19">
        <f t="shared" si="12"/>
        <v>18.741370321361092</v>
      </c>
      <c r="G27" s="32">
        <f t="shared" si="13"/>
        <v>36.43</v>
      </c>
      <c r="H27" s="83">
        <f t="shared" si="14"/>
        <v>1.7800000000000011</v>
      </c>
      <c r="I27" s="83">
        <f t="shared" si="15"/>
        <v>3.1684000000000041</v>
      </c>
      <c r="J27" s="30">
        <f t="shared" si="27"/>
        <v>36.325000000000003</v>
      </c>
      <c r="K27" s="83">
        <f t="shared" si="28"/>
        <v>1.6750000000000043</v>
      </c>
      <c r="L27" s="83">
        <f t="shared" si="29"/>
        <v>2.8056250000000142</v>
      </c>
      <c r="M27" s="83">
        <f t="shared" si="30"/>
        <v>36.534999999999997</v>
      </c>
      <c r="N27" s="23">
        <f t="shared" si="31"/>
        <v>2.1212121212120581E-3</v>
      </c>
      <c r="O27" s="30">
        <f t="shared" si="32"/>
        <v>36.537121212121207</v>
      </c>
      <c r="P27" s="83">
        <f t="shared" si="33"/>
        <v>1.8871212121212082</v>
      </c>
      <c r="Q27" s="83">
        <f t="shared" si="34"/>
        <v>3.5612264692378179</v>
      </c>
      <c r="R27" s="83">
        <f t="shared" si="7"/>
        <v>-6.9798657718120882</v>
      </c>
      <c r="S27" s="30">
        <f t="shared" si="8"/>
        <v>39.769633132702779</v>
      </c>
      <c r="T27" s="83">
        <f t="shared" si="9"/>
        <v>5.1196331327027806</v>
      </c>
      <c r="U27" s="83">
        <f t="shared" si="10"/>
        <v>26.210643413468087</v>
      </c>
      <c r="V27" s="84">
        <f t="shared" si="18"/>
        <v>36.954999999999998</v>
      </c>
      <c r="W27" s="85"/>
      <c r="X27" s="83">
        <f t="shared" si="19"/>
        <v>2.3049999999999997</v>
      </c>
      <c r="Y27" s="83">
        <f t="shared" si="20"/>
        <v>5.3130249999999988</v>
      </c>
    </row>
    <row r="28" spans="1:35" ht="18" customHeight="1" x14ac:dyDescent="0.25">
      <c r="A28" s="3">
        <v>25</v>
      </c>
      <c r="B28" s="8">
        <v>42491</v>
      </c>
      <c r="C28" s="81">
        <v>36.79</v>
      </c>
      <c r="D28" s="75">
        <f>AVERAGE($C$4:C27)</f>
        <v>30.501249999999995</v>
      </c>
      <c r="E28" s="83">
        <f t="shared" si="11"/>
        <v>6.2887500000000038</v>
      </c>
      <c r="F28" s="19">
        <f t="shared" si="12"/>
        <v>39.548376562500046</v>
      </c>
      <c r="G28" s="32">
        <f t="shared" si="13"/>
        <v>35.596666666666664</v>
      </c>
      <c r="H28" s="83">
        <f t="shared" si="14"/>
        <v>1.1933333333333351</v>
      </c>
      <c r="I28" s="83">
        <f t="shared" si="15"/>
        <v>1.4240444444444487</v>
      </c>
      <c r="J28" s="30">
        <f t="shared" si="27"/>
        <v>36.841666666666669</v>
      </c>
      <c r="K28" s="83">
        <f t="shared" si="28"/>
        <v>5.1666666666669414E-2</v>
      </c>
      <c r="L28" s="83">
        <f t="shared" si="29"/>
        <v>2.6694444444447284E-3</v>
      </c>
      <c r="M28" s="83">
        <f t="shared" si="30"/>
        <v>34.351666666666659</v>
      </c>
      <c r="N28" s="23">
        <f t="shared" si="31"/>
        <v>2.5151515151515244E-2</v>
      </c>
      <c r="O28" s="30">
        <f t="shared" si="32"/>
        <v>34.376818181818173</v>
      </c>
      <c r="P28" s="83">
        <f t="shared" si="33"/>
        <v>2.4131818181818261</v>
      </c>
      <c r="Q28" s="83">
        <f t="shared" si="34"/>
        <v>5.823446487603344</v>
      </c>
      <c r="R28" s="83">
        <f t="shared" si="7"/>
        <v>6.1760461760461682</v>
      </c>
      <c r="S28" s="30">
        <f t="shared" si="8"/>
        <v>32.231476510067111</v>
      </c>
      <c r="T28" s="83">
        <f t="shared" si="9"/>
        <v>4.5585234899328881</v>
      </c>
      <c r="U28" s="83">
        <f t="shared" si="10"/>
        <v>20.780136408269918</v>
      </c>
      <c r="V28" s="84">
        <f t="shared" si="18"/>
        <v>35.54</v>
      </c>
      <c r="W28" s="85"/>
      <c r="X28" s="83">
        <f t="shared" si="19"/>
        <v>1.25</v>
      </c>
      <c r="Y28" s="83">
        <f t="shared" si="20"/>
        <v>1.5625</v>
      </c>
    </row>
    <row r="29" spans="1:35" ht="18" customHeight="1" x14ac:dyDescent="0.25">
      <c r="A29" s="3">
        <v>26</v>
      </c>
      <c r="B29" s="8">
        <v>42522</v>
      </c>
      <c r="C29" s="81">
        <v>34.6</v>
      </c>
      <c r="D29" s="75">
        <f>AVERAGE($C$4:C28)</f>
        <v>30.752799999999993</v>
      </c>
      <c r="E29" s="83">
        <f t="shared" si="11"/>
        <v>3.8472000000000079</v>
      </c>
      <c r="F29" s="19">
        <f t="shared" si="12"/>
        <v>14.800947840000061</v>
      </c>
      <c r="G29" s="32">
        <f t="shared" si="13"/>
        <v>36.229999999999997</v>
      </c>
      <c r="H29" s="83">
        <f t="shared" si="14"/>
        <v>1.6299999999999955</v>
      </c>
      <c r="I29" s="83">
        <f t="shared" si="15"/>
        <v>2.6568999999999852</v>
      </c>
      <c r="J29" s="30">
        <f t="shared" si="27"/>
        <v>36.523333333333333</v>
      </c>
      <c r="K29" s="83">
        <f t="shared" si="28"/>
        <v>1.923333333333332</v>
      </c>
      <c r="L29" s="83">
        <f t="shared" si="29"/>
        <v>3.6992111111111061</v>
      </c>
      <c r="M29" s="83">
        <f t="shared" si="30"/>
        <v>35.93666666666666</v>
      </c>
      <c r="N29" s="23">
        <f t="shared" si="31"/>
        <v>5.9259259259259907E-3</v>
      </c>
      <c r="O29" s="30">
        <f t="shared" si="32"/>
        <v>35.94259259259259</v>
      </c>
      <c r="P29" s="83">
        <f t="shared" si="33"/>
        <v>1.3425925925925881</v>
      </c>
      <c r="Q29" s="83">
        <f t="shared" si="34"/>
        <v>1.8025548696844873</v>
      </c>
      <c r="R29" s="83">
        <f t="shared" si="7"/>
        <v>-5.9527045392769757</v>
      </c>
      <c r="S29" s="30">
        <f t="shared" si="8"/>
        <v>39.062167388167381</v>
      </c>
      <c r="T29" s="83">
        <f t="shared" si="9"/>
        <v>4.46216738816738</v>
      </c>
      <c r="U29" s="83">
        <f t="shared" si="10"/>
        <v>19.910937800024499</v>
      </c>
      <c r="V29" s="84">
        <f t="shared" si="18"/>
        <v>36.193333333333328</v>
      </c>
      <c r="W29" s="85"/>
      <c r="X29" s="83">
        <f t="shared" si="19"/>
        <v>1.5933333333333266</v>
      </c>
      <c r="Y29" s="83">
        <f t="shared" si="20"/>
        <v>2.5387111111110898</v>
      </c>
      <c r="AA29" s="4" t="s">
        <v>2</v>
      </c>
      <c r="AB29" s="136" t="s">
        <v>7</v>
      </c>
      <c r="AC29" s="136"/>
      <c r="AD29" s="136"/>
      <c r="AE29" s="136"/>
      <c r="AF29" s="136"/>
      <c r="AG29" s="136"/>
      <c r="AH29" s="136"/>
      <c r="AI29" s="136"/>
    </row>
    <row r="30" spans="1:35" ht="18" customHeight="1" x14ac:dyDescent="0.25">
      <c r="A30" s="3">
        <v>27</v>
      </c>
      <c r="B30" s="10">
        <v>42552</v>
      </c>
      <c r="C30" s="81">
        <v>38.44</v>
      </c>
      <c r="D30" s="75">
        <f>AVERAGE($C$4:C29)</f>
        <v>30.900769230769225</v>
      </c>
      <c r="E30" s="83">
        <f t="shared" si="11"/>
        <v>7.5392307692307732</v>
      </c>
      <c r="F30" s="19">
        <f t="shared" si="12"/>
        <v>56.840000591716034</v>
      </c>
      <c r="G30" s="32">
        <f t="shared" si="13"/>
        <v>35.346666666666664</v>
      </c>
      <c r="H30" s="83">
        <f t="shared" si="14"/>
        <v>3.0933333333333337</v>
      </c>
      <c r="I30" s="83">
        <f t="shared" si="15"/>
        <v>9.5687111111111136</v>
      </c>
      <c r="J30" s="30">
        <f t="shared" si="27"/>
        <v>36.229166666666664</v>
      </c>
      <c r="K30" s="83">
        <f t="shared" si="28"/>
        <v>2.2108333333333334</v>
      </c>
      <c r="L30" s="83">
        <f t="shared" si="29"/>
        <v>4.8877840277777782</v>
      </c>
      <c r="M30" s="83">
        <f t="shared" si="30"/>
        <v>34.464166666666664</v>
      </c>
      <c r="N30" s="23">
        <f t="shared" si="31"/>
        <v>1.7828282828282836E-2</v>
      </c>
      <c r="O30" s="30">
        <f t="shared" si="32"/>
        <v>34.481994949494947</v>
      </c>
      <c r="P30" s="83">
        <f t="shared" si="33"/>
        <v>3.9580050505050508</v>
      </c>
      <c r="Q30" s="83">
        <f t="shared" si="34"/>
        <v>15.66580397982349</v>
      </c>
      <c r="R30" s="83">
        <f t="shared" si="7"/>
        <v>11.098265895953752</v>
      </c>
      <c r="S30" s="30">
        <f t="shared" si="8"/>
        <v>32.540364229410166</v>
      </c>
      <c r="T30" s="83">
        <f t="shared" si="9"/>
        <v>5.8996357705898319</v>
      </c>
      <c r="U30" s="83">
        <f t="shared" si="10"/>
        <v>34.805702225623079</v>
      </c>
      <c r="V30" s="84">
        <f t="shared" si="18"/>
        <v>35.414999999999999</v>
      </c>
      <c r="W30" s="85"/>
      <c r="X30" s="83">
        <f t="shared" si="19"/>
        <v>3.0249999999999986</v>
      </c>
      <c r="Y30" s="83">
        <f t="shared" si="20"/>
        <v>9.1506249999999909</v>
      </c>
    </row>
    <row r="31" spans="1:35" ht="18" customHeight="1" x14ac:dyDescent="0.25">
      <c r="A31" s="3">
        <v>28</v>
      </c>
      <c r="B31" s="8">
        <v>42583</v>
      </c>
      <c r="C31" s="81">
        <v>38.35</v>
      </c>
      <c r="D31" s="75">
        <f>AVERAGE($C$4:C30)</f>
        <v>31.179999999999996</v>
      </c>
      <c r="E31" s="83">
        <f t="shared" si="11"/>
        <v>7.1700000000000053</v>
      </c>
      <c r="F31" s="19">
        <f t="shared" si="12"/>
        <v>51.408900000000074</v>
      </c>
      <c r="G31" s="32">
        <f t="shared" si="13"/>
        <v>36.61</v>
      </c>
      <c r="H31" s="83">
        <f t="shared" si="14"/>
        <v>1.740000000000002</v>
      </c>
      <c r="I31" s="83">
        <f t="shared" si="15"/>
        <v>3.0276000000000067</v>
      </c>
      <c r="J31" s="30">
        <f t="shared" si="27"/>
        <v>35.900833333333331</v>
      </c>
      <c r="K31" s="83">
        <f t="shared" si="28"/>
        <v>2.4491666666666703</v>
      </c>
      <c r="L31" s="83">
        <f t="shared" si="29"/>
        <v>5.9984173611111284</v>
      </c>
      <c r="M31" s="83">
        <f t="shared" si="30"/>
        <v>37.319166666666668</v>
      </c>
      <c r="N31" s="23">
        <f t="shared" si="31"/>
        <v>1.4326599326599359E-2</v>
      </c>
      <c r="O31" s="30">
        <f t="shared" si="32"/>
        <v>37.333493265993269</v>
      </c>
      <c r="P31" s="83">
        <f t="shared" si="33"/>
        <v>1.0165067340067324</v>
      </c>
      <c r="Q31" s="83">
        <f t="shared" si="34"/>
        <v>1.0332859402810339</v>
      </c>
      <c r="R31" s="83">
        <f t="shared" si="7"/>
        <v>-0.23413111342350801</v>
      </c>
      <c r="S31" s="30">
        <f t="shared" si="8"/>
        <v>42.706173410404617</v>
      </c>
      <c r="T31" s="83">
        <f t="shared" si="9"/>
        <v>4.3561734104046153</v>
      </c>
      <c r="U31" s="83">
        <f t="shared" si="10"/>
        <v>18.976246781516178</v>
      </c>
      <c r="V31" s="84">
        <f t="shared" si="18"/>
        <v>36.893333333333331</v>
      </c>
      <c r="W31" s="85"/>
      <c r="X31" s="83">
        <f t="shared" si="19"/>
        <v>1.4566666666666706</v>
      </c>
      <c r="Y31" s="83">
        <f t="shared" si="20"/>
        <v>2.1218777777777893</v>
      </c>
      <c r="AA31" s="109" t="s">
        <v>32</v>
      </c>
      <c r="AB31" s="99" t="s">
        <v>35</v>
      </c>
      <c r="AC31" s="99"/>
      <c r="AD31" s="99"/>
      <c r="AE31" s="99"/>
      <c r="AF31" s="99"/>
      <c r="AG31" s="99"/>
      <c r="AH31" s="99"/>
      <c r="AI31" s="100"/>
    </row>
    <row r="32" spans="1:35" ht="18" customHeight="1" x14ac:dyDescent="0.25">
      <c r="A32" s="3">
        <v>29</v>
      </c>
      <c r="B32" s="10">
        <v>42614</v>
      </c>
      <c r="C32" s="81">
        <v>38.86</v>
      </c>
      <c r="D32" s="75">
        <f>AVERAGE($C$4:C31)</f>
        <v>31.436071428571427</v>
      </c>
      <c r="E32" s="83">
        <f t="shared" si="11"/>
        <v>7.4239285714285721</v>
      </c>
      <c r="F32" s="19">
        <f t="shared" si="12"/>
        <v>55.114715433673481</v>
      </c>
      <c r="G32" s="32">
        <f t="shared" si="13"/>
        <v>37.129999999999995</v>
      </c>
      <c r="H32" s="83">
        <f t="shared" si="14"/>
        <v>1.730000000000004</v>
      </c>
      <c r="I32" s="83">
        <f t="shared" si="15"/>
        <v>2.9929000000000139</v>
      </c>
      <c r="J32" s="30">
        <f t="shared" si="27"/>
        <v>35.945833333333326</v>
      </c>
      <c r="K32" s="83">
        <f t="shared" si="28"/>
        <v>2.9141666666666737</v>
      </c>
      <c r="L32" s="83">
        <f t="shared" si="29"/>
        <v>8.4923673611111514</v>
      </c>
      <c r="M32" s="83">
        <f t="shared" si="30"/>
        <v>38.314166666666665</v>
      </c>
      <c r="N32" s="23">
        <f t="shared" si="31"/>
        <v>2.3922558922558984E-2</v>
      </c>
      <c r="O32" s="30">
        <f t="shared" si="32"/>
        <v>38.338089225589222</v>
      </c>
      <c r="P32" s="83">
        <f t="shared" si="33"/>
        <v>0.52191077441077738</v>
      </c>
      <c r="Q32" s="83">
        <f t="shared" si="34"/>
        <v>0.27239085644605737</v>
      </c>
      <c r="R32" s="83">
        <f t="shared" si="7"/>
        <v>1.3298565840938581</v>
      </c>
      <c r="S32" s="30">
        <f t="shared" si="8"/>
        <v>38.260210718002085</v>
      </c>
      <c r="T32" s="83">
        <f t="shared" si="9"/>
        <v>0.59978928199791426</v>
      </c>
      <c r="U32" s="83">
        <f t="shared" si="10"/>
        <v>0.35974718279957352</v>
      </c>
      <c r="V32" s="84">
        <f t="shared" si="18"/>
        <v>37.480000000000004</v>
      </c>
      <c r="W32" s="85"/>
      <c r="X32" s="83">
        <f t="shared" si="19"/>
        <v>1.3799999999999955</v>
      </c>
      <c r="Y32" s="83">
        <f t="shared" si="20"/>
        <v>1.9043999999999874</v>
      </c>
      <c r="AA32" s="110"/>
      <c r="AB32" s="101" t="s">
        <v>36</v>
      </c>
      <c r="AC32" s="101"/>
      <c r="AD32" s="101"/>
      <c r="AE32" s="101"/>
      <c r="AF32" s="101"/>
      <c r="AG32" s="101"/>
      <c r="AH32" s="101"/>
      <c r="AI32" s="102"/>
    </row>
    <row r="33" spans="1:35" ht="18" customHeight="1" x14ac:dyDescent="0.25">
      <c r="A33" s="3">
        <v>30</v>
      </c>
      <c r="B33" s="8">
        <v>42644</v>
      </c>
      <c r="C33" s="81">
        <v>39.229999999999997</v>
      </c>
      <c r="D33" s="75">
        <f>AVERAGE($C$4:C32)</f>
        <v>31.69206896551724</v>
      </c>
      <c r="E33" s="83">
        <f t="shared" si="11"/>
        <v>7.5379310344827566</v>
      </c>
      <c r="F33" s="19">
        <f t="shared" si="12"/>
        <v>56.820404280618284</v>
      </c>
      <c r="G33" s="32">
        <f t="shared" si="13"/>
        <v>38.549999999999997</v>
      </c>
      <c r="H33" s="83">
        <f t="shared" si="14"/>
        <v>0.67999999999999972</v>
      </c>
      <c r="I33" s="83">
        <f t="shared" si="15"/>
        <v>0.46239999999999959</v>
      </c>
      <c r="J33" s="30">
        <f t="shared" si="27"/>
        <v>36.329166666666666</v>
      </c>
      <c r="K33" s="83">
        <f t="shared" si="28"/>
        <v>2.9008333333333312</v>
      </c>
      <c r="L33" s="83">
        <f t="shared" si="29"/>
        <v>8.4148340277777649</v>
      </c>
      <c r="M33" s="83">
        <f t="shared" si="30"/>
        <v>40.770833333333329</v>
      </c>
      <c r="N33" s="23">
        <f t="shared" si="31"/>
        <v>4.486531986531983E-2</v>
      </c>
      <c r="O33" s="30">
        <f t="shared" si="32"/>
        <v>40.815698653198652</v>
      </c>
      <c r="P33" s="83">
        <f t="shared" si="33"/>
        <v>1.585698653198655</v>
      </c>
      <c r="Q33" s="83">
        <f t="shared" si="34"/>
        <v>2.5144402187560284</v>
      </c>
      <c r="R33" s="83">
        <f t="shared" si="7"/>
        <v>0.95213587236231412</v>
      </c>
      <c r="S33" s="30">
        <f t="shared" si="8"/>
        <v>39.376782268578872</v>
      </c>
      <c r="T33" s="83">
        <f t="shared" si="9"/>
        <v>0.14678226857887466</v>
      </c>
      <c r="U33" s="83">
        <f t="shared" si="10"/>
        <v>2.1545034369160897E-2</v>
      </c>
      <c r="V33" s="84">
        <f t="shared" si="18"/>
        <v>37.994999999999997</v>
      </c>
      <c r="W33" s="85"/>
      <c r="X33" s="83">
        <f t="shared" si="19"/>
        <v>1.2349999999999994</v>
      </c>
      <c r="Y33" s="83">
        <f t="shared" si="20"/>
        <v>1.5252249999999985</v>
      </c>
      <c r="AA33" s="111"/>
      <c r="AB33" s="112" t="s">
        <v>37</v>
      </c>
      <c r="AC33" s="113"/>
      <c r="AD33" s="113"/>
      <c r="AE33" s="113"/>
      <c r="AF33" s="113"/>
      <c r="AG33" s="113"/>
      <c r="AH33" s="113"/>
      <c r="AI33" s="114"/>
    </row>
    <row r="34" spans="1:35" ht="18" customHeight="1" x14ac:dyDescent="0.25">
      <c r="A34" s="3">
        <v>31</v>
      </c>
      <c r="B34" s="8">
        <v>42675</v>
      </c>
      <c r="C34" s="81">
        <v>37.9</v>
      </c>
      <c r="D34" s="75">
        <f>AVERAGE($C$4:C33)</f>
        <v>31.943333333333332</v>
      </c>
      <c r="E34" s="83">
        <f t="shared" si="11"/>
        <v>5.956666666666667</v>
      </c>
      <c r="F34" s="19">
        <f t="shared" si="12"/>
        <v>35.481877777777783</v>
      </c>
      <c r="G34" s="32">
        <f t="shared" si="13"/>
        <v>38.813333333333333</v>
      </c>
      <c r="H34" s="83">
        <f t="shared" si="14"/>
        <v>0.913333333333334</v>
      </c>
      <c r="I34" s="83">
        <f t="shared" si="15"/>
        <v>0.83417777777777902</v>
      </c>
      <c r="J34" s="30">
        <f t="shared" si="27"/>
        <v>36.909166666666664</v>
      </c>
      <c r="K34" s="83">
        <f t="shared" si="28"/>
        <v>0.99083333333333456</v>
      </c>
      <c r="L34" s="83">
        <f t="shared" si="29"/>
        <v>0.98175069444444685</v>
      </c>
      <c r="M34" s="83">
        <f t="shared" si="30"/>
        <v>40.717500000000001</v>
      </c>
      <c r="N34" s="23">
        <f t="shared" si="31"/>
        <v>3.8468013468013505E-2</v>
      </c>
      <c r="O34" s="30">
        <f t="shared" si="32"/>
        <v>40.755968013468014</v>
      </c>
      <c r="P34" s="83">
        <f t="shared" si="33"/>
        <v>2.855968013468015</v>
      </c>
      <c r="Q34" s="83">
        <f t="shared" si="34"/>
        <v>8.1565532939524399</v>
      </c>
      <c r="R34" s="83">
        <f t="shared" si="7"/>
        <v>-3.3902625541677223</v>
      </c>
      <c r="S34" s="30">
        <f t="shared" si="8"/>
        <v>39.603522902727732</v>
      </c>
      <c r="T34" s="83">
        <f t="shared" si="9"/>
        <v>1.7035229027277339</v>
      </c>
      <c r="U34" s="83">
        <f t="shared" si="10"/>
        <v>2.9019902801179245</v>
      </c>
      <c r="V34" s="84">
        <f t="shared" si="18"/>
        <v>38.89</v>
      </c>
      <c r="W34" s="85"/>
      <c r="X34" s="83">
        <f t="shared" si="19"/>
        <v>0.99000000000000199</v>
      </c>
      <c r="Y34" s="83">
        <f t="shared" si="20"/>
        <v>0.98010000000000397</v>
      </c>
      <c r="AA34" s="38" t="s">
        <v>5</v>
      </c>
      <c r="AB34" s="103" t="s">
        <v>6</v>
      </c>
      <c r="AC34" s="104"/>
      <c r="AD34" s="104"/>
      <c r="AE34" s="104"/>
      <c r="AF34" s="104"/>
      <c r="AG34" s="104"/>
      <c r="AH34" s="104"/>
      <c r="AI34" s="105"/>
    </row>
    <row r="35" spans="1:35" ht="18" customHeight="1" x14ac:dyDescent="0.25">
      <c r="A35" s="3">
        <v>32</v>
      </c>
      <c r="B35" s="10">
        <v>42705</v>
      </c>
      <c r="C35" s="81">
        <v>38.590000000000003</v>
      </c>
      <c r="D35" s="75">
        <f>AVERAGE($C$4:C34)</f>
        <v>32.13548387096774</v>
      </c>
      <c r="E35" s="83">
        <f t="shared" si="11"/>
        <v>6.4545161290322639</v>
      </c>
      <c r="F35" s="19">
        <f t="shared" si="12"/>
        <v>41.660778459937639</v>
      </c>
      <c r="G35" s="32">
        <f t="shared" si="13"/>
        <v>38.663333333333334</v>
      </c>
      <c r="H35" s="83">
        <f t="shared" si="14"/>
        <v>7.3333333333330586E-2</v>
      </c>
      <c r="I35" s="83">
        <f t="shared" si="15"/>
        <v>5.3777777777773749E-3</v>
      </c>
      <c r="J35" s="30">
        <f t="shared" si="27"/>
        <v>37.775833333333331</v>
      </c>
      <c r="K35" s="83">
        <f t="shared" si="28"/>
        <v>0.81416666666667226</v>
      </c>
      <c r="L35" s="83">
        <f t="shared" si="29"/>
        <v>0.66286736111112021</v>
      </c>
      <c r="M35" s="83">
        <f t="shared" si="30"/>
        <v>39.550833333333337</v>
      </c>
      <c r="N35" s="23">
        <f t="shared" si="31"/>
        <v>1.7929292929292986E-2</v>
      </c>
      <c r="O35" s="30">
        <f t="shared" si="32"/>
        <v>39.568762626262632</v>
      </c>
      <c r="P35" s="83">
        <f t="shared" si="33"/>
        <v>0.978762626262629</v>
      </c>
      <c r="Q35" s="83">
        <f t="shared" si="34"/>
        <v>0.95797627856851875</v>
      </c>
      <c r="R35" s="83">
        <f t="shared" si="7"/>
        <v>1.8205804749340526</v>
      </c>
      <c r="S35" s="30">
        <f t="shared" si="8"/>
        <v>36.615090491970435</v>
      </c>
      <c r="T35" s="83">
        <f t="shared" si="9"/>
        <v>1.9749095080295689</v>
      </c>
      <c r="U35" s="83">
        <f t="shared" si="10"/>
        <v>3.9002675649055938</v>
      </c>
      <c r="V35" s="84">
        <f t="shared" si="18"/>
        <v>38.356666666666669</v>
      </c>
      <c r="W35" s="85"/>
      <c r="X35" s="83">
        <f t="shared" si="19"/>
        <v>0.23333333333333428</v>
      </c>
      <c r="Y35" s="83">
        <f t="shared" si="20"/>
        <v>5.4444444444444885E-2</v>
      </c>
      <c r="AA35" s="38" t="s">
        <v>38</v>
      </c>
      <c r="AB35" s="103" t="s">
        <v>39</v>
      </c>
      <c r="AC35" s="104"/>
      <c r="AD35" s="104"/>
      <c r="AE35" s="104"/>
      <c r="AF35" s="104"/>
      <c r="AG35" s="104"/>
      <c r="AH35" s="104"/>
      <c r="AI35" s="105"/>
    </row>
    <row r="36" spans="1:35" ht="18" customHeight="1" x14ac:dyDescent="0.25">
      <c r="A36" s="3">
        <v>33</v>
      </c>
      <c r="B36" s="8">
        <v>42736</v>
      </c>
      <c r="C36" s="81">
        <v>39.840000000000003</v>
      </c>
      <c r="D36" s="75">
        <f>AVERAGE($C$4:C35)</f>
        <v>32.337187499999999</v>
      </c>
      <c r="E36" s="83">
        <f t="shared" si="11"/>
        <v>7.5028125000000045</v>
      </c>
      <c r="F36" s="19">
        <f t="shared" si="12"/>
        <v>56.292195410156317</v>
      </c>
      <c r="G36" s="32">
        <f t="shared" si="13"/>
        <v>38.573333333333331</v>
      </c>
      <c r="H36" s="83">
        <f t="shared" si="14"/>
        <v>1.2666666666666728</v>
      </c>
      <c r="I36" s="83">
        <f t="shared" si="15"/>
        <v>1.6044444444444601</v>
      </c>
      <c r="J36" s="30">
        <f t="shared" si="27"/>
        <v>38.289166666666667</v>
      </c>
      <c r="K36" s="83">
        <f t="shared" si="28"/>
        <v>1.5508333333333368</v>
      </c>
      <c r="L36" s="83">
        <f t="shared" si="29"/>
        <v>2.4050840277777885</v>
      </c>
      <c r="M36" s="83">
        <f t="shared" si="30"/>
        <v>38.857499999999995</v>
      </c>
      <c r="N36" s="23">
        <f t="shared" si="31"/>
        <v>5.7407407407406869E-3</v>
      </c>
      <c r="O36" s="30">
        <f t="shared" si="32"/>
        <v>38.863240740740736</v>
      </c>
      <c r="P36" s="83">
        <f t="shared" si="33"/>
        <v>0.97675925925926776</v>
      </c>
      <c r="Q36" s="83">
        <f t="shared" si="34"/>
        <v>0.95405865054871342</v>
      </c>
      <c r="R36" s="83">
        <f t="shared" si="7"/>
        <v>3.2391811350090727</v>
      </c>
      <c r="S36" s="30">
        <f t="shared" si="8"/>
        <v>39.292562005277055</v>
      </c>
      <c r="T36" s="83">
        <f t="shared" si="9"/>
        <v>0.54743799472294796</v>
      </c>
      <c r="U36" s="83">
        <f t="shared" si="10"/>
        <v>0.29968835806628241</v>
      </c>
      <c r="V36" s="84">
        <f t="shared" si="18"/>
        <v>38.626666666666665</v>
      </c>
      <c r="W36" s="85"/>
      <c r="X36" s="83">
        <f t="shared" si="19"/>
        <v>1.2133333333333383</v>
      </c>
      <c r="Y36" s="83">
        <f t="shared" si="20"/>
        <v>1.4721777777777898</v>
      </c>
    </row>
    <row r="37" spans="1:35" ht="18" customHeight="1" x14ac:dyDescent="0.25">
      <c r="A37" s="3">
        <v>34</v>
      </c>
      <c r="B37" s="10">
        <v>42767</v>
      </c>
      <c r="C37" s="81">
        <v>41.16</v>
      </c>
      <c r="D37" s="75">
        <f>AVERAGE($C$4:C36)</f>
        <v>32.564545454545453</v>
      </c>
      <c r="E37" s="83">
        <f t="shared" si="11"/>
        <v>8.5954545454545439</v>
      </c>
      <c r="F37" s="19">
        <f t="shared" si="12"/>
        <v>73.881838842975185</v>
      </c>
      <c r="G37" s="32">
        <f t="shared" si="13"/>
        <v>38.776666666666671</v>
      </c>
      <c r="H37" s="83">
        <f t="shared" si="14"/>
        <v>2.3833333333333258</v>
      </c>
      <c r="I37" s="83">
        <f t="shared" si="15"/>
        <v>5.680277777777742</v>
      </c>
      <c r="J37" s="30">
        <f t="shared" si="27"/>
        <v>38.65</v>
      </c>
      <c r="K37" s="83">
        <f t="shared" si="28"/>
        <v>2.509999999999998</v>
      </c>
      <c r="L37" s="83">
        <f t="shared" si="29"/>
        <v>6.3000999999999898</v>
      </c>
      <c r="M37" s="83">
        <f t="shared" si="30"/>
        <v>38.903333333333343</v>
      </c>
      <c r="N37" s="23">
        <f t="shared" si="31"/>
        <v>2.558922558922672E-3</v>
      </c>
      <c r="O37" s="30">
        <f t="shared" si="32"/>
        <v>38.905892255892269</v>
      </c>
      <c r="P37" s="83">
        <f t="shared" si="33"/>
        <v>2.2541077441077277</v>
      </c>
      <c r="Q37" s="83">
        <f t="shared" si="34"/>
        <v>5.0810017220464294</v>
      </c>
      <c r="R37" s="83">
        <f t="shared" si="7"/>
        <v>3.3132530120481674</v>
      </c>
      <c r="S37" s="30">
        <f t="shared" si="8"/>
        <v>41.130489764187615</v>
      </c>
      <c r="T37" s="83">
        <f t="shared" si="9"/>
        <v>2.9510235812381325E-2</v>
      </c>
      <c r="U37" s="83">
        <f t="shared" si="10"/>
        <v>8.7085401770235326E-4</v>
      </c>
      <c r="V37" s="84">
        <f t="shared" si="18"/>
        <v>39.206666666666663</v>
      </c>
      <c r="W37" s="85"/>
      <c r="X37" s="83">
        <f t="shared" si="19"/>
        <v>1.9533333333333331</v>
      </c>
      <c r="Y37" s="83">
        <f t="shared" si="20"/>
        <v>3.8155111111111104</v>
      </c>
    </row>
    <row r="38" spans="1:35" ht="18" customHeight="1" x14ac:dyDescent="0.25">
      <c r="A38" s="3">
        <v>35</v>
      </c>
      <c r="B38" s="8">
        <v>42795</v>
      </c>
      <c r="C38" s="81">
        <v>41.48</v>
      </c>
      <c r="D38" s="75">
        <f>AVERAGE($C$4:C37)</f>
        <v>32.817352941176466</v>
      </c>
      <c r="E38" s="83">
        <f t="shared" si="11"/>
        <v>8.6626470588235307</v>
      </c>
      <c r="F38" s="19">
        <f t="shared" si="12"/>
        <v>75.041454065743963</v>
      </c>
      <c r="G38" s="32">
        <f t="shared" si="13"/>
        <v>39.863333333333337</v>
      </c>
      <c r="H38" s="83">
        <f t="shared" si="14"/>
        <v>1.61666666666666</v>
      </c>
      <c r="I38" s="83">
        <f t="shared" si="15"/>
        <v>2.6136111111110898</v>
      </c>
      <c r="J38" s="30">
        <f t="shared" si="27"/>
        <v>38.706666666666663</v>
      </c>
      <c r="K38" s="83">
        <f t="shared" si="28"/>
        <v>2.7733333333333334</v>
      </c>
      <c r="L38" s="83">
        <f t="shared" si="29"/>
        <v>7.6913777777777783</v>
      </c>
      <c r="M38" s="83">
        <f t="shared" si="30"/>
        <v>41.02000000000001</v>
      </c>
      <c r="N38" s="23">
        <f t="shared" si="31"/>
        <v>2.3367003367003501E-2</v>
      </c>
      <c r="O38" s="30">
        <f t="shared" si="32"/>
        <v>41.043367003367017</v>
      </c>
      <c r="P38" s="83">
        <f t="shared" si="33"/>
        <v>0.43663299663298005</v>
      </c>
      <c r="Q38" s="83">
        <f t="shared" si="34"/>
        <v>0.19064837374869598</v>
      </c>
      <c r="R38" s="83">
        <f t="shared" si="7"/>
        <v>0.77745383867833251</v>
      </c>
      <c r="S38" s="30">
        <f t="shared" si="8"/>
        <v>42.523734939759024</v>
      </c>
      <c r="T38" s="83">
        <f t="shared" si="9"/>
        <v>1.0437349397590268</v>
      </c>
      <c r="U38" s="83">
        <f t="shared" si="10"/>
        <v>1.0893826244737792</v>
      </c>
      <c r="V38" s="84">
        <f t="shared" si="18"/>
        <v>39.968333333333334</v>
      </c>
      <c r="W38" s="85"/>
      <c r="X38" s="83">
        <f t="shared" si="19"/>
        <v>1.5116666666666632</v>
      </c>
      <c r="Y38" s="83">
        <f t="shared" si="20"/>
        <v>2.2851361111111004</v>
      </c>
    </row>
    <row r="39" spans="1:35" ht="18" customHeight="1" x14ac:dyDescent="0.25">
      <c r="A39" s="3">
        <v>36</v>
      </c>
      <c r="B39" s="8">
        <v>42826</v>
      </c>
      <c r="C39" s="81">
        <v>45.3</v>
      </c>
      <c r="D39" s="75">
        <f>AVERAGE($C$4:C38)</f>
        <v>33.064857142857143</v>
      </c>
      <c r="E39" s="83">
        <f t="shared" si="11"/>
        <v>12.235142857142854</v>
      </c>
      <c r="F39" s="19">
        <f t="shared" si="12"/>
        <v>149.69872073469381</v>
      </c>
      <c r="G39" s="32">
        <f t="shared" si="13"/>
        <v>40.826666666666661</v>
      </c>
      <c r="H39" s="83">
        <f t="shared" si="14"/>
        <v>4.4733333333333363</v>
      </c>
      <c r="I39" s="83">
        <f t="shared" si="15"/>
        <v>20.010711111111139</v>
      </c>
      <c r="J39" s="30">
        <f t="shared" si="27"/>
        <v>38.969166666666666</v>
      </c>
      <c r="K39" s="83">
        <f t="shared" si="28"/>
        <v>6.3308333333333309</v>
      </c>
      <c r="L39" s="83">
        <f t="shared" si="29"/>
        <v>40.079450694444411</v>
      </c>
      <c r="M39" s="83">
        <f t="shared" si="30"/>
        <v>42.684166666666655</v>
      </c>
      <c r="N39" s="23">
        <f t="shared" si="31"/>
        <v>3.7525252525252413E-2</v>
      </c>
      <c r="O39" s="30">
        <f t="shared" si="32"/>
        <v>42.721691919191905</v>
      </c>
      <c r="P39" s="83">
        <f t="shared" si="33"/>
        <v>2.5783080808080925</v>
      </c>
      <c r="Q39" s="83">
        <f t="shared" si="34"/>
        <v>6.6476725595603092</v>
      </c>
      <c r="R39" s="83">
        <f t="shared" si="7"/>
        <v>9.2092574734812018</v>
      </c>
      <c r="S39" s="30">
        <f t="shared" si="8"/>
        <v>41.802487852283768</v>
      </c>
      <c r="T39" s="83">
        <f t="shared" si="9"/>
        <v>3.497512147716229</v>
      </c>
      <c r="U39" s="83">
        <f t="shared" si="10"/>
        <v>12.232591223422588</v>
      </c>
      <c r="V39" s="84">
        <f t="shared" si="18"/>
        <v>40.671666666666667</v>
      </c>
      <c r="W39" s="85"/>
      <c r="X39" s="83">
        <f t="shared" si="19"/>
        <v>4.6283333333333303</v>
      </c>
      <c r="Y39" s="83">
        <f t="shared" si="20"/>
        <v>21.421469444444416</v>
      </c>
    </row>
    <row r="40" spans="1:35" ht="18" customHeight="1" x14ac:dyDescent="0.25">
      <c r="A40" s="3">
        <v>37</v>
      </c>
      <c r="B40" s="10">
        <v>42856</v>
      </c>
      <c r="C40" s="81">
        <v>48.24</v>
      </c>
      <c r="D40" s="75">
        <f>AVERAGE($C$4:C39)</f>
        <v>33.404722222222219</v>
      </c>
      <c r="E40" s="83">
        <f t="shared" si="11"/>
        <v>14.835277777777783</v>
      </c>
      <c r="F40" s="19">
        <f t="shared" si="12"/>
        <v>220.08546674382731</v>
      </c>
      <c r="G40" s="32">
        <f t="shared" si="13"/>
        <v>42.646666666666661</v>
      </c>
      <c r="H40" s="83">
        <f t="shared" si="14"/>
        <v>5.5933333333333408</v>
      </c>
      <c r="I40" s="83">
        <f t="shared" si="15"/>
        <v>31.28537777777786</v>
      </c>
      <c r="J40" s="30">
        <f t="shared" si="27"/>
        <v>39.51</v>
      </c>
      <c r="K40" s="83">
        <f t="shared" si="28"/>
        <v>8.730000000000004</v>
      </c>
      <c r="L40" s="83">
        <f t="shared" si="29"/>
        <v>76.212900000000076</v>
      </c>
      <c r="M40" s="83">
        <f t="shared" si="30"/>
        <v>45.783333333333324</v>
      </c>
      <c r="N40" s="23">
        <f t="shared" si="31"/>
        <v>6.3367003367003294E-2</v>
      </c>
      <c r="O40" s="30">
        <f t="shared" si="32"/>
        <v>45.84670033670033</v>
      </c>
      <c r="P40" s="83">
        <f t="shared" si="33"/>
        <v>2.3932996632996719</v>
      </c>
      <c r="Q40" s="83">
        <f t="shared" si="34"/>
        <v>5.7278832783503226</v>
      </c>
      <c r="R40" s="83">
        <f t="shared" si="7"/>
        <v>6.4900662251655694</v>
      </c>
      <c r="S40" s="30">
        <f t="shared" si="8"/>
        <v>49.471793635486982</v>
      </c>
      <c r="T40" s="83">
        <f t="shared" si="9"/>
        <v>1.2317936354869801</v>
      </c>
      <c r="U40" s="83">
        <f t="shared" si="10"/>
        <v>1.5173155604262312</v>
      </c>
      <c r="V40" s="84">
        <f t="shared" si="18"/>
        <v>43.063333333333333</v>
      </c>
      <c r="W40" s="85"/>
      <c r="X40" s="83">
        <f t="shared" si="19"/>
        <v>5.1766666666666694</v>
      </c>
      <c r="Y40" s="83">
        <f t="shared" si="20"/>
        <v>26.797877777777806</v>
      </c>
    </row>
    <row r="41" spans="1:35" ht="18" customHeight="1" x14ac:dyDescent="0.25">
      <c r="A41" s="3">
        <v>38</v>
      </c>
      <c r="B41" s="8">
        <v>42887</v>
      </c>
      <c r="C41" s="81">
        <v>45.44</v>
      </c>
      <c r="D41" s="75">
        <f>AVERAGE($C$4:C40)</f>
        <v>33.805675675675673</v>
      </c>
      <c r="E41" s="83">
        <f t="shared" si="11"/>
        <v>11.634324324324325</v>
      </c>
      <c r="F41" s="19">
        <f t="shared" si="12"/>
        <v>135.35750248356467</v>
      </c>
      <c r="G41" s="32">
        <f t="shared" si="13"/>
        <v>45.006666666666668</v>
      </c>
      <c r="H41" s="83">
        <f t="shared" si="14"/>
        <v>0.43333333333333002</v>
      </c>
      <c r="I41" s="83">
        <f t="shared" si="15"/>
        <v>0.18777777777777491</v>
      </c>
      <c r="J41" s="30">
        <f t="shared" si="27"/>
        <v>40.528333333333336</v>
      </c>
      <c r="K41" s="83">
        <f t="shared" si="28"/>
        <v>4.9116666666666617</v>
      </c>
      <c r="L41" s="83">
        <f t="shared" si="29"/>
        <v>24.124469444444397</v>
      </c>
      <c r="M41" s="83">
        <f t="shared" si="30"/>
        <v>49.484999999999999</v>
      </c>
      <c r="N41" s="23">
        <f t="shared" si="31"/>
        <v>9.0471380471380439E-2</v>
      </c>
      <c r="O41" s="30">
        <f t="shared" si="32"/>
        <v>49.575471380471377</v>
      </c>
      <c r="P41" s="83">
        <f t="shared" si="33"/>
        <v>4.1354713804713796</v>
      </c>
      <c r="Q41" s="83">
        <f t="shared" si="34"/>
        <v>17.102123538697857</v>
      </c>
      <c r="R41" s="83">
        <f t="shared" si="7"/>
        <v>-5.8043117744610351</v>
      </c>
      <c r="S41" s="30">
        <f t="shared" si="8"/>
        <v>51.37080794701987</v>
      </c>
      <c r="T41" s="83">
        <f t="shared" si="9"/>
        <v>5.930807947019872</v>
      </c>
      <c r="U41" s="83">
        <f t="shared" si="10"/>
        <v>35.174482904434072</v>
      </c>
      <c r="V41" s="84">
        <f t="shared" si="18"/>
        <v>45.443333333333328</v>
      </c>
      <c r="W41" s="85"/>
      <c r="X41" s="83">
        <f t="shared" si="19"/>
        <v>3.3333333333303017E-3</v>
      </c>
      <c r="Y41" s="83">
        <f t="shared" si="20"/>
        <v>1.11111111110909E-5</v>
      </c>
    </row>
    <row r="42" spans="1:35" ht="18" customHeight="1" x14ac:dyDescent="0.25">
      <c r="A42" s="3">
        <v>39</v>
      </c>
      <c r="B42" s="10">
        <v>42917</v>
      </c>
      <c r="C42" s="81">
        <v>46.53</v>
      </c>
      <c r="D42" s="75">
        <f>AVERAGE($C$4:C41)</f>
        <v>34.111842105263158</v>
      </c>
      <c r="E42" s="83">
        <f t="shared" si="11"/>
        <v>12.418157894736844</v>
      </c>
      <c r="F42" s="19">
        <f t="shared" si="12"/>
        <v>154.21064549861501</v>
      </c>
      <c r="G42" s="32">
        <f t="shared" si="13"/>
        <v>46.326666666666661</v>
      </c>
      <c r="H42" s="83">
        <f t="shared" si="14"/>
        <v>0.20333333333334025</v>
      </c>
      <c r="I42" s="83">
        <f t="shared" si="15"/>
        <v>4.1344444444447258E-2</v>
      </c>
      <c r="J42" s="30">
        <f t="shared" si="27"/>
        <v>42.085833333333333</v>
      </c>
      <c r="K42" s="83">
        <f t="shared" si="28"/>
        <v>4.4441666666666677</v>
      </c>
      <c r="L42" s="83">
        <f t="shared" si="29"/>
        <v>19.750617361111122</v>
      </c>
      <c r="M42" s="83">
        <f t="shared" si="30"/>
        <v>50.567499999999988</v>
      </c>
      <c r="N42" s="23">
        <f t="shared" si="31"/>
        <v>8.5673400673400554E-2</v>
      </c>
      <c r="O42" s="30">
        <f t="shared" si="32"/>
        <v>50.653173400673388</v>
      </c>
      <c r="P42" s="83">
        <f t="shared" si="33"/>
        <v>4.1231734006733873</v>
      </c>
      <c r="Q42" s="83">
        <f t="shared" si="34"/>
        <v>17.000558892020546</v>
      </c>
      <c r="R42" s="83">
        <f t="shared" si="7"/>
        <v>2.3987676056338003</v>
      </c>
      <c r="S42" s="30">
        <f t="shared" si="8"/>
        <v>42.8025207296849</v>
      </c>
      <c r="T42" s="83">
        <f t="shared" si="9"/>
        <v>3.7274792703151007</v>
      </c>
      <c r="U42" s="83">
        <f t="shared" si="10"/>
        <v>13.894101710628796</v>
      </c>
      <c r="V42" s="84">
        <f t="shared" si="18"/>
        <v>45.223333333333329</v>
      </c>
      <c r="W42" s="85"/>
      <c r="X42" s="83">
        <f t="shared" si="19"/>
        <v>1.306666666666672</v>
      </c>
      <c r="Y42" s="83">
        <f t="shared" si="20"/>
        <v>1.7073777777777916</v>
      </c>
    </row>
    <row r="43" spans="1:35" ht="18" customHeight="1" x14ac:dyDescent="0.25">
      <c r="A43" s="3">
        <v>40</v>
      </c>
      <c r="B43" s="8">
        <v>42948</v>
      </c>
      <c r="C43" s="81">
        <v>46.97</v>
      </c>
      <c r="D43" s="75">
        <f>AVERAGE($C$4:C42)</f>
        <v>34.430256410256412</v>
      </c>
      <c r="E43" s="83">
        <f t="shared" si="11"/>
        <v>12.539743589743587</v>
      </c>
      <c r="F43" s="19">
        <f t="shared" si="12"/>
        <v>157.24516929651537</v>
      </c>
      <c r="G43" s="32">
        <f t="shared" si="13"/>
        <v>46.736666666666672</v>
      </c>
      <c r="H43" s="83">
        <f t="shared" si="14"/>
        <v>0.23333333333332718</v>
      </c>
      <c r="I43" s="83">
        <f t="shared" si="15"/>
        <v>5.4444444444441568E-2</v>
      </c>
      <c r="J43" s="30">
        <f t="shared" si="27"/>
        <v>43.701666666666661</v>
      </c>
      <c r="K43" s="83">
        <f t="shared" si="28"/>
        <v>3.268333333333338</v>
      </c>
      <c r="L43" s="83">
        <f t="shared" si="29"/>
        <v>10.682002777777807</v>
      </c>
      <c r="M43" s="83">
        <f t="shared" si="30"/>
        <v>49.771666666666682</v>
      </c>
      <c r="N43" s="23">
        <f t="shared" si="31"/>
        <v>6.1313131313131534E-2</v>
      </c>
      <c r="O43" s="30">
        <f t="shared" si="32"/>
        <v>49.832979797979817</v>
      </c>
      <c r="P43" s="83">
        <f t="shared" si="33"/>
        <v>2.8629797979798184</v>
      </c>
      <c r="Q43" s="83">
        <f t="shared" si="34"/>
        <v>8.196653323640561</v>
      </c>
      <c r="R43" s="83">
        <f t="shared" si="7"/>
        <v>0.94562647754137252</v>
      </c>
      <c r="S43" s="30">
        <f t="shared" si="8"/>
        <v>47.646146566901407</v>
      </c>
      <c r="T43" s="83">
        <f t="shared" si="9"/>
        <v>0.67614656690140862</v>
      </c>
      <c r="U43" s="83">
        <f t="shared" si="10"/>
        <v>0.45717417993256104</v>
      </c>
      <c r="V43" s="84">
        <f t="shared" si="18"/>
        <v>46.428333333333327</v>
      </c>
      <c r="W43" s="85"/>
      <c r="X43" s="83">
        <f t="shared" si="19"/>
        <v>0.5416666666666714</v>
      </c>
      <c r="Y43" s="83">
        <f t="shared" si="20"/>
        <v>0.2934027777777829</v>
      </c>
    </row>
    <row r="44" spans="1:35" ht="18" customHeight="1" x14ac:dyDescent="0.25">
      <c r="A44" s="3">
        <v>41</v>
      </c>
      <c r="B44" s="8">
        <v>42979</v>
      </c>
      <c r="C44" s="81">
        <v>47.96</v>
      </c>
      <c r="D44" s="75">
        <f>AVERAGE($C$4:C43)</f>
        <v>34.743749999999999</v>
      </c>
      <c r="E44" s="83">
        <f t="shared" si="11"/>
        <v>13.216250000000002</v>
      </c>
      <c r="F44" s="19">
        <f t="shared" si="12"/>
        <v>174.66926406250005</v>
      </c>
      <c r="G44" s="32">
        <f t="shared" si="13"/>
        <v>46.313333333333333</v>
      </c>
      <c r="H44" s="83">
        <f t="shared" si="14"/>
        <v>1.6466666666666683</v>
      </c>
      <c r="I44" s="83">
        <f t="shared" si="15"/>
        <v>2.7115111111111165</v>
      </c>
      <c r="J44" s="30">
        <f t="shared" si="27"/>
        <v>45.179166666666667</v>
      </c>
      <c r="K44" s="83">
        <f t="shared" si="28"/>
        <v>2.7808333333333337</v>
      </c>
      <c r="L44" s="83">
        <f t="shared" si="29"/>
        <v>7.73303402777778</v>
      </c>
      <c r="M44" s="83">
        <f t="shared" si="30"/>
        <v>47.447499999999998</v>
      </c>
      <c r="N44" s="23">
        <f t="shared" si="31"/>
        <v>2.2912457912457888E-2</v>
      </c>
      <c r="O44" s="30">
        <f t="shared" si="32"/>
        <v>47.470412457912452</v>
      </c>
      <c r="P44" s="83">
        <f t="shared" si="33"/>
        <v>0.4895875420875484</v>
      </c>
      <c r="Q44" s="83">
        <f t="shared" si="34"/>
        <v>0.23969596136732699</v>
      </c>
      <c r="R44" s="83">
        <f t="shared" si="7"/>
        <v>2.1077283372365363</v>
      </c>
      <c r="S44" s="30">
        <f t="shared" si="8"/>
        <v>47.414160756501182</v>
      </c>
      <c r="T44" s="83">
        <f t="shared" si="9"/>
        <v>0.5458392434988184</v>
      </c>
      <c r="U44" s="83">
        <f t="shared" si="10"/>
        <v>0.29794047974336235</v>
      </c>
      <c r="V44" s="84">
        <f t="shared" si="18"/>
        <v>46.853333333333339</v>
      </c>
      <c r="W44" s="85"/>
      <c r="X44" s="83">
        <f t="shared" si="19"/>
        <v>1.106666666666662</v>
      </c>
      <c r="Y44" s="83">
        <f t="shared" si="20"/>
        <v>1.2247111111111009</v>
      </c>
    </row>
    <row r="45" spans="1:35" ht="18" customHeight="1" x14ac:dyDescent="0.25">
      <c r="A45" s="3">
        <v>42</v>
      </c>
      <c r="B45" s="10">
        <v>43009</v>
      </c>
      <c r="C45" s="81">
        <v>50.83</v>
      </c>
      <c r="D45" s="75">
        <f>AVERAGE($C$4:C44)</f>
        <v>35.066097560975614</v>
      </c>
      <c r="E45" s="83">
        <f t="shared" si="11"/>
        <v>15.763902439024385</v>
      </c>
      <c r="F45" s="19">
        <f t="shared" si="12"/>
        <v>248.50062010707896</v>
      </c>
      <c r="G45" s="32">
        <f t="shared" si="13"/>
        <v>47.153333333333336</v>
      </c>
      <c r="H45" s="83">
        <f t="shared" si="14"/>
        <v>3.6766666666666623</v>
      </c>
      <c r="I45" s="83">
        <f t="shared" si="15"/>
        <v>13.517877777777747</v>
      </c>
      <c r="J45" s="30">
        <f t="shared" si="27"/>
        <v>46.095833333333331</v>
      </c>
      <c r="K45" s="83">
        <f t="shared" si="28"/>
        <v>4.7341666666666669</v>
      </c>
      <c r="L45" s="83">
        <f t="shared" si="29"/>
        <v>22.412334027777778</v>
      </c>
      <c r="M45" s="83">
        <f t="shared" si="30"/>
        <v>48.210833333333341</v>
      </c>
      <c r="N45" s="23">
        <f t="shared" si="31"/>
        <v>2.1363636363636456E-2</v>
      </c>
      <c r="O45" s="30">
        <f t="shared" si="32"/>
        <v>48.232196969696979</v>
      </c>
      <c r="P45" s="83">
        <f t="shared" si="33"/>
        <v>2.5978030303030195</v>
      </c>
      <c r="Q45" s="83">
        <f t="shared" si="34"/>
        <v>6.7485805842515507</v>
      </c>
      <c r="R45" s="83">
        <f t="shared" si="7"/>
        <v>5.9841534612176783</v>
      </c>
      <c r="S45" s="30">
        <f t="shared" si="8"/>
        <v>48.970866510538642</v>
      </c>
      <c r="T45" s="83">
        <f t="shared" si="9"/>
        <v>1.8591334894613567</v>
      </c>
      <c r="U45" s="83">
        <f t="shared" si="10"/>
        <v>3.4563773316367605</v>
      </c>
      <c r="V45" s="84">
        <f t="shared" si="18"/>
        <v>47.13666666666667</v>
      </c>
      <c r="W45" s="85"/>
      <c r="X45" s="83">
        <f t="shared" si="19"/>
        <v>3.693333333333328</v>
      </c>
      <c r="Y45" s="83">
        <f t="shared" si="20"/>
        <v>13.640711111111072</v>
      </c>
    </row>
    <row r="46" spans="1:35" ht="18" customHeight="1" x14ac:dyDescent="0.25">
      <c r="A46" s="3">
        <v>43</v>
      </c>
      <c r="B46" s="8">
        <v>43040</v>
      </c>
      <c r="C46" s="81">
        <v>51.07</v>
      </c>
      <c r="D46" s="75">
        <f>AVERAGE($C$4:C45)</f>
        <v>35.441428571428574</v>
      </c>
      <c r="E46" s="83">
        <f t="shared" si="11"/>
        <v>15.628571428571426</v>
      </c>
      <c r="F46" s="19">
        <f t="shared" si="12"/>
        <v>244.25224489795912</v>
      </c>
      <c r="G46" s="32">
        <f t="shared" si="13"/>
        <v>48.586666666666666</v>
      </c>
      <c r="H46" s="83">
        <f t="shared" si="14"/>
        <v>2.4833333333333343</v>
      </c>
      <c r="I46" s="83">
        <f t="shared" si="15"/>
        <v>6.1669444444444492</v>
      </c>
      <c r="J46" s="30">
        <f t="shared" si="27"/>
        <v>46.6325</v>
      </c>
      <c r="K46" s="83">
        <f t="shared" si="28"/>
        <v>4.4375</v>
      </c>
      <c r="L46" s="83">
        <f t="shared" si="29"/>
        <v>19.69140625</v>
      </c>
      <c r="M46" s="83">
        <f t="shared" si="30"/>
        <v>50.540833333333332</v>
      </c>
      <c r="N46" s="23">
        <f t="shared" si="31"/>
        <v>3.9478114478114459E-2</v>
      </c>
      <c r="O46" s="30">
        <f t="shared" si="32"/>
        <v>50.580311447811447</v>
      </c>
      <c r="P46" s="83">
        <f t="shared" si="33"/>
        <v>0.48968855218855367</v>
      </c>
      <c r="Q46" s="83">
        <f t="shared" si="34"/>
        <v>0.23979487814452186</v>
      </c>
      <c r="R46" s="83">
        <f t="shared" si="7"/>
        <v>0.47216210899074795</v>
      </c>
      <c r="S46" s="30">
        <f t="shared" si="8"/>
        <v>53.871745204336946</v>
      </c>
      <c r="T46" s="83">
        <f t="shared" si="9"/>
        <v>2.801745204336946</v>
      </c>
      <c r="U46" s="83">
        <f t="shared" si="10"/>
        <v>7.8497761900250751</v>
      </c>
      <c r="V46" s="84">
        <f t="shared" si="18"/>
        <v>48.991666666666667</v>
      </c>
      <c r="W46" s="85"/>
      <c r="X46" s="83">
        <f t="shared" si="19"/>
        <v>2.0783333333333331</v>
      </c>
      <c r="Y46" s="83">
        <f t="shared" si="20"/>
        <v>4.3194694444444437</v>
      </c>
    </row>
    <row r="47" spans="1:35" ht="18" customHeight="1" x14ac:dyDescent="0.25">
      <c r="A47" s="3">
        <v>44</v>
      </c>
      <c r="B47" s="10">
        <v>43070</v>
      </c>
      <c r="C47" s="81">
        <v>52.32</v>
      </c>
      <c r="D47" s="75">
        <f>AVERAGE($C$4:C46)</f>
        <v>35.804883720930228</v>
      </c>
      <c r="E47" s="83">
        <f t="shared" si="11"/>
        <v>16.515116279069773</v>
      </c>
      <c r="F47" s="19">
        <f t="shared" si="12"/>
        <v>272.74906571119539</v>
      </c>
      <c r="G47" s="32">
        <f t="shared" si="13"/>
        <v>49.953333333333326</v>
      </c>
      <c r="H47" s="83">
        <f t="shared" si="14"/>
        <v>2.3666666666666742</v>
      </c>
      <c r="I47" s="83">
        <f t="shared" si="15"/>
        <v>5.6011111111111473</v>
      </c>
      <c r="J47" s="30">
        <f t="shared" si="27"/>
        <v>47.197500000000005</v>
      </c>
      <c r="K47" s="83">
        <f t="shared" si="28"/>
        <v>5.1224999999999952</v>
      </c>
      <c r="L47" s="83">
        <f t="shared" si="29"/>
        <v>26.240006249999951</v>
      </c>
      <c r="M47" s="83">
        <f t="shared" si="30"/>
        <v>52.709166666666647</v>
      </c>
      <c r="N47" s="23">
        <f t="shared" si="31"/>
        <v>5.5673400673400424E-2</v>
      </c>
      <c r="O47" s="30">
        <f t="shared" si="32"/>
        <v>52.764840067340046</v>
      </c>
      <c r="P47" s="83">
        <f t="shared" si="33"/>
        <v>0.44484006734004566</v>
      </c>
      <c r="Q47" s="83">
        <f t="shared" si="34"/>
        <v>0.19788268551109636</v>
      </c>
      <c r="R47" s="83">
        <f t="shared" si="7"/>
        <v>2.4476209124730808</v>
      </c>
      <c r="S47" s="30">
        <f t="shared" si="8"/>
        <v>51.311133189061579</v>
      </c>
      <c r="T47" s="83">
        <f t="shared" si="9"/>
        <v>1.0088668109384216</v>
      </c>
      <c r="U47" s="83">
        <f t="shared" si="10"/>
        <v>1.0178122422130609</v>
      </c>
      <c r="V47" s="84">
        <f t="shared" si="18"/>
        <v>49.828333333333333</v>
      </c>
      <c r="W47" s="85"/>
      <c r="X47" s="83">
        <f t="shared" si="19"/>
        <v>2.4916666666666671</v>
      </c>
      <c r="Y47" s="83">
        <f t="shared" si="20"/>
        <v>6.2084027777777804</v>
      </c>
    </row>
    <row r="48" spans="1:35" ht="18" customHeight="1" x14ac:dyDescent="0.25">
      <c r="A48" s="3">
        <v>45</v>
      </c>
      <c r="B48" s="8">
        <v>43101</v>
      </c>
      <c r="C48" s="81">
        <v>58.5</v>
      </c>
      <c r="D48" s="75">
        <f>AVERAGE($C$4:C47)</f>
        <v>36.180227272727272</v>
      </c>
      <c r="E48" s="83">
        <f t="shared" si="11"/>
        <v>22.319772727272728</v>
      </c>
      <c r="F48" s="19">
        <f t="shared" si="12"/>
        <v>498.17225459710744</v>
      </c>
      <c r="G48" s="32">
        <f t="shared" si="13"/>
        <v>51.406666666666666</v>
      </c>
      <c r="H48" s="83">
        <f t="shared" si="14"/>
        <v>7.0933333333333337</v>
      </c>
      <c r="I48" s="83">
        <f t="shared" si="15"/>
        <v>50.315377777777783</v>
      </c>
      <c r="J48" s="30">
        <f t="shared" si="27"/>
        <v>48.001666666666665</v>
      </c>
      <c r="K48" s="83">
        <f t="shared" si="28"/>
        <v>10.498333333333335</v>
      </c>
      <c r="L48" s="83">
        <f t="shared" si="29"/>
        <v>110.21500277777781</v>
      </c>
      <c r="M48" s="83">
        <f t="shared" si="30"/>
        <v>54.811666666666667</v>
      </c>
      <c r="N48" s="23">
        <f t="shared" si="31"/>
        <v>6.8787878787878814E-2</v>
      </c>
      <c r="O48" s="30">
        <f t="shared" si="32"/>
        <v>54.880454545454548</v>
      </c>
      <c r="P48" s="83">
        <f t="shared" si="33"/>
        <v>3.6195454545454524</v>
      </c>
      <c r="Q48" s="83">
        <f t="shared" si="34"/>
        <v>13.101109297520646</v>
      </c>
      <c r="R48" s="83">
        <f t="shared" si="7"/>
        <v>11.811926605504585</v>
      </c>
      <c r="S48" s="30">
        <f t="shared" si="8"/>
        <v>53.600595261405914</v>
      </c>
      <c r="T48" s="83">
        <f t="shared" si="9"/>
        <v>4.899404738594086</v>
      </c>
      <c r="U48" s="83">
        <f t="shared" si="10"/>
        <v>24.004166792558184</v>
      </c>
      <c r="V48" s="84">
        <f t="shared" si="18"/>
        <v>51.136666666666663</v>
      </c>
      <c r="W48" s="85"/>
      <c r="X48" s="83">
        <f t="shared" si="19"/>
        <v>7.3633333333333368</v>
      </c>
      <c r="Y48" s="83">
        <f t="shared" si="20"/>
        <v>54.218677777777827</v>
      </c>
    </row>
    <row r="49" spans="1:25" ht="18" customHeight="1" x14ac:dyDescent="0.25">
      <c r="A49" s="3">
        <v>46</v>
      </c>
      <c r="B49" s="8">
        <v>43132</v>
      </c>
      <c r="C49" s="81">
        <v>55.24</v>
      </c>
      <c r="D49" s="75">
        <f>AVERAGE($C$4:C48)</f>
        <v>36.676222222222222</v>
      </c>
      <c r="E49" s="83">
        <f t="shared" si="11"/>
        <v>18.56377777777778</v>
      </c>
      <c r="F49" s="19">
        <f t="shared" si="12"/>
        <v>344.61384538271614</v>
      </c>
      <c r="G49" s="32">
        <f t="shared" si="13"/>
        <v>53.963333333333331</v>
      </c>
      <c r="H49" s="83">
        <f t="shared" si="14"/>
        <v>1.2766666666666708</v>
      </c>
      <c r="I49" s="83">
        <f t="shared" si="15"/>
        <v>1.6298777777777884</v>
      </c>
      <c r="J49" s="30">
        <f t="shared" si="27"/>
        <v>49.274999999999999</v>
      </c>
      <c r="K49" s="83">
        <f t="shared" si="28"/>
        <v>5.9650000000000034</v>
      </c>
      <c r="L49" s="83">
        <f t="shared" si="29"/>
        <v>35.581225000000039</v>
      </c>
      <c r="M49" s="83">
        <f t="shared" si="30"/>
        <v>58.651666666666664</v>
      </c>
      <c r="N49" s="23">
        <f t="shared" si="31"/>
        <v>9.4713804713804695E-2</v>
      </c>
      <c r="O49" s="30">
        <f t="shared" si="32"/>
        <v>58.746380471380469</v>
      </c>
      <c r="P49" s="83">
        <f t="shared" si="33"/>
        <v>3.5063804713804672</v>
      </c>
      <c r="Q49" s="83">
        <f t="shared" si="34"/>
        <v>12.294704010078307</v>
      </c>
      <c r="R49" s="83">
        <f t="shared" si="7"/>
        <v>-5.5726495726495688</v>
      </c>
      <c r="S49" s="30">
        <f t="shared" si="8"/>
        <v>65.409977064220186</v>
      </c>
      <c r="T49" s="83">
        <f t="shared" si="9"/>
        <v>10.169977064220184</v>
      </c>
      <c r="U49" s="83">
        <f t="shared" si="10"/>
        <v>103.42843348676459</v>
      </c>
      <c r="V49" s="84">
        <f t="shared" si="18"/>
        <v>54.953333333333333</v>
      </c>
      <c r="W49" s="85"/>
      <c r="X49" s="83">
        <f t="shared" si="19"/>
        <v>0.28666666666666885</v>
      </c>
      <c r="Y49" s="83">
        <f t="shared" si="20"/>
        <v>8.2177777777779029E-2</v>
      </c>
    </row>
    <row r="50" spans="1:25" ht="18" customHeight="1" x14ac:dyDescent="0.25">
      <c r="A50" s="3">
        <v>47</v>
      </c>
      <c r="B50" s="10">
        <v>43160</v>
      </c>
      <c r="C50" s="81">
        <v>51.59</v>
      </c>
      <c r="D50" s="75">
        <f>AVERAGE($C$4:C49)</f>
        <v>37.079782608695652</v>
      </c>
      <c r="E50" s="83">
        <f t="shared" si="11"/>
        <v>14.510217391304352</v>
      </c>
      <c r="F50" s="19">
        <f t="shared" si="12"/>
        <v>210.54640874291127</v>
      </c>
      <c r="G50" s="32">
        <f t="shared" si="13"/>
        <v>55.353333333333332</v>
      </c>
      <c r="H50" s="83">
        <f t="shared" si="14"/>
        <v>3.7633333333333283</v>
      </c>
      <c r="I50" s="83">
        <f t="shared" si="15"/>
        <v>14.16267777777774</v>
      </c>
      <c r="J50" s="30">
        <f t="shared" si="27"/>
        <v>50.977499999999999</v>
      </c>
      <c r="K50" s="83">
        <f t="shared" si="28"/>
        <v>0.61250000000000426</v>
      </c>
      <c r="L50" s="83">
        <f t="shared" si="29"/>
        <v>0.37515625000000524</v>
      </c>
      <c r="M50" s="83">
        <f t="shared" si="30"/>
        <v>59.729166666666664</v>
      </c>
      <c r="N50" s="23">
        <f t="shared" si="31"/>
        <v>8.8400673400673382E-2</v>
      </c>
      <c r="O50" s="30">
        <f t="shared" si="32"/>
        <v>59.817567340067335</v>
      </c>
      <c r="P50" s="83">
        <f t="shared" si="33"/>
        <v>8.2275673400673313</v>
      </c>
      <c r="Q50" s="83">
        <f t="shared" si="34"/>
        <v>67.69286433534262</v>
      </c>
      <c r="R50" s="83">
        <f t="shared" si="7"/>
        <v>-6.6075307748008623</v>
      </c>
      <c r="S50" s="30">
        <f t="shared" si="8"/>
        <v>52.161668376068377</v>
      </c>
      <c r="T50" s="83">
        <f t="shared" si="9"/>
        <v>0.57166837606837362</v>
      </c>
      <c r="U50" s="83">
        <f t="shared" si="10"/>
        <v>0.32680473219665146</v>
      </c>
      <c r="V50" s="84">
        <f t="shared" si="18"/>
        <v>54.601666666666667</v>
      </c>
      <c r="W50" s="85"/>
      <c r="X50" s="83">
        <f t="shared" si="19"/>
        <v>3.0116666666666632</v>
      </c>
      <c r="Y50" s="83">
        <f t="shared" si="20"/>
        <v>9.0701361111110899</v>
      </c>
    </row>
    <row r="51" spans="1:25" ht="18" customHeight="1" x14ac:dyDescent="0.25">
      <c r="A51" s="3">
        <v>48</v>
      </c>
      <c r="B51" s="8">
        <v>43191</v>
      </c>
      <c r="C51" s="81">
        <v>50.87</v>
      </c>
      <c r="D51" s="75">
        <f>AVERAGE($C$4:C50)</f>
        <v>37.388510638297866</v>
      </c>
      <c r="E51" s="83">
        <f t="shared" si="11"/>
        <v>13.481489361702131</v>
      </c>
      <c r="F51" s="19">
        <f t="shared" si="12"/>
        <v>181.75055540968773</v>
      </c>
      <c r="G51" s="32">
        <f t="shared" si="13"/>
        <v>55.110000000000007</v>
      </c>
      <c r="H51" s="83">
        <f t="shared" si="14"/>
        <v>4.2400000000000091</v>
      </c>
      <c r="I51" s="83">
        <f t="shared" si="15"/>
        <v>17.977600000000077</v>
      </c>
      <c r="J51" s="30">
        <f t="shared" si="27"/>
        <v>52.669166666666662</v>
      </c>
      <c r="K51" s="83">
        <f t="shared" si="28"/>
        <v>1.7991666666666646</v>
      </c>
      <c r="L51" s="83">
        <f t="shared" si="29"/>
        <v>3.2370006944444372</v>
      </c>
      <c r="M51" s="83">
        <f t="shared" si="30"/>
        <v>57.550833333333351</v>
      </c>
      <c r="N51" s="23">
        <f t="shared" si="31"/>
        <v>4.9309764309764532E-2</v>
      </c>
      <c r="O51" s="30">
        <f t="shared" si="32"/>
        <v>57.600143097643112</v>
      </c>
      <c r="P51" s="83">
        <f t="shared" si="33"/>
        <v>6.7301430976431149</v>
      </c>
      <c r="Q51" s="83">
        <f t="shared" si="34"/>
        <v>45.294826114753263</v>
      </c>
      <c r="R51" s="83">
        <f t="shared" si="7"/>
        <v>-1.3956193060670752</v>
      </c>
      <c r="S51" s="30">
        <f t="shared" si="8"/>
        <v>48.181174873280241</v>
      </c>
      <c r="T51" s="83">
        <f t="shared" si="9"/>
        <v>2.688825126719756</v>
      </c>
      <c r="U51" s="83">
        <f t="shared" si="10"/>
        <v>7.2297805620795117</v>
      </c>
      <c r="V51" s="84">
        <f t="shared" si="18"/>
        <v>53.471666666666664</v>
      </c>
      <c r="W51" s="85"/>
      <c r="X51" s="83">
        <f t="shared" si="19"/>
        <v>2.6016666666666666</v>
      </c>
      <c r="Y51" s="83">
        <f t="shared" si="20"/>
        <v>6.768669444444444</v>
      </c>
    </row>
    <row r="52" spans="1:25" ht="18" customHeight="1" x14ac:dyDescent="0.25">
      <c r="A52" s="3">
        <v>49</v>
      </c>
      <c r="B52" s="10">
        <v>43221</v>
      </c>
      <c r="C52" s="81">
        <v>54.25</v>
      </c>
      <c r="D52" s="75">
        <f>AVERAGE($C$4:C51)</f>
        <v>37.669374999999995</v>
      </c>
      <c r="E52" s="83">
        <f t="shared" si="11"/>
        <v>16.580625000000005</v>
      </c>
      <c r="F52" s="19">
        <f t="shared" si="12"/>
        <v>274.91712539062519</v>
      </c>
      <c r="G52" s="32">
        <f>AVERAGE(C49:C51)</f>
        <v>52.56666666666667</v>
      </c>
      <c r="H52" s="83">
        <f t="shared" si="14"/>
        <v>1.68333333333333</v>
      </c>
      <c r="I52" s="83">
        <f t="shared" si="15"/>
        <v>2.8336111111110998</v>
      </c>
      <c r="J52" s="30">
        <f t="shared" si="27"/>
        <v>53.958333333333336</v>
      </c>
      <c r="K52" s="83">
        <f t="shared" si="28"/>
        <v>0.2916666666666643</v>
      </c>
      <c r="L52" s="83">
        <f t="shared" si="29"/>
        <v>8.506944444444306E-2</v>
      </c>
      <c r="M52" s="83">
        <f t="shared" si="30"/>
        <v>51.175000000000004</v>
      </c>
      <c r="N52" s="23">
        <f t="shared" si="31"/>
        <v>2.8114478114478095E-2</v>
      </c>
      <c r="O52" s="30">
        <f t="shared" si="32"/>
        <v>51.203114478114479</v>
      </c>
      <c r="P52" s="83">
        <f t="shared" si="33"/>
        <v>3.0468855218855211</v>
      </c>
      <c r="Q52" s="83">
        <f t="shared" si="34"/>
        <v>9.283511383475604</v>
      </c>
      <c r="R52" s="83">
        <f t="shared" si="7"/>
        <v>6.6443876548063718</v>
      </c>
      <c r="S52" s="30">
        <f t="shared" si="8"/>
        <v>50.160048459003676</v>
      </c>
      <c r="T52" s="83">
        <f t="shared" si="9"/>
        <v>4.0899515409963243</v>
      </c>
      <c r="U52" s="83">
        <f t="shared" si="10"/>
        <v>16.727703607698206</v>
      </c>
      <c r="V52" s="84">
        <f t="shared" ref="V52:V54" si="35">(G51 + ($W$2 * (C51-G51)))</f>
        <v>52.99</v>
      </c>
      <c r="W52" s="85"/>
      <c r="X52" s="83">
        <f t="shared" si="19"/>
        <v>1.259999999999998</v>
      </c>
      <c r="Y52" s="83">
        <f t="shared" si="20"/>
        <v>1.587599999999995</v>
      </c>
    </row>
    <row r="53" spans="1:25" ht="18" customHeight="1" x14ac:dyDescent="0.25">
      <c r="A53" s="41">
        <v>50</v>
      </c>
      <c r="B53" s="77">
        <v>43252</v>
      </c>
      <c r="C53" s="82">
        <v>55.78</v>
      </c>
      <c r="D53" s="75">
        <f>AVERAGE($C$4:C52)</f>
        <v>38.007755102040811</v>
      </c>
      <c r="E53" s="83">
        <f t="shared" si="11"/>
        <v>17.77224489795919</v>
      </c>
      <c r="F53" s="19">
        <f t="shared" si="12"/>
        <v>315.85268871303646</v>
      </c>
      <c r="G53" s="32">
        <f>AVERAGE(C50:C52)</f>
        <v>52.236666666666672</v>
      </c>
      <c r="H53" s="83">
        <f t="shared" si="14"/>
        <v>3.5433333333333294</v>
      </c>
      <c r="I53" s="83">
        <f t="shared" si="15"/>
        <v>12.555211111111083</v>
      </c>
      <c r="J53" s="30">
        <f t="shared" si="27"/>
        <v>54.248333333333335</v>
      </c>
      <c r="K53" s="83">
        <f t="shared" si="28"/>
        <v>1.5316666666666663</v>
      </c>
      <c r="L53" s="83">
        <f t="shared" si="29"/>
        <v>2.3460027777777768</v>
      </c>
      <c r="M53" s="83">
        <f t="shared" si="30"/>
        <v>50.225000000000009</v>
      </c>
      <c r="N53" s="23">
        <f t="shared" si="31"/>
        <v>4.0639730639730566E-2</v>
      </c>
      <c r="O53" s="30">
        <f t="shared" si="32"/>
        <v>50.265639730639741</v>
      </c>
      <c r="P53" s="83">
        <f t="shared" si="33"/>
        <v>5.5143602693602602</v>
      </c>
      <c r="Q53" s="83">
        <f t="shared" si="34"/>
        <v>30.408169180298962</v>
      </c>
      <c r="R53" s="83">
        <f t="shared" si="7"/>
        <v>2.8202764976958505</v>
      </c>
      <c r="S53" s="30">
        <f t="shared" si="8"/>
        <v>57.854580302732458</v>
      </c>
      <c r="T53" s="83">
        <f t="shared" si="9"/>
        <v>2.074580302732457</v>
      </c>
      <c r="U53" s="83">
        <f t="shared" si="10"/>
        <v>4.3038834324854927</v>
      </c>
      <c r="V53" s="84">
        <f t="shared" si="35"/>
        <v>53.408333333333331</v>
      </c>
      <c r="W53" s="85"/>
      <c r="X53" s="83">
        <f t="shared" si="19"/>
        <v>2.3716666666666697</v>
      </c>
      <c r="Y53" s="83">
        <f t="shared" si="20"/>
        <v>5.6248027777777923</v>
      </c>
    </row>
    <row r="54" spans="1:25" ht="18" customHeight="1" x14ac:dyDescent="0.25">
      <c r="A54" s="41">
        <v>51</v>
      </c>
      <c r="B54" s="10">
        <v>43282</v>
      </c>
      <c r="C54" s="81">
        <v>60.86</v>
      </c>
      <c r="D54" s="75">
        <f>AVERAGE($C$4:C52)</f>
        <v>38.007755102040811</v>
      </c>
      <c r="E54" s="83">
        <f t="shared" si="11"/>
        <v>22.852244897959189</v>
      </c>
      <c r="F54" s="19">
        <f t="shared" si="12"/>
        <v>522.22509687630179</v>
      </c>
      <c r="G54" s="32">
        <f>AVERAGE(C51:C53)</f>
        <v>53.633333333333333</v>
      </c>
      <c r="H54" s="83">
        <f t="shared" si="14"/>
        <v>7.2266666666666666</v>
      </c>
      <c r="I54" s="83">
        <f t="shared" si="15"/>
        <v>52.224711111111112</v>
      </c>
      <c r="J54" s="30">
        <f t="shared" si="27"/>
        <v>53.81666666666667</v>
      </c>
      <c r="K54" s="83">
        <f t="shared" si="28"/>
        <v>7.0433333333333294</v>
      </c>
      <c r="L54" s="83">
        <f t="shared" si="29"/>
        <v>49.608544444444391</v>
      </c>
      <c r="M54" s="83">
        <f t="shared" si="30"/>
        <v>53.449999999999996</v>
      </c>
      <c r="N54" s="23">
        <f t="shared" si="31"/>
        <v>3.7037037037037802E-3</v>
      </c>
      <c r="O54" s="30">
        <f t="shared" si="32"/>
        <v>53.453703703703702</v>
      </c>
      <c r="P54" s="83">
        <f t="shared" si="33"/>
        <v>7.406296296296297</v>
      </c>
      <c r="Q54" s="83">
        <f t="shared" si="34"/>
        <v>54.853224828532248</v>
      </c>
      <c r="R54" s="83">
        <f t="shared" si="7"/>
        <v>9.1072068841878675</v>
      </c>
      <c r="S54" s="30">
        <f t="shared" si="8"/>
        <v>57.353150230414748</v>
      </c>
      <c r="T54" s="83">
        <f t="shared" si="9"/>
        <v>3.5068497695852514</v>
      </c>
      <c r="U54" s="83">
        <f t="shared" si="10"/>
        <v>12.29799530644013</v>
      </c>
      <c r="V54" s="84">
        <f t="shared" si="35"/>
        <v>54.00833333333334</v>
      </c>
      <c r="W54" s="85"/>
      <c r="X54" s="83">
        <f t="shared" si="19"/>
        <v>6.8516666666666595</v>
      </c>
      <c r="Y54" s="83">
        <f t="shared" si="20"/>
        <v>46.945336111111011</v>
      </c>
    </row>
    <row r="55" spans="1:25" ht="18" customHeight="1" x14ac:dyDescent="0.25">
      <c r="A55" s="41">
        <v>52</v>
      </c>
      <c r="B55" s="8">
        <v>43313</v>
      </c>
      <c r="C55" s="81">
        <v>60.91</v>
      </c>
      <c r="D55" s="75">
        <f>AVERAGE($C$4:C54)</f>
        <v>38.804313725490189</v>
      </c>
      <c r="E55" s="83">
        <f t="shared" si="11"/>
        <v>22.105686274509807</v>
      </c>
      <c r="F55" s="19">
        <f t="shared" si="12"/>
        <v>488.66136566705126</v>
      </c>
      <c r="G55" s="32">
        <f t="shared" si="13"/>
        <v>56.963333333333331</v>
      </c>
      <c r="H55" s="83">
        <f t="shared" si="14"/>
        <v>3.9466666666666654</v>
      </c>
      <c r="I55" s="83">
        <f t="shared" si="15"/>
        <v>15.576177777777769</v>
      </c>
      <c r="J55" s="30">
        <f t="shared" si="27"/>
        <v>53.38666666666667</v>
      </c>
      <c r="K55" s="83">
        <f t="shared" si="28"/>
        <v>7.5233333333333263</v>
      </c>
      <c r="L55" s="83">
        <f t="shared" si="29"/>
        <v>56.600544444444338</v>
      </c>
      <c r="M55" s="83">
        <f t="shared" si="30"/>
        <v>60.539999999999992</v>
      </c>
      <c r="N55" s="23">
        <f t="shared" si="31"/>
        <v>7.2255892255892143E-2</v>
      </c>
      <c r="O55" s="30">
        <f t="shared" si="32"/>
        <v>60.612255892255881</v>
      </c>
      <c r="P55" s="83">
        <f t="shared" si="33"/>
        <v>0.29774410774411564</v>
      </c>
      <c r="Q55" s="83">
        <f t="shared" si="34"/>
        <v>8.8651553696339536E-2</v>
      </c>
      <c r="R55" s="83">
        <f t="shared" si="7"/>
        <v>8.2155767334857188E-2</v>
      </c>
      <c r="S55" s="30">
        <f t="shared" si="8"/>
        <v>66.402646109716741</v>
      </c>
      <c r="T55" s="83">
        <f t="shared" si="9"/>
        <v>5.4926461097167447</v>
      </c>
      <c r="U55" s="83">
        <f t="shared" si="10"/>
        <v>30.16916128658649</v>
      </c>
      <c r="V55" s="84">
        <f t="shared" ref="V55:V86" si="36">(G54 + ($W$2 * (C54-G54)))</f>
        <v>57.24666666666667</v>
      </c>
      <c r="W55" s="85"/>
      <c r="X55" s="83">
        <f t="shared" si="19"/>
        <v>3.6633333333333269</v>
      </c>
      <c r="Y55" s="83">
        <f t="shared" si="20"/>
        <v>13.420011111111064</v>
      </c>
    </row>
    <row r="56" spans="1:25" ht="18" customHeight="1" x14ac:dyDescent="0.25">
      <c r="A56" s="41">
        <v>53</v>
      </c>
      <c r="B56" s="8">
        <v>43344</v>
      </c>
      <c r="C56" s="81">
        <v>59.67</v>
      </c>
      <c r="D56" s="75">
        <f>AVERAGE($C$4:C55)</f>
        <v>39.229423076923069</v>
      </c>
      <c r="E56" s="83">
        <f t="shared" si="11"/>
        <v>20.440576923076932</v>
      </c>
      <c r="F56" s="19">
        <f t="shared" si="12"/>
        <v>417.81718494822525</v>
      </c>
      <c r="G56" s="32">
        <f t="shared" si="13"/>
        <v>59.183333333333337</v>
      </c>
      <c r="H56" s="83">
        <f t="shared" si="14"/>
        <v>0.48666666666666458</v>
      </c>
      <c r="I56" s="83">
        <f t="shared" si="15"/>
        <v>0.23684444444444241</v>
      </c>
      <c r="J56" s="30">
        <f t="shared" si="27"/>
        <v>53.85</v>
      </c>
      <c r="K56" s="83">
        <f t="shared" si="28"/>
        <v>5.82</v>
      </c>
      <c r="L56" s="83">
        <f t="shared" si="29"/>
        <v>33.872400000000006</v>
      </c>
      <c r="M56" s="83">
        <f t="shared" si="30"/>
        <v>64.51666666666668</v>
      </c>
      <c r="N56" s="23">
        <f t="shared" si="31"/>
        <v>0.10774410774410779</v>
      </c>
      <c r="O56" s="30">
        <f t="shared" si="32"/>
        <v>64.624410774410791</v>
      </c>
      <c r="P56" s="83">
        <f t="shared" si="33"/>
        <v>4.954410774410789</v>
      </c>
      <c r="Q56" s="83">
        <f t="shared" si="34"/>
        <v>24.546186121597714</v>
      </c>
      <c r="R56" s="83">
        <f t="shared" si="7"/>
        <v>-2.0357905105893859</v>
      </c>
      <c r="S56" s="30">
        <f t="shared" si="8"/>
        <v>60.960041077883659</v>
      </c>
      <c r="T56" s="83">
        <f t="shared" si="9"/>
        <v>1.2900410778836573</v>
      </c>
      <c r="U56" s="83">
        <f t="shared" si="10"/>
        <v>1.6642059826272284</v>
      </c>
      <c r="V56" s="84">
        <f t="shared" si="36"/>
        <v>58.936666666666667</v>
      </c>
      <c r="W56" s="85"/>
      <c r="X56" s="83">
        <f t="shared" si="19"/>
        <v>0.73333333333333428</v>
      </c>
      <c r="Y56" s="83">
        <f t="shared" si="20"/>
        <v>0.53777777777777913</v>
      </c>
    </row>
    <row r="57" spans="1:25" ht="18" customHeight="1" x14ac:dyDescent="0.25">
      <c r="A57" s="41">
        <v>54</v>
      </c>
      <c r="B57" s="8">
        <v>43374</v>
      </c>
      <c r="C57" s="81">
        <v>53.84</v>
      </c>
      <c r="D57" s="75">
        <f>AVERAGE($C$4:C56)</f>
        <v>39.61509433962263</v>
      </c>
      <c r="E57" s="83">
        <f t="shared" si="11"/>
        <v>14.224905660377374</v>
      </c>
      <c r="F57" s="19">
        <f t="shared" si="12"/>
        <v>202.34794104663624</v>
      </c>
      <c r="G57" s="32">
        <f t="shared" si="13"/>
        <v>60.48</v>
      </c>
      <c r="H57" s="83">
        <f t="shared" si="14"/>
        <v>6.6399999999999935</v>
      </c>
      <c r="I57" s="83">
        <f t="shared" si="15"/>
        <v>44.089599999999912</v>
      </c>
      <c r="J57" s="30">
        <f t="shared" si="27"/>
        <v>55.50416666666667</v>
      </c>
      <c r="K57" s="83">
        <f t="shared" si="28"/>
        <v>1.6641666666666666</v>
      </c>
      <c r="L57" s="83">
        <f t="shared" si="29"/>
        <v>2.7694506944444441</v>
      </c>
      <c r="M57" s="83">
        <f t="shared" si="30"/>
        <v>65.455833333333317</v>
      </c>
      <c r="N57" s="23">
        <f t="shared" si="31"/>
        <v>0.10052188552188539</v>
      </c>
      <c r="O57" s="30">
        <f t="shared" si="32"/>
        <v>65.556355218855202</v>
      </c>
      <c r="P57" s="83">
        <f t="shared" si="33"/>
        <v>11.716355218855199</v>
      </c>
      <c r="Q57" s="83">
        <f t="shared" si="34"/>
        <v>137.27297961439547</v>
      </c>
      <c r="R57" s="83">
        <f t="shared" si="7"/>
        <v>-9.7704038880509501</v>
      </c>
      <c r="S57" s="30">
        <f t="shared" si="8"/>
        <v>58.455243802331317</v>
      </c>
      <c r="T57" s="83">
        <f t="shared" si="9"/>
        <v>4.6152438023313138</v>
      </c>
      <c r="U57" s="83">
        <f t="shared" si="10"/>
        <v>21.300475354957602</v>
      </c>
      <c r="V57" s="84">
        <f t="shared" si="36"/>
        <v>59.426666666666669</v>
      </c>
      <c r="W57" s="85"/>
      <c r="X57" s="83">
        <f t="shared" si="19"/>
        <v>5.586666666666666</v>
      </c>
      <c r="Y57" s="83">
        <f t="shared" si="20"/>
        <v>31.210844444444437</v>
      </c>
    </row>
    <row r="58" spans="1:25" ht="18" customHeight="1" x14ac:dyDescent="0.25">
      <c r="A58" s="41">
        <v>55</v>
      </c>
      <c r="B58" s="8">
        <v>43405</v>
      </c>
      <c r="C58" s="81">
        <v>54.72</v>
      </c>
      <c r="D58" s="75">
        <f>AVERAGE($C$4:C57)</f>
        <v>39.878518518518511</v>
      </c>
      <c r="E58" s="83">
        <f t="shared" si="11"/>
        <v>14.841481481481487</v>
      </c>
      <c r="F58" s="19">
        <f t="shared" si="12"/>
        <v>220.26957256515792</v>
      </c>
      <c r="G58" s="32">
        <f t="shared" si="13"/>
        <v>58.140000000000008</v>
      </c>
      <c r="H58" s="83">
        <f t="shared" si="14"/>
        <v>3.4200000000000088</v>
      </c>
      <c r="I58" s="83">
        <f t="shared" si="15"/>
        <v>11.696400000000061</v>
      </c>
      <c r="J58" s="30">
        <f t="shared" si="27"/>
        <v>57.564999999999998</v>
      </c>
      <c r="K58" s="83">
        <f t="shared" si="28"/>
        <v>2.8449999999999989</v>
      </c>
      <c r="L58" s="83">
        <f t="shared" si="29"/>
        <v>8.0940249999999931</v>
      </c>
      <c r="M58" s="83">
        <f t="shared" si="30"/>
        <v>58.715000000000018</v>
      </c>
      <c r="N58" s="23">
        <f t="shared" si="31"/>
        <v>1.1616161616161818E-2</v>
      </c>
      <c r="O58" s="30">
        <f t="shared" si="32"/>
        <v>58.726616161616178</v>
      </c>
      <c r="P58" s="83">
        <f t="shared" si="33"/>
        <v>4.0066161616161793</v>
      </c>
      <c r="Q58" s="83">
        <f t="shared" si="34"/>
        <v>16.052973066523965</v>
      </c>
      <c r="R58" s="83">
        <f t="shared" si="7"/>
        <v>1.634472511144125</v>
      </c>
      <c r="S58" s="30">
        <f t="shared" si="8"/>
        <v>48.579614546673369</v>
      </c>
      <c r="T58" s="83">
        <f t="shared" si="9"/>
        <v>6.1403854533266298</v>
      </c>
      <c r="U58" s="83">
        <f t="shared" si="10"/>
        <v>37.704333515425283</v>
      </c>
      <c r="V58" s="84">
        <f t="shared" si="36"/>
        <v>57.16</v>
      </c>
      <c r="W58" s="85"/>
      <c r="X58" s="83">
        <f t="shared" si="19"/>
        <v>2.4399999999999977</v>
      </c>
      <c r="Y58" s="83">
        <f t="shared" si="20"/>
        <v>5.9535999999999891</v>
      </c>
    </row>
    <row r="59" spans="1:25" ht="18" customHeight="1" x14ac:dyDescent="0.25">
      <c r="A59" s="41">
        <v>56</v>
      </c>
      <c r="B59" s="8">
        <v>43435</v>
      </c>
      <c r="C59" s="81">
        <v>51.78</v>
      </c>
      <c r="D59" s="75">
        <f>AVERAGE($C$4:C58)</f>
        <v>40.148363636363626</v>
      </c>
      <c r="E59" s="83">
        <f t="shared" si="11"/>
        <v>11.631636363636375</v>
      </c>
      <c r="F59" s="19">
        <f t="shared" si="12"/>
        <v>135.29496449586802</v>
      </c>
      <c r="G59" s="32">
        <f t="shared" si="13"/>
        <v>56.076666666666675</v>
      </c>
      <c r="H59" s="83">
        <f t="shared" si="14"/>
        <v>4.296666666666674</v>
      </c>
      <c r="I59" s="83">
        <f t="shared" si="15"/>
        <v>18.461344444444507</v>
      </c>
      <c r="J59" s="30">
        <f t="shared" si="27"/>
        <v>58.69166666666667</v>
      </c>
      <c r="K59" s="83">
        <f t="shared" si="28"/>
        <v>6.9116666666666688</v>
      </c>
      <c r="L59" s="83">
        <f t="shared" si="29"/>
        <v>47.77113611111114</v>
      </c>
      <c r="M59" s="83">
        <f t="shared" si="30"/>
        <v>53.46166666666668</v>
      </c>
      <c r="N59" s="23">
        <f t="shared" si="31"/>
        <v>5.2828282828282724E-2</v>
      </c>
      <c r="O59" s="30">
        <f t="shared" si="32"/>
        <v>53.51449494949496</v>
      </c>
      <c r="P59" s="83">
        <f t="shared" si="33"/>
        <v>1.7344949494949589</v>
      </c>
      <c r="Q59" s="83">
        <f t="shared" si="34"/>
        <v>3.0084727298235201</v>
      </c>
      <c r="R59" s="83">
        <f t="shared" si="7"/>
        <v>-5.3728070175438569</v>
      </c>
      <c r="S59" s="30">
        <f t="shared" si="8"/>
        <v>55.614383358098067</v>
      </c>
      <c r="T59" s="83">
        <f t="shared" si="9"/>
        <v>3.8343833580980657</v>
      </c>
      <c r="U59" s="83">
        <f t="shared" si="10"/>
        <v>14.702495736859399</v>
      </c>
      <c r="V59" s="84">
        <f t="shared" si="36"/>
        <v>56.430000000000007</v>
      </c>
      <c r="W59" s="85"/>
      <c r="X59" s="83">
        <f t="shared" si="19"/>
        <v>4.6500000000000057</v>
      </c>
      <c r="Y59" s="83">
        <f t="shared" si="20"/>
        <v>21.622500000000052</v>
      </c>
    </row>
    <row r="60" spans="1:25" ht="18" customHeight="1" x14ac:dyDescent="0.25">
      <c r="A60" s="41">
        <v>57</v>
      </c>
      <c r="B60" s="8">
        <v>43466</v>
      </c>
      <c r="C60" s="81">
        <v>55.82</v>
      </c>
      <c r="D60" s="75">
        <f>AVERAGE($C$4:C59)</f>
        <v>40.356071428571418</v>
      </c>
      <c r="E60" s="83">
        <f t="shared" si="11"/>
        <v>15.463928571428582</v>
      </c>
      <c r="F60" s="19">
        <f t="shared" si="12"/>
        <v>239.13308686224522</v>
      </c>
      <c r="G60" s="32">
        <f t="shared" si="13"/>
        <v>53.446666666666665</v>
      </c>
      <c r="H60" s="83">
        <f t="shared" si="14"/>
        <v>2.3733333333333348</v>
      </c>
      <c r="I60" s="83">
        <f t="shared" si="15"/>
        <v>5.6327111111111181</v>
      </c>
      <c r="J60" s="30">
        <f t="shared" si="27"/>
        <v>58.470000000000006</v>
      </c>
      <c r="K60" s="83">
        <f t="shared" si="28"/>
        <v>2.6500000000000057</v>
      </c>
      <c r="L60" s="83">
        <f t="shared" si="29"/>
        <v>7.0225000000000302</v>
      </c>
      <c r="M60" s="83">
        <f t="shared" si="30"/>
        <v>48.423333333333325</v>
      </c>
      <c r="N60" s="23">
        <f t="shared" si="31"/>
        <v>0.10148148148148163</v>
      </c>
      <c r="O60" s="30">
        <f t="shared" si="32"/>
        <v>48.524814814814803</v>
      </c>
      <c r="P60" s="83">
        <f t="shared" si="33"/>
        <v>7.295185185185197</v>
      </c>
      <c r="Q60" s="83">
        <f t="shared" si="34"/>
        <v>53.21972688614558</v>
      </c>
      <c r="R60" s="83">
        <f t="shared" si="7"/>
        <v>7.8022402471996877</v>
      </c>
      <c r="S60" s="30">
        <f t="shared" si="8"/>
        <v>48.997960526315794</v>
      </c>
      <c r="T60" s="83">
        <f t="shared" si="9"/>
        <v>6.8220394736842067</v>
      </c>
      <c r="U60" s="83">
        <f t="shared" si="10"/>
        <v>46.540222580505485</v>
      </c>
      <c r="V60" s="84">
        <f t="shared" si="36"/>
        <v>53.928333333333342</v>
      </c>
      <c r="W60" s="85"/>
      <c r="X60" s="83">
        <f t="shared" si="19"/>
        <v>1.8916666666666586</v>
      </c>
      <c r="Y60" s="83">
        <f t="shared" si="20"/>
        <v>3.5784027777777472</v>
      </c>
    </row>
    <row r="61" spans="1:25" ht="18" customHeight="1" x14ac:dyDescent="0.25">
      <c r="A61" s="41">
        <v>58</v>
      </c>
      <c r="B61" s="8">
        <v>43497</v>
      </c>
      <c r="C61" s="81">
        <v>56</v>
      </c>
      <c r="D61" s="75">
        <f>AVERAGE($C$4:C60)</f>
        <v>40.62736842105263</v>
      </c>
      <c r="E61" s="83">
        <f t="shared" si="11"/>
        <v>15.37263157894737</v>
      </c>
      <c r="F61" s="19">
        <f t="shared" si="12"/>
        <v>236.3178016620499</v>
      </c>
      <c r="G61" s="32">
        <f t="shared" si="13"/>
        <v>54.106666666666662</v>
      </c>
      <c r="H61" s="83">
        <f t="shared" si="14"/>
        <v>1.893333333333338</v>
      </c>
      <c r="I61" s="83">
        <f t="shared" si="15"/>
        <v>3.5847111111111287</v>
      </c>
      <c r="J61" s="30">
        <f t="shared" si="27"/>
        <v>57.035833333333336</v>
      </c>
      <c r="K61" s="83">
        <f t="shared" si="28"/>
        <v>1.0358333333333363</v>
      </c>
      <c r="L61" s="83">
        <f t="shared" si="29"/>
        <v>1.0729506944444505</v>
      </c>
      <c r="M61" s="83">
        <f t="shared" si="30"/>
        <v>51.177499999999988</v>
      </c>
      <c r="N61" s="23">
        <f t="shared" si="31"/>
        <v>5.9175084175084325E-2</v>
      </c>
      <c r="O61" s="30">
        <f t="shared" si="32"/>
        <v>51.236675084175069</v>
      </c>
      <c r="P61" s="83">
        <f t="shared" si="33"/>
        <v>4.7633249158249313</v>
      </c>
      <c r="Q61" s="83">
        <f t="shared" si="34"/>
        <v>22.689264253718591</v>
      </c>
      <c r="R61" s="83">
        <f t="shared" si="7"/>
        <v>0.32246506628448302</v>
      </c>
      <c r="S61" s="30">
        <f t="shared" si="8"/>
        <v>60.175210505986868</v>
      </c>
      <c r="T61" s="83">
        <f t="shared" si="9"/>
        <v>4.1752105059868683</v>
      </c>
      <c r="U61" s="83">
        <f t="shared" si="10"/>
        <v>17.432382769303121</v>
      </c>
      <c r="V61" s="84">
        <f t="shared" si="36"/>
        <v>54.633333333333333</v>
      </c>
      <c r="W61" s="85"/>
      <c r="X61" s="83">
        <f t="shared" si="19"/>
        <v>1.3666666666666671</v>
      </c>
      <c r="Y61" s="83">
        <f t="shared" si="20"/>
        <v>1.8677777777777791</v>
      </c>
    </row>
    <row r="62" spans="1:25" ht="18" customHeight="1" x14ac:dyDescent="0.25">
      <c r="A62" s="41">
        <v>59</v>
      </c>
      <c r="B62" s="8">
        <v>43525</v>
      </c>
      <c r="C62" s="81">
        <v>58.67</v>
      </c>
      <c r="D62" s="75">
        <f>AVERAGE($C$4:C61)</f>
        <v>40.892413793103444</v>
      </c>
      <c r="E62" s="83">
        <f t="shared" si="11"/>
        <v>17.777586206896558</v>
      </c>
      <c r="F62" s="19">
        <f t="shared" si="12"/>
        <v>316.04257134363877</v>
      </c>
      <c r="G62" s="32">
        <f t="shared" si="13"/>
        <v>54.533333333333331</v>
      </c>
      <c r="H62" s="83">
        <f t="shared" si="14"/>
        <v>4.1366666666666703</v>
      </c>
      <c r="I62" s="83">
        <f t="shared" si="15"/>
        <v>17.112011111111141</v>
      </c>
      <c r="J62" s="30">
        <f t="shared" si="27"/>
        <v>55.442500000000003</v>
      </c>
      <c r="K62" s="83">
        <f t="shared" si="28"/>
        <v>3.2274999999999991</v>
      </c>
      <c r="L62" s="83">
        <f t="shared" si="29"/>
        <v>10.416756249999995</v>
      </c>
      <c r="M62" s="83">
        <f t="shared" si="30"/>
        <v>53.62416666666666</v>
      </c>
      <c r="N62" s="23">
        <f t="shared" si="31"/>
        <v>1.8367003367003459E-2</v>
      </c>
      <c r="O62" s="30">
        <f t="shared" si="32"/>
        <v>53.642533670033664</v>
      </c>
      <c r="P62" s="83">
        <f t="shared" si="33"/>
        <v>5.0274663299663374</v>
      </c>
      <c r="Q62" s="83">
        <f t="shared" si="34"/>
        <v>25.275417698945194</v>
      </c>
      <c r="R62" s="83">
        <f t="shared" si="7"/>
        <v>4.7678571428571459</v>
      </c>
      <c r="S62" s="30">
        <f t="shared" si="8"/>
        <v>56.18058043711931</v>
      </c>
      <c r="T62" s="83">
        <f t="shared" si="9"/>
        <v>2.4894195628806912</v>
      </c>
      <c r="U62" s="83">
        <f t="shared" si="10"/>
        <v>6.1972097600530915</v>
      </c>
      <c r="V62" s="84">
        <f t="shared" si="36"/>
        <v>55.053333333333327</v>
      </c>
      <c r="W62" s="85"/>
      <c r="X62" s="83">
        <f t="shared" si="19"/>
        <v>3.6166666666666742</v>
      </c>
      <c r="Y62" s="83">
        <f t="shared" si="20"/>
        <v>13.080277777777832</v>
      </c>
    </row>
    <row r="63" spans="1:25" ht="18" customHeight="1" x14ac:dyDescent="0.25">
      <c r="A63" s="41">
        <v>60</v>
      </c>
      <c r="B63" s="8">
        <v>43556</v>
      </c>
      <c r="C63" s="81">
        <v>59.42</v>
      </c>
      <c r="D63" s="75">
        <f>AVERAGE($C$4:C62)</f>
        <v>41.193728813559318</v>
      </c>
      <c r="E63" s="83">
        <f t="shared" si="11"/>
        <v>18.226271186440684</v>
      </c>
      <c r="F63" s="19">
        <f t="shared" si="12"/>
        <v>332.19696136167789</v>
      </c>
      <c r="G63" s="32">
        <f t="shared" si="13"/>
        <v>56.830000000000005</v>
      </c>
      <c r="H63" s="83">
        <f t="shared" si="14"/>
        <v>2.5899999999999963</v>
      </c>
      <c r="I63" s="83">
        <f t="shared" si="15"/>
        <v>6.7080999999999813</v>
      </c>
      <c r="J63" s="30">
        <f t="shared" si="27"/>
        <v>54.540833333333332</v>
      </c>
      <c r="K63" s="83">
        <f t="shared" si="28"/>
        <v>4.87916666666667</v>
      </c>
      <c r="L63" s="83">
        <f t="shared" si="29"/>
        <v>23.806267361111143</v>
      </c>
      <c r="M63" s="83">
        <f t="shared" si="30"/>
        <v>59.119166666666679</v>
      </c>
      <c r="N63" s="23">
        <f t="shared" si="31"/>
        <v>4.6245791245791389E-2</v>
      </c>
      <c r="O63" s="30">
        <f t="shared" si="32"/>
        <v>59.165412457912467</v>
      </c>
      <c r="P63" s="83">
        <f t="shared" si="33"/>
        <v>0.25458754208753476</v>
      </c>
      <c r="Q63" s="83">
        <f t="shared" si="34"/>
        <v>6.4814816586172275E-2</v>
      </c>
      <c r="R63" s="83">
        <f t="shared" si="7"/>
        <v>1.2783364581557821</v>
      </c>
      <c r="S63" s="30">
        <f t="shared" si="8"/>
        <v>61.467301785714291</v>
      </c>
      <c r="T63" s="83">
        <f t="shared" si="9"/>
        <v>2.0473017857142892</v>
      </c>
      <c r="U63" s="83">
        <f t="shared" si="10"/>
        <v>4.1914446017889171</v>
      </c>
      <c r="V63" s="84">
        <f t="shared" si="36"/>
        <v>56.601666666666667</v>
      </c>
      <c r="W63" s="85"/>
      <c r="X63" s="83">
        <f t="shared" si="19"/>
        <v>2.8183333333333351</v>
      </c>
      <c r="Y63" s="83">
        <f t="shared" si="20"/>
        <v>7.9430027777777878</v>
      </c>
    </row>
    <row r="64" spans="1:25" ht="18" customHeight="1" x14ac:dyDescent="0.25">
      <c r="A64" s="41">
        <v>61</v>
      </c>
      <c r="B64" s="8">
        <v>43586</v>
      </c>
      <c r="C64" s="81">
        <v>55.18</v>
      </c>
      <c r="D64" s="75">
        <f>AVERAGE($C$4:C63)</f>
        <v>41.497499999999995</v>
      </c>
      <c r="E64" s="83">
        <f t="shared" si="11"/>
        <v>13.682500000000005</v>
      </c>
      <c r="F64" s="19">
        <f t="shared" si="12"/>
        <v>187.21080625000013</v>
      </c>
      <c r="G64" s="32">
        <f t="shared" si="13"/>
        <v>58.03</v>
      </c>
      <c r="H64" s="83">
        <f t="shared" si="14"/>
        <v>2.8500000000000014</v>
      </c>
      <c r="I64" s="83">
        <f t="shared" si="15"/>
        <v>8.1225000000000076</v>
      </c>
      <c r="J64" s="30">
        <f t="shared" si="27"/>
        <v>54.729166666666664</v>
      </c>
      <c r="K64" s="83">
        <f t="shared" si="28"/>
        <v>0.45083333333333542</v>
      </c>
      <c r="L64" s="83">
        <f t="shared" si="29"/>
        <v>0.20325069444444632</v>
      </c>
      <c r="M64" s="83">
        <f t="shared" si="30"/>
        <v>61.330833333333338</v>
      </c>
      <c r="N64" s="23">
        <f t="shared" si="31"/>
        <v>6.6683501683501747E-2</v>
      </c>
      <c r="O64" s="30">
        <f t="shared" si="32"/>
        <v>61.397516835016837</v>
      </c>
      <c r="P64" s="83">
        <f t="shared" si="33"/>
        <v>6.2175168350168377</v>
      </c>
      <c r="Q64" s="83">
        <f t="shared" si="34"/>
        <v>38.657515593717797</v>
      </c>
      <c r="R64" s="83">
        <f t="shared" si="7"/>
        <v>-7.1356445641198256</v>
      </c>
      <c r="S64" s="30">
        <f t="shared" si="8"/>
        <v>60.179587523436169</v>
      </c>
      <c r="T64" s="83">
        <f t="shared" si="9"/>
        <v>4.9995875234361691</v>
      </c>
      <c r="U64" s="83">
        <f t="shared" si="10"/>
        <v>24.995875404498605</v>
      </c>
      <c r="V64" s="84">
        <f t="shared" si="36"/>
        <v>58.125</v>
      </c>
      <c r="W64" s="85"/>
      <c r="X64" s="83">
        <f t="shared" si="19"/>
        <v>2.9450000000000003</v>
      </c>
      <c r="Y64" s="83">
        <f t="shared" si="20"/>
        <v>8.6730250000000009</v>
      </c>
    </row>
    <row r="65" spans="1:25" ht="18" customHeight="1" x14ac:dyDescent="0.25">
      <c r="A65" s="41">
        <v>62</v>
      </c>
      <c r="B65" s="8">
        <v>43617</v>
      </c>
      <c r="C65" s="81">
        <v>54.05</v>
      </c>
      <c r="D65" s="75">
        <f>AVERAGE($C$4:C64)</f>
        <v>41.721803278688519</v>
      </c>
      <c r="E65" s="83">
        <f t="shared" si="11"/>
        <v>12.328196721311478</v>
      </c>
      <c r="F65" s="19">
        <f t="shared" si="12"/>
        <v>151.98443439935508</v>
      </c>
      <c r="G65" s="32">
        <f t="shared" si="13"/>
        <v>57.756666666666668</v>
      </c>
      <c r="H65" s="83">
        <f t="shared" si="14"/>
        <v>3.7066666666666706</v>
      </c>
      <c r="I65" s="83">
        <f t="shared" si="15"/>
        <v>13.739377777777806</v>
      </c>
      <c r="J65" s="30">
        <f t="shared" si="27"/>
        <v>55.875</v>
      </c>
      <c r="K65" s="83">
        <f t="shared" si="28"/>
        <v>1.8250000000000028</v>
      </c>
      <c r="L65" s="83">
        <f t="shared" si="29"/>
        <v>3.3306250000000102</v>
      </c>
      <c r="M65" s="83">
        <f t="shared" si="30"/>
        <v>59.638333333333335</v>
      </c>
      <c r="N65" s="23">
        <f t="shared" si="31"/>
        <v>3.8013468013468034E-2</v>
      </c>
      <c r="O65" s="30">
        <f t="shared" si="32"/>
        <v>59.676346801346803</v>
      </c>
      <c r="P65" s="83">
        <f t="shared" si="33"/>
        <v>5.6263468013468056</v>
      </c>
      <c r="Q65" s="83">
        <f t="shared" si="34"/>
        <v>31.655778329025431</v>
      </c>
      <c r="R65" s="83">
        <f t="shared" si="7"/>
        <v>-2.0478434215295493</v>
      </c>
      <c r="S65" s="30">
        <f t="shared" si="8"/>
        <v>51.242551329518683</v>
      </c>
      <c r="T65" s="83">
        <f t="shared" si="9"/>
        <v>2.807448670481314</v>
      </c>
      <c r="U65" s="83">
        <f t="shared" si="10"/>
        <v>7.8817680373872978</v>
      </c>
      <c r="V65" s="84">
        <f t="shared" si="36"/>
        <v>56.605000000000004</v>
      </c>
      <c r="W65" s="85"/>
      <c r="X65" s="83">
        <f t="shared" si="19"/>
        <v>2.5550000000000068</v>
      </c>
      <c r="Y65" s="83">
        <f t="shared" si="20"/>
        <v>6.528025000000035</v>
      </c>
    </row>
    <row r="66" spans="1:25" ht="18" customHeight="1" x14ac:dyDescent="0.25">
      <c r="A66" s="41">
        <v>63</v>
      </c>
      <c r="B66" s="8">
        <v>43647</v>
      </c>
      <c r="C66" s="81">
        <v>60.83</v>
      </c>
      <c r="D66" s="75">
        <f>AVERAGE($C$4:C65)</f>
        <v>41.920645161290324</v>
      </c>
      <c r="E66" s="83">
        <f t="shared" si="11"/>
        <v>18.909354838709675</v>
      </c>
      <c r="F66" s="19">
        <f t="shared" si="12"/>
        <v>357.56370041623296</v>
      </c>
      <c r="G66" s="32">
        <f t="shared" si="13"/>
        <v>56.216666666666661</v>
      </c>
      <c r="H66" s="83">
        <f t="shared" si="14"/>
        <v>4.6133333333333368</v>
      </c>
      <c r="I66" s="83">
        <f t="shared" si="15"/>
        <v>21.282844444444478</v>
      </c>
      <c r="J66" s="30">
        <f t="shared" si="27"/>
        <v>56.787500000000001</v>
      </c>
      <c r="K66" s="83">
        <f t="shared" si="28"/>
        <v>4.0424999999999969</v>
      </c>
      <c r="L66" s="83">
        <f t="shared" si="29"/>
        <v>16.341806249999976</v>
      </c>
      <c r="M66" s="83">
        <f t="shared" si="30"/>
        <v>55.645833333333321</v>
      </c>
      <c r="N66" s="23">
        <f t="shared" si="31"/>
        <v>1.1531986531986666E-2</v>
      </c>
      <c r="O66" s="30">
        <f t="shared" si="32"/>
        <v>55.657365319865306</v>
      </c>
      <c r="P66" s="83">
        <f t="shared" si="33"/>
        <v>5.1726346801346921</v>
      </c>
      <c r="Q66" s="83">
        <f t="shared" si="34"/>
        <v>26.756149534132128</v>
      </c>
      <c r="R66" s="83">
        <f t="shared" si="7"/>
        <v>12.543940795559671</v>
      </c>
      <c r="S66" s="30">
        <f t="shared" si="8"/>
        <v>52.943140630663272</v>
      </c>
      <c r="T66" s="83">
        <f t="shared" si="9"/>
        <v>7.8868593693367259</v>
      </c>
      <c r="U66" s="83">
        <f t="shared" si="10"/>
        <v>62.202550711694499</v>
      </c>
      <c r="V66" s="84">
        <f t="shared" si="36"/>
        <v>55.903333333333336</v>
      </c>
      <c r="W66" s="85"/>
      <c r="X66" s="83">
        <f t="shared" si="19"/>
        <v>4.9266666666666623</v>
      </c>
      <c r="Y66" s="83">
        <f t="shared" si="20"/>
        <v>24.272044444444401</v>
      </c>
    </row>
    <row r="67" spans="1:25" ht="18" customHeight="1" x14ac:dyDescent="0.25">
      <c r="A67" s="41">
        <v>64</v>
      </c>
      <c r="B67" s="8">
        <v>43678</v>
      </c>
      <c r="C67" s="81">
        <v>59.4</v>
      </c>
      <c r="D67" s="75">
        <f>AVERAGE($C$4:C66)</f>
        <v>42.220793650793645</v>
      </c>
      <c r="E67" s="83">
        <f t="shared" si="11"/>
        <v>17.179206349206353</v>
      </c>
      <c r="F67" s="19">
        <f t="shared" si="12"/>
        <v>295.1251307886119</v>
      </c>
      <c r="G67" s="32">
        <f t="shared" si="13"/>
        <v>56.686666666666667</v>
      </c>
      <c r="H67" s="83">
        <f t="shared" si="14"/>
        <v>2.7133333333333312</v>
      </c>
      <c r="I67" s="83">
        <f t="shared" si="15"/>
        <v>7.3621777777777657</v>
      </c>
      <c r="J67" s="30">
        <f t="shared" si="27"/>
        <v>57.208333333333336</v>
      </c>
      <c r="K67" s="83">
        <f t="shared" si="28"/>
        <v>2.1916666666666629</v>
      </c>
      <c r="L67" s="83">
        <f t="shared" si="29"/>
        <v>4.8034027777777615</v>
      </c>
      <c r="M67" s="83">
        <f t="shared" si="30"/>
        <v>56.164999999999999</v>
      </c>
      <c r="N67" s="23">
        <f t="shared" si="31"/>
        <v>1.0538720538720571E-2</v>
      </c>
      <c r="O67" s="30">
        <f t="shared" si="32"/>
        <v>56.175538720538718</v>
      </c>
      <c r="P67" s="83">
        <f t="shared" si="33"/>
        <v>3.2244612794612806</v>
      </c>
      <c r="Q67" s="83">
        <f t="shared" si="34"/>
        <v>10.397150542745079</v>
      </c>
      <c r="R67" s="83">
        <f t="shared" si="7"/>
        <v>-2.3508137432188048</v>
      </c>
      <c r="S67" s="30">
        <f t="shared" si="8"/>
        <v>68.460479185938951</v>
      </c>
      <c r="T67" s="83">
        <f t="shared" si="9"/>
        <v>9.0604791859389522</v>
      </c>
      <c r="U67" s="83">
        <f t="shared" si="10"/>
        <v>82.092283078832978</v>
      </c>
      <c r="V67" s="84">
        <f t="shared" si="36"/>
        <v>58.523333333333326</v>
      </c>
      <c r="W67" s="85"/>
      <c r="X67" s="83">
        <f t="shared" si="19"/>
        <v>0.87666666666667226</v>
      </c>
      <c r="Y67" s="83">
        <f t="shared" si="20"/>
        <v>0.76854444444445424</v>
      </c>
    </row>
    <row r="68" spans="1:25" ht="18" customHeight="1" x14ac:dyDescent="0.25">
      <c r="A68" s="41">
        <v>65</v>
      </c>
      <c r="B68" s="8">
        <v>43709</v>
      </c>
      <c r="C68" s="81">
        <v>60.95</v>
      </c>
      <c r="D68" s="75">
        <f>AVERAGE($C$4:C67)</f>
        <v>42.489218749999999</v>
      </c>
      <c r="E68" s="83">
        <f t="shared" si="11"/>
        <v>18.460781250000004</v>
      </c>
      <c r="F68" s="19">
        <f t="shared" si="12"/>
        <v>340.80044436035172</v>
      </c>
      <c r="G68" s="32">
        <f t="shared" si="13"/>
        <v>58.093333333333334</v>
      </c>
      <c r="H68" s="83">
        <f t="shared" si="14"/>
        <v>2.8566666666666691</v>
      </c>
      <c r="I68" s="83">
        <f t="shared" si="15"/>
        <v>8.1605444444444579</v>
      </c>
      <c r="J68" s="30">
        <f t="shared" si="27"/>
        <v>57.172499999999999</v>
      </c>
      <c r="K68" s="83">
        <f t="shared" si="28"/>
        <v>3.7775000000000034</v>
      </c>
      <c r="L68" s="83">
        <f t="shared" si="29"/>
        <v>14.269506250000026</v>
      </c>
      <c r="M68" s="83">
        <f t="shared" si="30"/>
        <v>59.014166666666668</v>
      </c>
      <c r="N68" s="23">
        <f t="shared" si="31"/>
        <v>1.8602693602693621E-2</v>
      </c>
      <c r="O68" s="30">
        <f t="shared" si="32"/>
        <v>59.032769360269363</v>
      </c>
      <c r="P68" s="83">
        <f t="shared" si="33"/>
        <v>1.91723063973064</v>
      </c>
      <c r="Q68" s="83">
        <f t="shared" si="34"/>
        <v>3.6757733259219592</v>
      </c>
      <c r="R68" s="83">
        <f t="shared" si="7"/>
        <v>2.609427609427617</v>
      </c>
      <c r="S68" s="30">
        <f t="shared" si="8"/>
        <v>58.003616636528029</v>
      </c>
      <c r="T68" s="83">
        <f t="shared" si="9"/>
        <v>2.9463833634719734</v>
      </c>
      <c r="U68" s="83">
        <f t="shared" si="10"/>
        <v>8.6811749245444183</v>
      </c>
      <c r="V68" s="84">
        <f t="shared" si="36"/>
        <v>58.043333333333337</v>
      </c>
      <c r="W68" s="85"/>
      <c r="X68" s="83">
        <f t="shared" si="19"/>
        <v>2.9066666666666663</v>
      </c>
      <c r="Y68" s="83">
        <f t="shared" si="20"/>
        <v>8.4487111111111091</v>
      </c>
    </row>
    <row r="69" spans="1:25" ht="18" customHeight="1" x14ac:dyDescent="0.25">
      <c r="A69" s="41">
        <v>66</v>
      </c>
      <c r="B69" s="8">
        <v>43739</v>
      </c>
      <c r="C69" s="81">
        <v>63.01</v>
      </c>
      <c r="D69" s="75">
        <f>AVERAGE($C$4:C68)</f>
        <v>42.773230769230764</v>
      </c>
      <c r="E69" s="83">
        <f t="shared" si="11"/>
        <v>20.236769230769234</v>
      </c>
      <c r="F69" s="19">
        <f t="shared" si="12"/>
        <v>409.52682889940843</v>
      </c>
      <c r="G69" s="32">
        <f t="shared" si="13"/>
        <v>60.393333333333338</v>
      </c>
      <c r="H69" s="83">
        <f t="shared" si="14"/>
        <v>2.61666666666666</v>
      </c>
      <c r="I69" s="83">
        <f t="shared" si="15"/>
        <v>6.8469444444444099</v>
      </c>
      <c r="J69" s="30">
        <f t="shared" si="27"/>
        <v>57.188333333333333</v>
      </c>
      <c r="K69" s="83">
        <f t="shared" si="28"/>
        <v>5.8216666666666654</v>
      </c>
      <c r="L69" s="83">
        <f t="shared" si="29"/>
        <v>33.891802777777762</v>
      </c>
      <c r="M69" s="83">
        <f t="shared" si="30"/>
        <v>63.598333333333343</v>
      </c>
      <c r="N69" s="23">
        <f t="shared" si="31"/>
        <v>6.4747474747474859E-2</v>
      </c>
      <c r="O69" s="30">
        <f t="shared" si="32"/>
        <v>63.663080808080821</v>
      </c>
      <c r="P69" s="83">
        <f t="shared" si="33"/>
        <v>0.65308080808082281</v>
      </c>
      <c r="Q69" s="83">
        <f t="shared" si="34"/>
        <v>0.42651454188350052</v>
      </c>
      <c r="R69" s="83">
        <f t="shared" si="7"/>
        <v>3.379819524200145</v>
      </c>
      <c r="S69" s="30">
        <f t="shared" si="8"/>
        <v>62.540446127946133</v>
      </c>
      <c r="T69" s="83">
        <f t="shared" si="9"/>
        <v>0.46955387205386501</v>
      </c>
      <c r="U69" s="83">
        <f t="shared" si="10"/>
        <v>0.22048083876077743</v>
      </c>
      <c r="V69" s="84">
        <f t="shared" si="36"/>
        <v>59.521666666666668</v>
      </c>
      <c r="W69" s="85"/>
      <c r="X69" s="83">
        <f t="shared" si="19"/>
        <v>3.4883333333333297</v>
      </c>
      <c r="Y69" s="83">
        <f t="shared" si="20"/>
        <v>12.168469444444419</v>
      </c>
    </row>
    <row r="70" spans="1:25" ht="18" customHeight="1" x14ac:dyDescent="0.25">
      <c r="A70" s="41">
        <v>67</v>
      </c>
      <c r="B70" s="8">
        <v>43770</v>
      </c>
      <c r="C70" s="81">
        <v>65.25</v>
      </c>
      <c r="D70" s="75">
        <f>AVERAGE($C$4:C69)</f>
        <v>43.079848484848483</v>
      </c>
      <c r="E70" s="83">
        <f t="shared" si="11"/>
        <v>22.170151515151517</v>
      </c>
      <c r="F70" s="19">
        <f t="shared" si="12"/>
        <v>491.51561820477508</v>
      </c>
      <c r="G70" s="32">
        <f t="shared" si="13"/>
        <v>61.12</v>
      </c>
      <c r="H70" s="83">
        <f t="shared" si="14"/>
        <v>4.1300000000000026</v>
      </c>
      <c r="I70" s="83">
        <f t="shared" si="15"/>
        <v>17.05690000000002</v>
      </c>
      <c r="J70" s="30">
        <f t="shared" si="27"/>
        <v>57.847500000000004</v>
      </c>
      <c r="K70" s="83">
        <f t="shared" si="28"/>
        <v>7.4024999999999963</v>
      </c>
      <c r="L70" s="83">
        <f t="shared" si="29"/>
        <v>54.797006249999946</v>
      </c>
      <c r="M70" s="83">
        <f t="shared" si="30"/>
        <v>64.392499999999984</v>
      </c>
      <c r="N70" s="23">
        <f t="shared" si="31"/>
        <v>6.6111111111110982E-2</v>
      </c>
      <c r="O70" s="30">
        <f t="shared" si="32"/>
        <v>64.458611111111097</v>
      </c>
      <c r="P70" s="83">
        <f t="shared" si="33"/>
        <v>0.79138888888890335</v>
      </c>
      <c r="Q70" s="83">
        <f t="shared" si="34"/>
        <v>0.62629637345681299</v>
      </c>
      <c r="R70" s="83">
        <f t="shared" si="7"/>
        <v>3.5549912712267817</v>
      </c>
      <c r="S70" s="30">
        <f t="shared" si="8"/>
        <v>65.139624282198511</v>
      </c>
      <c r="T70" s="83">
        <f t="shared" si="9"/>
        <v>0.1103757178014888</v>
      </c>
      <c r="U70" s="83">
        <f t="shared" si="10"/>
        <v>1.2182799080193893E-2</v>
      </c>
      <c r="V70" s="84">
        <f t="shared" si="36"/>
        <v>61.701666666666668</v>
      </c>
      <c r="W70" s="85"/>
      <c r="X70" s="83">
        <f t="shared" si="19"/>
        <v>3.548333333333332</v>
      </c>
      <c r="Y70" s="83">
        <f t="shared" si="20"/>
        <v>12.590669444444435</v>
      </c>
    </row>
    <row r="71" spans="1:25" ht="18" customHeight="1" x14ac:dyDescent="0.25">
      <c r="A71" s="41">
        <v>68</v>
      </c>
      <c r="B71" s="8">
        <v>43800</v>
      </c>
      <c r="C71" s="81">
        <v>66.849999999999994</v>
      </c>
      <c r="D71" s="75">
        <f>AVERAGE($C$4:C70)</f>
        <v>43.410746268656716</v>
      </c>
      <c r="E71" s="83">
        <f t="shared" si="11"/>
        <v>23.439253731343278</v>
      </c>
      <c r="F71" s="19">
        <f t="shared" si="12"/>
        <v>549.39861548228976</v>
      </c>
      <c r="G71" s="32">
        <f t="shared" si="13"/>
        <v>63.07</v>
      </c>
      <c r="H71" s="83">
        <f t="shared" si="14"/>
        <v>3.779999999999994</v>
      </c>
      <c r="I71" s="83">
        <f t="shared" si="15"/>
        <v>14.288399999999955</v>
      </c>
      <c r="J71" s="30">
        <f t="shared" si="27"/>
        <v>59.073333333333338</v>
      </c>
      <c r="K71" s="83">
        <f t="shared" si="28"/>
        <v>7.7766666666666566</v>
      </c>
      <c r="L71" s="83">
        <f t="shared" si="29"/>
        <v>60.476544444444286</v>
      </c>
      <c r="M71" s="83">
        <f t="shared" si="30"/>
        <v>67.066666666666663</v>
      </c>
      <c r="N71" s="23">
        <f t="shared" si="31"/>
        <v>8.0740740740740655E-2</v>
      </c>
      <c r="O71" s="30">
        <f t="shared" si="32"/>
        <v>67.1474074074074</v>
      </c>
      <c r="P71" s="83">
        <f t="shared" si="33"/>
        <v>0.29740740740740534</v>
      </c>
      <c r="Q71" s="83">
        <f t="shared" si="34"/>
        <v>8.8451165980794388E-2</v>
      </c>
      <c r="R71" s="83">
        <f t="shared" ref="R71:R103" si="37">(((C71/C70)-1)*100)</f>
        <v>2.4521072796934718</v>
      </c>
      <c r="S71" s="30">
        <f t="shared" ref="S71:S103" si="38">(((R70/100)*C70)+C70)</f>
        <v>67.569631804475478</v>
      </c>
      <c r="T71" s="83">
        <f t="shared" ref="T71:T103" si="39">ABS(C71-S71)</f>
        <v>0.71963180447548325</v>
      </c>
      <c r="U71" s="83">
        <f t="shared" ref="U71:U103" si="40">T71*T71</f>
        <v>0.51786993401264014</v>
      </c>
      <c r="V71" s="84">
        <f t="shared" si="36"/>
        <v>63.185000000000002</v>
      </c>
      <c r="W71" s="85"/>
      <c r="X71" s="83">
        <f t="shared" si="19"/>
        <v>3.664999999999992</v>
      </c>
      <c r="Y71" s="83">
        <f t="shared" si="20"/>
        <v>13.432224999999942</v>
      </c>
    </row>
    <row r="72" spans="1:25" ht="18" customHeight="1" x14ac:dyDescent="0.25">
      <c r="A72" s="41">
        <v>69</v>
      </c>
      <c r="B72" s="8">
        <v>43831</v>
      </c>
      <c r="C72" s="81">
        <v>71.709999999999994</v>
      </c>
      <c r="D72" s="75">
        <f>AVERAGE($C$4:C71)</f>
        <v>43.755441176470583</v>
      </c>
      <c r="E72" s="83">
        <f t="shared" ref="E72:E103" si="41">ABS(C72-D72)</f>
        <v>27.95455882352941</v>
      </c>
      <c r="F72" s="19">
        <f t="shared" ref="F72:F103" si="42">E72*E72</f>
        <v>781.45735901816602</v>
      </c>
      <c r="G72" s="32">
        <f t="shared" ref="G72:G103" si="43">AVERAGE(C69:C71)</f>
        <v>65.036666666666662</v>
      </c>
      <c r="H72" s="83">
        <f t="shared" ref="H72:H103" si="44">ABS(C72-G72)</f>
        <v>6.673333333333332</v>
      </c>
      <c r="I72" s="83">
        <f t="shared" ref="I72:I103" si="45">H72*H72</f>
        <v>44.533377777777758</v>
      </c>
      <c r="J72" s="30">
        <f t="shared" si="27"/>
        <v>60.669166666666669</v>
      </c>
      <c r="K72" s="83">
        <f t="shared" si="28"/>
        <v>11.040833333333325</v>
      </c>
      <c r="L72" s="83">
        <f t="shared" si="29"/>
        <v>121.90000069444426</v>
      </c>
      <c r="M72" s="83">
        <f t="shared" si="30"/>
        <v>69.404166666666654</v>
      </c>
      <c r="N72" s="23">
        <f t="shared" si="31"/>
        <v>8.8232323232323079E-2</v>
      </c>
      <c r="O72" s="30">
        <f t="shared" si="32"/>
        <v>69.492398989898973</v>
      </c>
      <c r="P72" s="83">
        <f t="shared" si="33"/>
        <v>2.2176010101010206</v>
      </c>
      <c r="Q72" s="83">
        <f t="shared" si="34"/>
        <v>4.9177542400010665</v>
      </c>
      <c r="R72" s="83">
        <f t="shared" si="37"/>
        <v>7.2700074794315617</v>
      </c>
      <c r="S72" s="30">
        <f t="shared" si="38"/>
        <v>68.489233716475084</v>
      </c>
      <c r="T72" s="83">
        <f t="shared" si="39"/>
        <v>3.2207662835249096</v>
      </c>
      <c r="U72" s="83">
        <f t="shared" si="40"/>
        <v>10.373335453090858</v>
      </c>
      <c r="V72" s="84">
        <f t="shared" si="36"/>
        <v>64.959999999999994</v>
      </c>
      <c r="W72" s="85"/>
      <c r="X72" s="83">
        <f t="shared" si="19"/>
        <v>6.75</v>
      </c>
      <c r="Y72" s="83">
        <f t="shared" si="20"/>
        <v>45.5625</v>
      </c>
    </row>
    <row r="73" spans="1:25" ht="18" customHeight="1" x14ac:dyDescent="0.25">
      <c r="A73" s="41">
        <v>70</v>
      </c>
      <c r="B73" s="8">
        <v>43862</v>
      </c>
      <c r="C73" s="81">
        <v>66.97</v>
      </c>
      <c r="D73" s="75">
        <f>AVERAGE($C$4:C72)</f>
        <v>44.16057971014493</v>
      </c>
      <c r="E73" s="83">
        <f t="shared" si="41"/>
        <v>22.809420289855069</v>
      </c>
      <c r="F73" s="19">
        <f t="shared" si="42"/>
        <v>520.26965395925208</v>
      </c>
      <c r="G73" s="32">
        <f t="shared" si="43"/>
        <v>67.936666666666667</v>
      </c>
      <c r="H73" s="83">
        <f t="shared" si="44"/>
        <v>0.96666666666666856</v>
      </c>
      <c r="I73" s="83">
        <f t="shared" si="45"/>
        <v>0.93444444444444807</v>
      </c>
      <c r="J73" s="30">
        <f t="shared" si="27"/>
        <v>62.405000000000001</v>
      </c>
      <c r="K73" s="83">
        <f t="shared" si="28"/>
        <v>4.5649999999999977</v>
      </c>
      <c r="L73" s="83">
        <f t="shared" si="29"/>
        <v>20.839224999999978</v>
      </c>
      <c r="M73" s="83">
        <f t="shared" si="30"/>
        <v>73.468333333333334</v>
      </c>
      <c r="N73" s="23">
        <f t="shared" si="31"/>
        <v>0.11175084175084174</v>
      </c>
      <c r="O73" s="30">
        <f t="shared" si="32"/>
        <v>73.580084175084181</v>
      </c>
      <c r="P73" s="83">
        <f t="shared" si="33"/>
        <v>6.6100841750841823</v>
      </c>
      <c r="Q73" s="83">
        <f t="shared" si="34"/>
        <v>43.693212801698337</v>
      </c>
      <c r="R73" s="83">
        <f t="shared" si="37"/>
        <v>-6.60995677032491</v>
      </c>
      <c r="S73" s="30">
        <f t="shared" si="38"/>
        <v>76.923322363500361</v>
      </c>
      <c r="T73" s="83">
        <f t="shared" si="39"/>
        <v>9.9533223635003623</v>
      </c>
      <c r="U73" s="83">
        <f t="shared" si="40"/>
        <v>99.068626071756441</v>
      </c>
      <c r="V73" s="84">
        <f t="shared" si="36"/>
        <v>68.373333333333335</v>
      </c>
      <c r="W73" s="85"/>
      <c r="X73" s="83">
        <f t="shared" ref="X73:X103" si="46">ABS(C73-V73)</f>
        <v>1.403333333333336</v>
      </c>
      <c r="Y73" s="83">
        <f t="shared" ref="Y73:Y103" si="47">X73*X73</f>
        <v>1.9693444444444519</v>
      </c>
    </row>
    <row r="74" spans="1:25" ht="18" customHeight="1" x14ac:dyDescent="0.25">
      <c r="A74" s="41">
        <v>71</v>
      </c>
      <c r="B74" s="8">
        <v>43891</v>
      </c>
      <c r="C74" s="81">
        <v>58.14</v>
      </c>
      <c r="D74" s="75">
        <f>AVERAGE($C$4:C73)</f>
        <v>44.486428571428569</v>
      </c>
      <c r="E74" s="83">
        <f t="shared" si="41"/>
        <v>13.653571428571432</v>
      </c>
      <c r="F74" s="19">
        <f t="shared" si="42"/>
        <v>186.42001275510214</v>
      </c>
      <c r="G74" s="32">
        <f t="shared" si="43"/>
        <v>68.510000000000005</v>
      </c>
      <c r="H74" s="83">
        <f t="shared" si="44"/>
        <v>10.370000000000005</v>
      </c>
      <c r="I74" s="83">
        <f t="shared" si="45"/>
        <v>107.53690000000009</v>
      </c>
      <c r="J74" s="30">
        <f t="shared" si="27"/>
        <v>64.290833333333325</v>
      </c>
      <c r="K74" s="83">
        <f t="shared" si="28"/>
        <v>6.150833333333324</v>
      </c>
      <c r="L74" s="83">
        <f t="shared" si="29"/>
        <v>37.832750694444329</v>
      </c>
      <c r="M74" s="83">
        <f t="shared" si="30"/>
        <v>72.729166666666686</v>
      </c>
      <c r="N74" s="23">
        <f t="shared" si="31"/>
        <v>8.5235690235690512E-2</v>
      </c>
      <c r="O74" s="30">
        <f t="shared" si="32"/>
        <v>72.814402356902377</v>
      </c>
      <c r="P74" s="83">
        <f t="shared" si="33"/>
        <v>14.674402356902377</v>
      </c>
      <c r="Q74" s="83">
        <f t="shared" si="34"/>
        <v>215.33808453226203</v>
      </c>
      <c r="R74" s="83">
        <f t="shared" si="37"/>
        <v>-13.185008212632521</v>
      </c>
      <c r="S74" s="30">
        <f t="shared" si="38"/>
        <v>62.543311950913406</v>
      </c>
      <c r="T74" s="83">
        <f t="shared" si="39"/>
        <v>4.4033119509134053</v>
      </c>
      <c r="U74" s="83">
        <f t="shared" si="40"/>
        <v>19.389156137056819</v>
      </c>
      <c r="V74" s="84">
        <f t="shared" si="36"/>
        <v>67.453333333333333</v>
      </c>
      <c r="W74" s="85"/>
      <c r="X74" s="83">
        <f t="shared" si="46"/>
        <v>9.3133333333333326</v>
      </c>
      <c r="Y74" s="83">
        <f t="shared" si="47"/>
        <v>86.738177777777764</v>
      </c>
    </row>
    <row r="75" spans="1:25" ht="18" customHeight="1" x14ac:dyDescent="0.25">
      <c r="A75" s="41">
        <v>72</v>
      </c>
      <c r="B75" s="8">
        <v>43922</v>
      </c>
      <c r="C75" s="81">
        <v>67.430000000000007</v>
      </c>
      <c r="D75" s="75">
        <f>AVERAGE($C$4:C74)</f>
        <v>44.678732394366193</v>
      </c>
      <c r="E75" s="83">
        <f t="shared" si="41"/>
        <v>22.751267605633814</v>
      </c>
      <c r="F75" s="19">
        <f t="shared" si="42"/>
        <v>517.62017766316262</v>
      </c>
      <c r="G75" s="32">
        <f t="shared" si="43"/>
        <v>65.606666666666669</v>
      </c>
      <c r="H75" s="83">
        <f t="shared" si="44"/>
        <v>1.8233333333333377</v>
      </c>
      <c r="I75" s="83">
        <f t="shared" si="45"/>
        <v>3.3245444444444603</v>
      </c>
      <c r="J75" s="30">
        <f t="shared" si="27"/>
        <v>66.138333333333335</v>
      </c>
      <c r="K75" s="83">
        <f t="shared" si="28"/>
        <v>1.2916666666666714</v>
      </c>
      <c r="L75" s="83">
        <f t="shared" si="29"/>
        <v>1.6684027777777901</v>
      </c>
      <c r="M75" s="83">
        <f t="shared" si="30"/>
        <v>65.075000000000003</v>
      </c>
      <c r="N75" s="23">
        <f t="shared" si="31"/>
        <v>1.0740740740740733E-2</v>
      </c>
      <c r="O75" s="30">
        <f t="shared" si="32"/>
        <v>65.085740740740746</v>
      </c>
      <c r="P75" s="83">
        <f t="shared" si="33"/>
        <v>2.3442592592592604</v>
      </c>
      <c r="Q75" s="83">
        <f t="shared" si="34"/>
        <v>5.4955514746227765</v>
      </c>
      <c r="R75" s="83">
        <f t="shared" si="37"/>
        <v>15.978672170622655</v>
      </c>
      <c r="S75" s="30">
        <f t="shared" si="38"/>
        <v>50.474236225175453</v>
      </c>
      <c r="T75" s="83">
        <f t="shared" si="39"/>
        <v>16.955763774824554</v>
      </c>
      <c r="U75" s="83">
        <f t="shared" si="40"/>
        <v>287.49792518765258</v>
      </c>
      <c r="V75" s="84">
        <f t="shared" si="36"/>
        <v>63.325000000000003</v>
      </c>
      <c r="W75" s="85"/>
      <c r="X75" s="83">
        <f t="shared" si="46"/>
        <v>4.105000000000004</v>
      </c>
      <c r="Y75" s="83">
        <f t="shared" si="47"/>
        <v>16.851025000000032</v>
      </c>
    </row>
    <row r="76" spans="1:25" ht="18" customHeight="1" x14ac:dyDescent="0.25">
      <c r="A76" s="41">
        <v>73</v>
      </c>
      <c r="B76" s="8">
        <v>43952</v>
      </c>
      <c r="C76" s="81">
        <v>71.45</v>
      </c>
      <c r="D76" s="75">
        <f>AVERAGE($C$4:C75)</f>
        <v>44.994722222222215</v>
      </c>
      <c r="E76" s="83">
        <f t="shared" si="41"/>
        <v>26.455277777777788</v>
      </c>
      <c r="F76" s="19">
        <f t="shared" si="42"/>
        <v>699.88172229938323</v>
      </c>
      <c r="G76" s="32">
        <f t="shared" si="43"/>
        <v>64.180000000000007</v>
      </c>
      <c r="H76" s="83">
        <f t="shared" si="44"/>
        <v>7.269999999999996</v>
      </c>
      <c r="I76" s="83">
        <f t="shared" si="45"/>
        <v>52.852899999999941</v>
      </c>
      <c r="J76" s="30">
        <f t="shared" ref="J76:J103" si="48">AVERAGE(G72:G75)</f>
        <v>66.772500000000008</v>
      </c>
      <c r="K76" s="83">
        <f t="shared" ref="K76:K103" si="49">ABS(C76-J76)</f>
        <v>4.6774999999999949</v>
      </c>
      <c r="L76" s="83">
        <f t="shared" ref="L76:L103" si="50">K76*K76</f>
        <v>21.879006249999954</v>
      </c>
      <c r="M76" s="83">
        <f t="shared" ref="M76:M103" si="51">(2*G76)-J76</f>
        <v>61.587500000000006</v>
      </c>
      <c r="N76" s="23">
        <f t="shared" ref="N76:N103" si="52">(ABS(J76-G76)*2)/(100-1)</f>
        <v>5.2373737373737399E-2</v>
      </c>
      <c r="O76" s="30">
        <f t="shared" ref="O76:O103" si="53">M76+(N76*1)</f>
        <v>61.63987373737374</v>
      </c>
      <c r="P76" s="83">
        <f t="shared" ref="P76:P103" si="54">ABS(C76-O76)</f>
        <v>9.8101262626262624</v>
      </c>
      <c r="Q76" s="83">
        <f t="shared" ref="Q76:Q103" si="55">P76*P76</f>
        <v>96.238577288669518</v>
      </c>
      <c r="R76" s="83">
        <f t="shared" si="37"/>
        <v>5.9617380987690982</v>
      </c>
      <c r="S76" s="30">
        <f t="shared" si="38"/>
        <v>78.204418644650858</v>
      </c>
      <c r="T76" s="83">
        <f t="shared" si="39"/>
        <v>6.7544186446508547</v>
      </c>
      <c r="U76" s="83">
        <f t="shared" si="40"/>
        <v>45.62217122720709</v>
      </c>
      <c r="V76" s="84">
        <f t="shared" si="36"/>
        <v>66.518333333333345</v>
      </c>
      <c r="W76" s="85"/>
      <c r="X76" s="83">
        <f t="shared" si="46"/>
        <v>4.9316666666666578</v>
      </c>
      <c r="Y76" s="83">
        <f t="shared" si="47"/>
        <v>24.321336111111023</v>
      </c>
    </row>
    <row r="77" spans="1:25" ht="18" customHeight="1" x14ac:dyDescent="0.25">
      <c r="A77" s="41">
        <v>74</v>
      </c>
      <c r="B77" s="8">
        <v>43983</v>
      </c>
      <c r="C77" s="81">
        <v>70.680000000000007</v>
      </c>
      <c r="D77" s="75">
        <f>AVERAGE($C$4:C76)</f>
        <v>45.357123287671222</v>
      </c>
      <c r="E77" s="83">
        <f t="shared" si="41"/>
        <v>25.322876712328785</v>
      </c>
      <c r="F77" s="19">
        <f t="shared" si="42"/>
        <v>641.24808498780351</v>
      </c>
      <c r="G77" s="32">
        <f t="shared" si="43"/>
        <v>65.673333333333332</v>
      </c>
      <c r="H77" s="83">
        <f t="shared" si="44"/>
        <v>5.0066666666666748</v>
      </c>
      <c r="I77" s="83">
        <f t="shared" si="45"/>
        <v>25.066711111111193</v>
      </c>
      <c r="J77" s="30">
        <f t="shared" si="48"/>
        <v>66.558333333333337</v>
      </c>
      <c r="K77" s="83">
        <f t="shared" si="49"/>
        <v>4.1216666666666697</v>
      </c>
      <c r="L77" s="83">
        <f t="shared" si="50"/>
        <v>16.988136111111135</v>
      </c>
      <c r="M77" s="83">
        <f t="shared" si="51"/>
        <v>64.788333333333327</v>
      </c>
      <c r="N77" s="23">
        <f t="shared" si="52"/>
        <v>1.7878787878787984E-2</v>
      </c>
      <c r="O77" s="30">
        <f t="shared" si="53"/>
        <v>64.806212121212113</v>
      </c>
      <c r="P77" s="83">
        <f t="shared" si="54"/>
        <v>5.8737878787878941</v>
      </c>
      <c r="Q77" s="83">
        <f t="shared" si="55"/>
        <v>34.501384044995589</v>
      </c>
      <c r="R77" s="83">
        <f t="shared" si="37"/>
        <v>-1.0776766969908924</v>
      </c>
      <c r="S77" s="30">
        <f t="shared" si="38"/>
        <v>75.709661871570518</v>
      </c>
      <c r="T77" s="83">
        <f t="shared" si="39"/>
        <v>5.0296618715705108</v>
      </c>
      <c r="U77" s="83">
        <f t="shared" si="40"/>
        <v>25.297498542330175</v>
      </c>
      <c r="V77" s="84">
        <f t="shared" si="36"/>
        <v>67.814999999999998</v>
      </c>
      <c r="W77" s="85"/>
      <c r="X77" s="83">
        <f t="shared" si="46"/>
        <v>2.8650000000000091</v>
      </c>
      <c r="Y77" s="83">
        <f t="shared" si="47"/>
        <v>8.2082250000000521</v>
      </c>
    </row>
    <row r="78" spans="1:25" ht="18" customHeight="1" x14ac:dyDescent="0.25">
      <c r="A78" s="41">
        <v>75</v>
      </c>
      <c r="B78" s="8">
        <v>44013</v>
      </c>
      <c r="C78" s="81">
        <v>74.150000000000006</v>
      </c>
      <c r="D78" s="75">
        <f>AVERAGE($C$4:C77)</f>
        <v>45.699324324324309</v>
      </c>
      <c r="E78" s="83">
        <f t="shared" si="41"/>
        <v>28.450675675675697</v>
      </c>
      <c r="F78" s="19">
        <f t="shared" si="42"/>
        <v>809.44094640248477</v>
      </c>
      <c r="G78" s="32">
        <f t="shared" si="43"/>
        <v>69.853333333333339</v>
      </c>
      <c r="H78" s="83">
        <f t="shared" si="44"/>
        <v>4.2966666666666669</v>
      </c>
      <c r="I78" s="83">
        <f t="shared" si="45"/>
        <v>18.461344444444446</v>
      </c>
      <c r="J78" s="30">
        <f t="shared" si="48"/>
        <v>65.992500000000007</v>
      </c>
      <c r="K78" s="83">
        <f t="shared" si="49"/>
        <v>8.1574999999999989</v>
      </c>
      <c r="L78" s="83">
        <f t="shared" si="50"/>
        <v>66.544806249999979</v>
      </c>
      <c r="M78" s="83">
        <f t="shared" si="51"/>
        <v>73.714166666666671</v>
      </c>
      <c r="N78" s="23">
        <f t="shared" si="52"/>
        <v>7.7996632996632967E-2</v>
      </c>
      <c r="O78" s="30">
        <f t="shared" si="53"/>
        <v>73.792163299663301</v>
      </c>
      <c r="P78" s="83">
        <f t="shared" si="54"/>
        <v>0.35783670033670489</v>
      </c>
      <c r="Q78" s="83">
        <f t="shared" si="55"/>
        <v>0.12804710410786074</v>
      </c>
      <c r="R78" s="83">
        <f t="shared" si="37"/>
        <v>4.9094510469722685</v>
      </c>
      <c r="S78" s="30">
        <f t="shared" si="38"/>
        <v>69.918298110566838</v>
      </c>
      <c r="T78" s="83">
        <f t="shared" si="39"/>
        <v>4.2317018894331682</v>
      </c>
      <c r="U78" s="83">
        <f t="shared" si="40"/>
        <v>17.907300881032246</v>
      </c>
      <c r="V78" s="84">
        <f t="shared" si="36"/>
        <v>68.176666666666677</v>
      </c>
      <c r="W78" s="85"/>
      <c r="X78" s="83">
        <f t="shared" si="46"/>
        <v>5.9733333333333292</v>
      </c>
      <c r="Y78" s="83">
        <f t="shared" si="47"/>
        <v>35.680711111111059</v>
      </c>
    </row>
    <row r="79" spans="1:25" ht="18" customHeight="1" x14ac:dyDescent="0.25">
      <c r="A79" s="41">
        <v>76</v>
      </c>
      <c r="B79" s="8">
        <v>44044</v>
      </c>
      <c r="C79" s="81">
        <v>81.709999999999994</v>
      </c>
      <c r="D79" s="75">
        <f>AVERAGE($C$4:C78)</f>
        <v>46.078666666666656</v>
      </c>
      <c r="E79" s="83">
        <f t="shared" si="41"/>
        <v>35.631333333333338</v>
      </c>
      <c r="F79" s="19">
        <f t="shared" si="42"/>
        <v>1269.5919151111113</v>
      </c>
      <c r="G79" s="32">
        <f t="shared" si="43"/>
        <v>72.093333333333334</v>
      </c>
      <c r="H79" s="83">
        <f t="shared" si="44"/>
        <v>9.61666666666666</v>
      </c>
      <c r="I79" s="83">
        <f t="shared" si="45"/>
        <v>92.480277777777644</v>
      </c>
      <c r="J79" s="30">
        <f t="shared" si="48"/>
        <v>66.328333333333347</v>
      </c>
      <c r="K79" s="83">
        <f t="shared" si="49"/>
        <v>15.381666666666646</v>
      </c>
      <c r="L79" s="83">
        <f t="shared" si="50"/>
        <v>236.59566944444381</v>
      </c>
      <c r="M79" s="83">
        <f t="shared" si="51"/>
        <v>77.85833333333332</v>
      </c>
      <c r="N79" s="23">
        <f t="shared" si="52"/>
        <v>0.11646464646464619</v>
      </c>
      <c r="O79" s="30">
        <f t="shared" si="53"/>
        <v>77.97479797979797</v>
      </c>
      <c r="P79" s="83">
        <f t="shared" si="54"/>
        <v>3.7352020202020242</v>
      </c>
      <c r="Q79" s="83">
        <f t="shared" si="55"/>
        <v>13.951734131721283</v>
      </c>
      <c r="R79" s="83">
        <f t="shared" si="37"/>
        <v>10.195549561699234</v>
      </c>
      <c r="S79" s="30">
        <f t="shared" si="38"/>
        <v>77.790357951329938</v>
      </c>
      <c r="T79" s="83">
        <f t="shared" si="39"/>
        <v>3.9196420486700561</v>
      </c>
      <c r="U79" s="83">
        <f t="shared" si="40"/>
        <v>15.363593789702394</v>
      </c>
      <c r="V79" s="84">
        <f t="shared" si="36"/>
        <v>72.001666666666665</v>
      </c>
      <c r="W79" s="85"/>
      <c r="X79" s="83">
        <f t="shared" si="46"/>
        <v>9.7083333333333286</v>
      </c>
      <c r="Y79" s="83">
        <f t="shared" si="47"/>
        <v>94.251736111111015</v>
      </c>
    </row>
    <row r="80" spans="1:25" ht="18" customHeight="1" x14ac:dyDescent="0.25">
      <c r="A80" s="41">
        <v>77</v>
      </c>
      <c r="B80" s="8">
        <v>44075</v>
      </c>
      <c r="C80" s="81">
        <v>73.48</v>
      </c>
      <c r="D80" s="75">
        <f>AVERAGE($C$4:C79)</f>
        <v>46.547499999999992</v>
      </c>
      <c r="E80" s="83">
        <f t="shared" si="41"/>
        <v>26.932500000000012</v>
      </c>
      <c r="F80" s="19">
        <f t="shared" si="42"/>
        <v>725.35955625000065</v>
      </c>
      <c r="G80" s="32">
        <f t="shared" si="43"/>
        <v>75.513333333333335</v>
      </c>
      <c r="H80" s="83">
        <f t="shared" si="44"/>
        <v>2.0333333333333314</v>
      </c>
      <c r="I80" s="83">
        <f t="shared" si="45"/>
        <v>4.134444444444437</v>
      </c>
      <c r="J80" s="30">
        <f t="shared" si="48"/>
        <v>67.950000000000017</v>
      </c>
      <c r="K80" s="83">
        <f t="shared" si="49"/>
        <v>5.5299999999999869</v>
      </c>
      <c r="L80" s="83">
        <f t="shared" si="50"/>
        <v>30.580899999999854</v>
      </c>
      <c r="M80" s="83">
        <f t="shared" si="51"/>
        <v>83.076666666666654</v>
      </c>
      <c r="N80" s="23">
        <f t="shared" si="52"/>
        <v>0.15279461279461248</v>
      </c>
      <c r="O80" s="30">
        <f t="shared" si="53"/>
        <v>83.229461279461262</v>
      </c>
      <c r="P80" s="83">
        <f t="shared" si="54"/>
        <v>9.7494612794612578</v>
      </c>
      <c r="Q80" s="83">
        <f t="shared" si="55"/>
        <v>95.051995239714344</v>
      </c>
      <c r="R80" s="83">
        <f t="shared" si="37"/>
        <v>-10.072206584261401</v>
      </c>
      <c r="S80" s="30">
        <f t="shared" si="38"/>
        <v>90.040783546864432</v>
      </c>
      <c r="T80" s="83">
        <f t="shared" si="39"/>
        <v>16.560783546864428</v>
      </c>
      <c r="U80" s="83">
        <f t="shared" si="40"/>
        <v>274.25955168609556</v>
      </c>
      <c r="V80" s="84">
        <f t="shared" si="36"/>
        <v>76.901666666666671</v>
      </c>
      <c r="W80" s="85"/>
      <c r="X80" s="83">
        <f t="shared" si="46"/>
        <v>3.4216666666666669</v>
      </c>
      <c r="Y80" s="83">
        <f t="shared" si="47"/>
        <v>11.707802777777779</v>
      </c>
    </row>
    <row r="81" spans="1:25" ht="18" customHeight="1" x14ac:dyDescent="0.25">
      <c r="A81" s="41">
        <v>78</v>
      </c>
      <c r="B81" s="8">
        <v>44105</v>
      </c>
      <c r="C81" s="81">
        <v>81.05</v>
      </c>
      <c r="D81" s="75">
        <f>AVERAGE($C$4:C80)</f>
        <v>46.897272727272714</v>
      </c>
      <c r="E81" s="83">
        <f t="shared" si="41"/>
        <v>34.152727272727283</v>
      </c>
      <c r="F81" s="19">
        <f t="shared" si="42"/>
        <v>1166.40878016529</v>
      </c>
      <c r="G81" s="32">
        <f t="shared" si="43"/>
        <v>76.446666666666673</v>
      </c>
      <c r="H81" s="83">
        <f t="shared" si="44"/>
        <v>4.6033333333333246</v>
      </c>
      <c r="I81" s="83">
        <f t="shared" si="45"/>
        <v>21.190677777777697</v>
      </c>
      <c r="J81" s="30">
        <f t="shared" si="48"/>
        <v>70.783333333333331</v>
      </c>
      <c r="K81" s="83">
        <f t="shared" si="49"/>
        <v>10.266666666666666</v>
      </c>
      <c r="L81" s="83">
        <f t="shared" si="50"/>
        <v>105.40444444444442</v>
      </c>
      <c r="M81" s="83">
        <f t="shared" si="51"/>
        <v>82.110000000000014</v>
      </c>
      <c r="N81" s="23">
        <f t="shared" si="52"/>
        <v>0.11441077441077457</v>
      </c>
      <c r="O81" s="30">
        <f t="shared" si="53"/>
        <v>82.224410774410785</v>
      </c>
      <c r="P81" s="83">
        <f t="shared" si="54"/>
        <v>1.1744107744107879</v>
      </c>
      <c r="Q81" s="83">
        <f t="shared" si="55"/>
        <v>1.3792406670521464</v>
      </c>
      <c r="R81" s="83">
        <f t="shared" si="37"/>
        <v>10.302123026673925</v>
      </c>
      <c r="S81" s="30">
        <f t="shared" si="38"/>
        <v>66.078942601884719</v>
      </c>
      <c r="T81" s="83">
        <f t="shared" si="39"/>
        <v>14.971057398115278</v>
      </c>
      <c r="U81" s="83">
        <f t="shared" si="40"/>
        <v>224.1325596176622</v>
      </c>
      <c r="V81" s="84">
        <f t="shared" si="36"/>
        <v>74.49666666666667</v>
      </c>
      <c r="W81" s="85"/>
      <c r="X81" s="83">
        <f t="shared" si="46"/>
        <v>6.5533333333333275</v>
      </c>
      <c r="Y81" s="83">
        <f t="shared" si="47"/>
        <v>42.946177777777699</v>
      </c>
    </row>
    <row r="82" spans="1:25" ht="18" customHeight="1" x14ac:dyDescent="0.25">
      <c r="A82" s="41">
        <v>79</v>
      </c>
      <c r="B82" s="8">
        <v>44136</v>
      </c>
      <c r="C82" s="81">
        <v>88.04</v>
      </c>
      <c r="D82" s="75">
        <f>AVERAGE($C$4:C81)</f>
        <v>47.3351282051282</v>
      </c>
      <c r="E82" s="83">
        <f t="shared" si="41"/>
        <v>40.704871794871806</v>
      </c>
      <c r="F82" s="19">
        <f t="shared" si="42"/>
        <v>1656.8865878369504</v>
      </c>
      <c r="G82" s="32">
        <f t="shared" si="43"/>
        <v>78.74666666666667</v>
      </c>
      <c r="H82" s="83">
        <f t="shared" si="44"/>
        <v>9.2933333333333366</v>
      </c>
      <c r="I82" s="83">
        <f t="shared" si="45"/>
        <v>86.366044444444498</v>
      </c>
      <c r="J82" s="30">
        <f t="shared" si="48"/>
        <v>73.476666666666659</v>
      </c>
      <c r="K82" s="83">
        <f t="shared" si="49"/>
        <v>14.563333333333347</v>
      </c>
      <c r="L82" s="83">
        <f t="shared" si="50"/>
        <v>212.09067777777818</v>
      </c>
      <c r="M82" s="83">
        <f t="shared" si="51"/>
        <v>84.01666666666668</v>
      </c>
      <c r="N82" s="23">
        <f t="shared" si="52"/>
        <v>0.10646464646464666</v>
      </c>
      <c r="O82" s="30">
        <f t="shared" si="53"/>
        <v>84.123131313131324</v>
      </c>
      <c r="P82" s="83">
        <f t="shared" si="54"/>
        <v>3.9168686868686819</v>
      </c>
      <c r="Q82" s="83">
        <f t="shared" si="55"/>
        <v>15.341860310172393</v>
      </c>
      <c r="R82" s="83">
        <f t="shared" si="37"/>
        <v>8.624305983960534</v>
      </c>
      <c r="S82" s="30">
        <f t="shared" si="38"/>
        <v>89.399870713119213</v>
      </c>
      <c r="T82" s="83">
        <f t="shared" si="39"/>
        <v>1.3598707131192072</v>
      </c>
      <c r="U82" s="83">
        <f t="shared" si="40"/>
        <v>1.8492483563993409</v>
      </c>
      <c r="V82" s="84">
        <f t="shared" si="36"/>
        <v>78.748333333333335</v>
      </c>
      <c r="W82" s="85"/>
      <c r="X82" s="83">
        <f t="shared" si="46"/>
        <v>9.2916666666666714</v>
      </c>
      <c r="Y82" s="83">
        <f t="shared" si="47"/>
        <v>86.335069444444528</v>
      </c>
    </row>
    <row r="83" spans="1:25" ht="18" customHeight="1" x14ac:dyDescent="0.25">
      <c r="A83" s="41">
        <v>80</v>
      </c>
      <c r="B83" s="8">
        <v>44166</v>
      </c>
      <c r="C83" s="81">
        <v>87.59</v>
      </c>
      <c r="D83" s="75">
        <f>AVERAGE($C$4:C82)</f>
        <v>47.850379746835436</v>
      </c>
      <c r="E83" s="83">
        <f t="shared" si="41"/>
        <v>39.739620253164567</v>
      </c>
      <c r="F83" s="19">
        <f t="shared" si="42"/>
        <v>1579.2374178657274</v>
      </c>
      <c r="G83" s="32">
        <f t="shared" si="43"/>
        <v>80.856666666666669</v>
      </c>
      <c r="H83" s="83">
        <f t="shared" si="44"/>
        <v>6.7333333333333343</v>
      </c>
      <c r="I83" s="83">
        <f t="shared" si="45"/>
        <v>45.337777777777788</v>
      </c>
      <c r="J83" s="30">
        <f t="shared" si="48"/>
        <v>75.7</v>
      </c>
      <c r="K83" s="83">
        <f t="shared" si="49"/>
        <v>11.89</v>
      </c>
      <c r="L83" s="83">
        <f t="shared" si="50"/>
        <v>141.37210000000002</v>
      </c>
      <c r="M83" s="83">
        <f t="shared" si="51"/>
        <v>86.013333333333335</v>
      </c>
      <c r="N83" s="23">
        <f t="shared" si="52"/>
        <v>0.10417508417508417</v>
      </c>
      <c r="O83" s="30">
        <f t="shared" si="53"/>
        <v>86.117508417508418</v>
      </c>
      <c r="P83" s="83">
        <f t="shared" si="54"/>
        <v>1.4724915824915854</v>
      </c>
      <c r="Q83" s="83">
        <f t="shared" si="55"/>
        <v>2.1682314605085735</v>
      </c>
      <c r="R83" s="83">
        <f t="shared" si="37"/>
        <v>-0.51113130395274986</v>
      </c>
      <c r="S83" s="30">
        <f t="shared" si="38"/>
        <v>95.632838988278863</v>
      </c>
      <c r="T83" s="83">
        <f t="shared" si="39"/>
        <v>8.0428389882788593</v>
      </c>
      <c r="U83" s="83">
        <f t="shared" si="40"/>
        <v>64.687258991378499</v>
      </c>
      <c r="V83" s="84">
        <f t="shared" si="36"/>
        <v>83.393333333333345</v>
      </c>
      <c r="W83" s="85"/>
      <c r="X83" s="83">
        <f t="shared" si="46"/>
        <v>4.1966666666666583</v>
      </c>
      <c r="Y83" s="83">
        <f t="shared" si="47"/>
        <v>17.612011111111041</v>
      </c>
    </row>
    <row r="84" spans="1:25" ht="18" customHeight="1" x14ac:dyDescent="0.25">
      <c r="A84" s="41">
        <v>81</v>
      </c>
      <c r="B84" s="8">
        <v>44197</v>
      </c>
      <c r="C84" s="81">
        <v>91.79</v>
      </c>
      <c r="D84" s="75">
        <f>AVERAGE($C$4:C83)</f>
        <v>48.347124999999991</v>
      </c>
      <c r="E84" s="83">
        <f t="shared" si="41"/>
        <v>43.442875000000015</v>
      </c>
      <c r="F84" s="19">
        <f t="shared" si="42"/>
        <v>1887.2833882656264</v>
      </c>
      <c r="G84" s="32">
        <f t="shared" si="43"/>
        <v>85.56</v>
      </c>
      <c r="H84" s="83">
        <f t="shared" si="44"/>
        <v>6.230000000000004</v>
      </c>
      <c r="I84" s="83">
        <f t="shared" si="45"/>
        <v>38.812900000000049</v>
      </c>
      <c r="J84" s="30">
        <f t="shared" si="48"/>
        <v>77.890833333333333</v>
      </c>
      <c r="K84" s="83">
        <f t="shared" si="49"/>
        <v>13.899166666666673</v>
      </c>
      <c r="L84" s="83">
        <f t="shared" si="50"/>
        <v>193.18683402777796</v>
      </c>
      <c r="M84" s="83">
        <f t="shared" si="51"/>
        <v>93.229166666666671</v>
      </c>
      <c r="N84" s="23">
        <f t="shared" si="52"/>
        <v>0.15493265993265998</v>
      </c>
      <c r="O84" s="30">
        <f t="shared" si="53"/>
        <v>93.384099326599326</v>
      </c>
      <c r="P84" s="83">
        <f t="shared" si="54"/>
        <v>1.59409932659932</v>
      </c>
      <c r="Q84" s="83">
        <f t="shared" si="55"/>
        <v>2.5411526630644055</v>
      </c>
      <c r="R84" s="83">
        <f t="shared" si="37"/>
        <v>4.7950679301290045</v>
      </c>
      <c r="S84" s="30">
        <f t="shared" si="38"/>
        <v>87.142300090867792</v>
      </c>
      <c r="T84" s="83">
        <f t="shared" si="39"/>
        <v>4.6476999091322142</v>
      </c>
      <c r="U84" s="83">
        <f t="shared" si="40"/>
        <v>21.601114445347591</v>
      </c>
      <c r="V84" s="84">
        <f t="shared" si="36"/>
        <v>84.223333333333329</v>
      </c>
      <c r="W84" s="85"/>
      <c r="X84" s="83">
        <f t="shared" si="46"/>
        <v>7.5666666666666771</v>
      </c>
      <c r="Y84" s="83">
        <f t="shared" si="47"/>
        <v>57.254444444444601</v>
      </c>
    </row>
    <row r="85" spans="1:25" ht="18" customHeight="1" x14ac:dyDescent="0.25">
      <c r="A85" s="41">
        <v>82</v>
      </c>
      <c r="B85" s="8">
        <v>44228</v>
      </c>
      <c r="C85" s="81">
        <v>101.84</v>
      </c>
      <c r="D85" s="75">
        <f>AVERAGE($C$4:C84)</f>
        <v>48.883456790123454</v>
      </c>
      <c r="E85" s="83">
        <f t="shared" si="41"/>
        <v>52.95654320987655</v>
      </c>
      <c r="F85" s="19">
        <f t="shared" si="42"/>
        <v>2804.3954687395221</v>
      </c>
      <c r="G85" s="32">
        <f t="shared" si="43"/>
        <v>89.14</v>
      </c>
      <c r="H85" s="83">
        <f t="shared" si="44"/>
        <v>12.700000000000003</v>
      </c>
      <c r="I85" s="83">
        <f t="shared" si="45"/>
        <v>161.29000000000008</v>
      </c>
      <c r="J85" s="30">
        <f t="shared" si="48"/>
        <v>80.402500000000003</v>
      </c>
      <c r="K85" s="83">
        <f t="shared" si="49"/>
        <v>21.4375</v>
      </c>
      <c r="L85" s="83">
        <f t="shared" si="50"/>
        <v>459.56640625</v>
      </c>
      <c r="M85" s="83">
        <f t="shared" si="51"/>
        <v>97.877499999999998</v>
      </c>
      <c r="N85" s="23">
        <f t="shared" si="52"/>
        <v>0.17651515151515146</v>
      </c>
      <c r="O85" s="30">
        <f t="shared" si="53"/>
        <v>98.054015151515145</v>
      </c>
      <c r="P85" s="83">
        <f t="shared" si="54"/>
        <v>3.7859848484848584</v>
      </c>
      <c r="Q85" s="83">
        <f t="shared" si="55"/>
        <v>14.333681272956916</v>
      </c>
      <c r="R85" s="83">
        <f t="shared" si="37"/>
        <v>10.948905109489049</v>
      </c>
      <c r="S85" s="30">
        <f t="shared" si="38"/>
        <v>96.191392853065423</v>
      </c>
      <c r="T85" s="83">
        <f t="shared" si="39"/>
        <v>5.6486071469345802</v>
      </c>
      <c r="U85" s="83">
        <f t="shared" si="40"/>
        <v>31.906762700400417</v>
      </c>
      <c r="V85" s="84">
        <f t="shared" si="36"/>
        <v>88.675000000000011</v>
      </c>
      <c r="W85" s="85"/>
      <c r="X85" s="83">
        <f t="shared" si="46"/>
        <v>13.164999999999992</v>
      </c>
      <c r="Y85" s="83">
        <f t="shared" si="47"/>
        <v>173.31722499999978</v>
      </c>
    </row>
    <row r="86" spans="1:25" ht="18" customHeight="1" x14ac:dyDescent="0.25">
      <c r="A86" s="41">
        <v>83</v>
      </c>
      <c r="B86" s="8">
        <v>44256</v>
      </c>
      <c r="C86" s="81">
        <v>103.43</v>
      </c>
      <c r="D86" s="75">
        <f>AVERAGE($C$4:C85)</f>
        <v>49.529268292682922</v>
      </c>
      <c r="E86" s="83">
        <f t="shared" si="41"/>
        <v>53.900731707317085</v>
      </c>
      <c r="F86" s="19">
        <f t="shared" si="42"/>
        <v>2905.2888785841774</v>
      </c>
      <c r="G86" s="32">
        <f t="shared" si="43"/>
        <v>93.740000000000009</v>
      </c>
      <c r="H86" s="83">
        <f t="shared" si="44"/>
        <v>9.6899999999999977</v>
      </c>
      <c r="I86" s="83">
        <f t="shared" si="45"/>
        <v>93.896099999999961</v>
      </c>
      <c r="J86" s="30">
        <f t="shared" si="48"/>
        <v>83.575833333333335</v>
      </c>
      <c r="K86" s="83">
        <f t="shared" si="49"/>
        <v>19.854166666666671</v>
      </c>
      <c r="L86" s="83">
        <f t="shared" si="50"/>
        <v>394.18793402777794</v>
      </c>
      <c r="M86" s="83">
        <f t="shared" si="51"/>
        <v>103.90416666666668</v>
      </c>
      <c r="N86" s="23">
        <f t="shared" si="52"/>
        <v>0.20533670033670048</v>
      </c>
      <c r="O86" s="30">
        <f t="shared" si="53"/>
        <v>104.10950336700338</v>
      </c>
      <c r="P86" s="83">
        <f t="shared" si="54"/>
        <v>0.67950336700337743</v>
      </c>
      <c r="Q86" s="83">
        <f t="shared" si="55"/>
        <v>0.46172482576892665</v>
      </c>
      <c r="R86" s="83">
        <f t="shared" si="37"/>
        <v>1.5612725844461828</v>
      </c>
      <c r="S86" s="30">
        <f t="shared" si="38"/>
        <v>112.99036496350365</v>
      </c>
      <c r="T86" s="83">
        <f t="shared" si="39"/>
        <v>9.5603649635036447</v>
      </c>
      <c r="U86" s="83">
        <f t="shared" si="40"/>
        <v>91.400578235388039</v>
      </c>
      <c r="V86" s="84">
        <f t="shared" si="36"/>
        <v>95.490000000000009</v>
      </c>
      <c r="W86" s="85"/>
      <c r="X86" s="83">
        <f t="shared" si="46"/>
        <v>7.9399999999999977</v>
      </c>
      <c r="Y86" s="83">
        <f t="shared" si="47"/>
        <v>63.043599999999962</v>
      </c>
    </row>
    <row r="87" spans="1:25" ht="18" customHeight="1" x14ac:dyDescent="0.25">
      <c r="A87" s="41">
        <v>84</v>
      </c>
      <c r="B87" s="8">
        <v>44287</v>
      </c>
      <c r="C87" s="81">
        <v>120.51</v>
      </c>
      <c r="D87" s="75">
        <f>AVERAGE($C$4:C86)</f>
        <v>50.178674698795177</v>
      </c>
      <c r="E87" s="83">
        <f t="shared" si="41"/>
        <v>70.331325301204828</v>
      </c>
      <c r="F87" s="19">
        <f t="shared" si="42"/>
        <v>4946.4953186238945</v>
      </c>
      <c r="G87" s="32">
        <f t="shared" si="43"/>
        <v>99.02</v>
      </c>
      <c r="H87" s="83">
        <f t="shared" si="44"/>
        <v>21.490000000000009</v>
      </c>
      <c r="I87" s="83">
        <f t="shared" si="45"/>
        <v>461.82010000000037</v>
      </c>
      <c r="J87" s="30">
        <f t="shared" si="48"/>
        <v>87.32416666666667</v>
      </c>
      <c r="K87" s="83">
        <f t="shared" si="49"/>
        <v>33.185833333333335</v>
      </c>
      <c r="L87" s="83">
        <f t="shared" si="50"/>
        <v>1101.2995340277778</v>
      </c>
      <c r="M87" s="83">
        <f t="shared" si="51"/>
        <v>110.71583333333332</v>
      </c>
      <c r="N87" s="23">
        <f t="shared" si="52"/>
        <v>0.23627946127946112</v>
      </c>
      <c r="O87" s="30">
        <f t="shared" si="53"/>
        <v>110.95211279461279</v>
      </c>
      <c r="P87" s="83">
        <f t="shared" si="54"/>
        <v>9.5578872053872175</v>
      </c>
      <c r="Q87" s="83">
        <f t="shared" si="55"/>
        <v>91.35320783090468</v>
      </c>
      <c r="R87" s="83">
        <f t="shared" si="37"/>
        <v>16.513584066518415</v>
      </c>
      <c r="S87" s="30">
        <f t="shared" si="38"/>
        <v>105.04482423409269</v>
      </c>
      <c r="T87" s="83">
        <f t="shared" si="39"/>
        <v>15.465175765907318</v>
      </c>
      <c r="U87" s="83">
        <f t="shared" si="40"/>
        <v>239.171661470407</v>
      </c>
      <c r="V87" s="84">
        <f t="shared" ref="V87:V103" si="56">(G86 + ($W$2 * (C86-G86)))</f>
        <v>98.585000000000008</v>
      </c>
      <c r="W87" s="85"/>
      <c r="X87" s="83">
        <f t="shared" si="46"/>
        <v>21.924999999999997</v>
      </c>
      <c r="Y87" s="83">
        <f t="shared" si="47"/>
        <v>480.70562499999988</v>
      </c>
    </row>
    <row r="88" spans="1:25" ht="18" customHeight="1" x14ac:dyDescent="0.25">
      <c r="A88" s="41">
        <v>85</v>
      </c>
      <c r="B88" s="8">
        <v>44317</v>
      </c>
      <c r="C88" s="81">
        <v>120.58</v>
      </c>
      <c r="D88" s="75">
        <f>AVERAGE($C$4:C87)</f>
        <v>51.015952380952385</v>
      </c>
      <c r="E88" s="83">
        <f t="shared" si="41"/>
        <v>69.564047619047614</v>
      </c>
      <c r="F88" s="19">
        <f t="shared" si="42"/>
        <v>4839.1567211451238</v>
      </c>
      <c r="G88" s="32">
        <f t="shared" si="43"/>
        <v>108.59333333333335</v>
      </c>
      <c r="H88" s="83">
        <f t="shared" si="44"/>
        <v>11.98666666666665</v>
      </c>
      <c r="I88" s="83">
        <f t="shared" si="45"/>
        <v>143.68017777777737</v>
      </c>
      <c r="J88" s="30">
        <f t="shared" si="48"/>
        <v>91.864999999999995</v>
      </c>
      <c r="K88" s="83">
        <f t="shared" si="49"/>
        <v>28.715000000000003</v>
      </c>
      <c r="L88" s="83">
        <f t="shared" si="50"/>
        <v>824.55122500000016</v>
      </c>
      <c r="M88" s="83">
        <f t="shared" si="51"/>
        <v>125.3216666666667</v>
      </c>
      <c r="N88" s="23">
        <f t="shared" si="52"/>
        <v>0.33794612794612833</v>
      </c>
      <c r="O88" s="30">
        <f t="shared" si="53"/>
        <v>125.65961279461283</v>
      </c>
      <c r="P88" s="83">
        <f t="shared" si="54"/>
        <v>5.079612794612828</v>
      </c>
      <c r="Q88" s="83">
        <f t="shared" si="55"/>
        <v>25.802466143194344</v>
      </c>
      <c r="R88" s="83">
        <f t="shared" si="37"/>
        <v>5.8086465853457447E-2</v>
      </c>
      <c r="S88" s="30">
        <f t="shared" si="38"/>
        <v>140.41052015856135</v>
      </c>
      <c r="T88" s="83">
        <f t="shared" si="39"/>
        <v>19.830520158561356</v>
      </c>
      <c r="U88" s="83">
        <f t="shared" si="40"/>
        <v>393.24952975910833</v>
      </c>
      <c r="V88" s="84">
        <f t="shared" si="56"/>
        <v>109.765</v>
      </c>
      <c r="W88" s="85"/>
      <c r="X88" s="83">
        <f t="shared" si="46"/>
        <v>10.814999999999998</v>
      </c>
      <c r="Y88" s="83">
        <f t="shared" si="47"/>
        <v>116.96422499999996</v>
      </c>
    </row>
    <row r="89" spans="1:25" ht="18" customHeight="1" x14ac:dyDescent="0.25">
      <c r="A89" s="41">
        <v>86</v>
      </c>
      <c r="B89" s="8">
        <v>44348</v>
      </c>
      <c r="C89" s="81">
        <v>125.32</v>
      </c>
      <c r="D89" s="75">
        <f>AVERAGE($C$4:C88)</f>
        <v>51.834352941176469</v>
      </c>
      <c r="E89" s="83">
        <f t="shared" si="41"/>
        <v>73.485647058823531</v>
      </c>
      <c r="F89" s="19">
        <f t="shared" si="42"/>
        <v>5400.1403236539791</v>
      </c>
      <c r="G89" s="32">
        <f t="shared" si="43"/>
        <v>114.83999999999999</v>
      </c>
      <c r="H89" s="83">
        <f t="shared" si="44"/>
        <v>10.480000000000004</v>
      </c>
      <c r="I89" s="83">
        <f t="shared" si="45"/>
        <v>109.83040000000008</v>
      </c>
      <c r="J89" s="30">
        <f t="shared" si="48"/>
        <v>97.623333333333335</v>
      </c>
      <c r="K89" s="83">
        <f t="shared" si="49"/>
        <v>27.696666666666658</v>
      </c>
      <c r="L89" s="83">
        <f t="shared" si="50"/>
        <v>767.10534444444397</v>
      </c>
      <c r="M89" s="83">
        <f t="shared" si="51"/>
        <v>132.05666666666664</v>
      </c>
      <c r="N89" s="23">
        <f t="shared" si="52"/>
        <v>0.34781144781144757</v>
      </c>
      <c r="O89" s="30">
        <f t="shared" si="53"/>
        <v>132.40447811447808</v>
      </c>
      <c r="P89" s="83">
        <f t="shared" si="54"/>
        <v>7.0844781144780882</v>
      </c>
      <c r="Q89" s="83">
        <f t="shared" si="55"/>
        <v>50.189830154519008</v>
      </c>
      <c r="R89" s="83">
        <f t="shared" si="37"/>
        <v>3.931000165864984</v>
      </c>
      <c r="S89" s="30">
        <f t="shared" si="38"/>
        <v>120.6500406605261</v>
      </c>
      <c r="T89" s="83">
        <f t="shared" si="39"/>
        <v>4.6699593394738912</v>
      </c>
      <c r="U89" s="83">
        <f t="shared" si="40"/>
        <v>21.808520232339422</v>
      </c>
      <c r="V89" s="84">
        <f t="shared" si="56"/>
        <v>114.58666666666667</v>
      </c>
      <c r="W89" s="85"/>
      <c r="X89" s="83">
        <f t="shared" si="46"/>
        <v>10.73333333333332</v>
      </c>
      <c r="Y89" s="83">
        <f t="shared" si="47"/>
        <v>115.20444444444416</v>
      </c>
    </row>
    <row r="90" spans="1:25" ht="18" customHeight="1" x14ac:dyDescent="0.25">
      <c r="A90" s="41">
        <v>87</v>
      </c>
      <c r="B90" s="8">
        <v>44378</v>
      </c>
      <c r="C90" s="81">
        <v>135.22</v>
      </c>
      <c r="D90" s="75">
        <f>AVERAGE($C$4:C89)</f>
        <v>52.688837209302321</v>
      </c>
      <c r="E90" s="83">
        <f t="shared" si="41"/>
        <v>82.531162790697678</v>
      </c>
      <c r="F90" s="19">
        <f t="shared" si="42"/>
        <v>6811.3928315846406</v>
      </c>
      <c r="G90" s="32">
        <f t="shared" si="43"/>
        <v>122.13666666666666</v>
      </c>
      <c r="H90" s="83">
        <f t="shared" si="44"/>
        <v>13.083333333333343</v>
      </c>
      <c r="I90" s="83">
        <f t="shared" si="45"/>
        <v>171.17361111111137</v>
      </c>
      <c r="J90" s="30">
        <f t="shared" si="48"/>
        <v>104.04833333333333</v>
      </c>
      <c r="K90" s="83">
        <f t="shared" si="49"/>
        <v>31.171666666666667</v>
      </c>
      <c r="L90" s="83">
        <f t="shared" si="50"/>
        <v>971.67280277777775</v>
      </c>
      <c r="M90" s="83">
        <f t="shared" si="51"/>
        <v>140.22499999999997</v>
      </c>
      <c r="N90" s="23">
        <f t="shared" si="52"/>
        <v>0.36542087542087526</v>
      </c>
      <c r="O90" s="30">
        <f t="shared" si="53"/>
        <v>140.59042087542085</v>
      </c>
      <c r="P90" s="83">
        <f t="shared" si="54"/>
        <v>5.370420875420848</v>
      </c>
      <c r="Q90" s="83">
        <f t="shared" si="55"/>
        <v>28.841420379156027</v>
      </c>
      <c r="R90" s="83">
        <f t="shared" si="37"/>
        <v>7.8997765719757362</v>
      </c>
      <c r="S90" s="30">
        <f t="shared" si="38"/>
        <v>130.24632940786199</v>
      </c>
      <c r="T90" s="83">
        <f t="shared" si="39"/>
        <v>4.9736705921380064</v>
      </c>
      <c r="U90" s="83">
        <f t="shared" si="40"/>
        <v>24.737399159098427</v>
      </c>
      <c r="V90" s="84">
        <f t="shared" si="56"/>
        <v>120.07999999999998</v>
      </c>
      <c r="W90" s="85"/>
      <c r="X90" s="83">
        <f t="shared" si="46"/>
        <v>15.140000000000015</v>
      </c>
      <c r="Y90" s="83">
        <f t="shared" si="47"/>
        <v>229.21960000000044</v>
      </c>
    </row>
    <row r="91" spans="1:25" ht="18" customHeight="1" x14ac:dyDescent="0.25">
      <c r="A91" s="41">
        <v>88</v>
      </c>
      <c r="B91" s="8">
        <v>44409</v>
      </c>
      <c r="C91" s="81">
        <v>145.46</v>
      </c>
      <c r="D91" s="75">
        <f>AVERAGE($C$4:C90)</f>
        <v>53.637471264367818</v>
      </c>
      <c r="E91" s="83">
        <f t="shared" si="41"/>
        <v>91.82252873563219</v>
      </c>
      <c r="F91" s="19">
        <f t="shared" si="42"/>
        <v>8431.376783406</v>
      </c>
      <c r="G91" s="32">
        <f t="shared" si="43"/>
        <v>127.04</v>
      </c>
      <c r="H91" s="83">
        <f t="shared" si="44"/>
        <v>18.420000000000002</v>
      </c>
      <c r="I91" s="83">
        <f t="shared" si="45"/>
        <v>339.29640000000006</v>
      </c>
      <c r="J91" s="30">
        <f t="shared" si="48"/>
        <v>111.14749999999999</v>
      </c>
      <c r="K91" s="83">
        <f t="shared" si="49"/>
        <v>34.312500000000014</v>
      </c>
      <c r="L91" s="83">
        <f t="shared" si="50"/>
        <v>1177.3476562500009</v>
      </c>
      <c r="M91" s="83">
        <f t="shared" si="51"/>
        <v>142.9325</v>
      </c>
      <c r="N91" s="23">
        <f t="shared" si="52"/>
        <v>0.32106060606060632</v>
      </c>
      <c r="O91" s="30">
        <f t="shared" si="53"/>
        <v>143.2535606060606</v>
      </c>
      <c r="P91" s="83">
        <f t="shared" si="54"/>
        <v>2.2064393939394051</v>
      </c>
      <c r="Q91" s="83">
        <f t="shared" si="55"/>
        <v>4.8683747991276896</v>
      </c>
      <c r="R91" s="83">
        <f t="shared" si="37"/>
        <v>7.5728442538086194</v>
      </c>
      <c r="S91" s="30">
        <f t="shared" si="38"/>
        <v>145.9020778806256</v>
      </c>
      <c r="T91" s="83">
        <f t="shared" si="39"/>
        <v>0.44207788062558961</v>
      </c>
      <c r="U91" s="83">
        <f t="shared" si="40"/>
        <v>0.19543285253841305</v>
      </c>
      <c r="V91" s="84">
        <f t="shared" si="56"/>
        <v>128.67833333333334</v>
      </c>
      <c r="W91" s="85"/>
      <c r="X91" s="83">
        <f t="shared" si="46"/>
        <v>16.781666666666666</v>
      </c>
      <c r="Y91" s="83">
        <f t="shared" si="47"/>
        <v>281.62433611111112</v>
      </c>
    </row>
    <row r="92" spans="1:25" ht="18" customHeight="1" x14ac:dyDescent="0.25">
      <c r="A92" s="41">
        <v>89</v>
      </c>
      <c r="B92" s="8">
        <v>44440</v>
      </c>
      <c r="C92" s="81">
        <v>133.27000000000001</v>
      </c>
      <c r="D92" s="75">
        <f>AVERAGE($C$4:C91)</f>
        <v>54.68090909090909</v>
      </c>
      <c r="E92" s="83">
        <f t="shared" si="41"/>
        <v>78.589090909090913</v>
      </c>
      <c r="F92" s="19">
        <f t="shared" si="42"/>
        <v>6176.2452099173561</v>
      </c>
      <c r="G92" s="32">
        <f t="shared" si="43"/>
        <v>135.33333333333334</v>
      </c>
      <c r="H92" s="83">
        <f t="shared" si="44"/>
        <v>2.0633333333333326</v>
      </c>
      <c r="I92" s="83">
        <f t="shared" si="45"/>
        <v>4.257344444444441</v>
      </c>
      <c r="J92" s="30">
        <f t="shared" si="48"/>
        <v>118.1525</v>
      </c>
      <c r="K92" s="83">
        <f t="shared" si="49"/>
        <v>15.117500000000007</v>
      </c>
      <c r="L92" s="83">
        <f t="shared" si="50"/>
        <v>228.53880625000019</v>
      </c>
      <c r="M92" s="83">
        <f t="shared" si="51"/>
        <v>152.51416666666668</v>
      </c>
      <c r="N92" s="23">
        <f t="shared" si="52"/>
        <v>0.34708754208754222</v>
      </c>
      <c r="O92" s="30">
        <f t="shared" si="53"/>
        <v>152.86125420875422</v>
      </c>
      <c r="P92" s="83">
        <f t="shared" si="54"/>
        <v>19.591254208754208</v>
      </c>
      <c r="Q92" s="83">
        <f t="shared" si="55"/>
        <v>383.81724147202948</v>
      </c>
      <c r="R92" s="83">
        <f t="shared" si="37"/>
        <v>-8.3803107383473083</v>
      </c>
      <c r="S92" s="30">
        <f t="shared" si="38"/>
        <v>156.47545925159002</v>
      </c>
      <c r="T92" s="83">
        <f t="shared" si="39"/>
        <v>23.205459251590014</v>
      </c>
      <c r="U92" s="83">
        <f t="shared" si="40"/>
        <v>538.49333907720461</v>
      </c>
      <c r="V92" s="84">
        <f t="shared" si="56"/>
        <v>136.25</v>
      </c>
      <c r="W92" s="85"/>
      <c r="X92" s="83">
        <f t="shared" si="46"/>
        <v>2.9799999999999898</v>
      </c>
      <c r="Y92" s="83">
        <f t="shared" si="47"/>
        <v>8.8803999999999395</v>
      </c>
    </row>
    <row r="93" spans="1:25" ht="18" customHeight="1" x14ac:dyDescent="0.25">
      <c r="A93" s="41">
        <v>90</v>
      </c>
      <c r="B93" s="8">
        <v>44470</v>
      </c>
      <c r="C93" s="81">
        <v>148.27000000000001</v>
      </c>
      <c r="D93" s="75">
        <f>AVERAGE($C$4:C92)</f>
        <v>55.563932584269672</v>
      </c>
      <c r="E93" s="83">
        <f t="shared" si="41"/>
        <v>92.706067415730331</v>
      </c>
      <c r="F93" s="19">
        <f t="shared" si="42"/>
        <v>8594.4149356899379</v>
      </c>
      <c r="G93" s="32">
        <f t="shared" si="43"/>
        <v>137.98333333333335</v>
      </c>
      <c r="H93" s="83">
        <f t="shared" si="44"/>
        <v>10.286666666666662</v>
      </c>
      <c r="I93" s="83">
        <f t="shared" si="45"/>
        <v>105.81551111111101</v>
      </c>
      <c r="J93" s="30">
        <f t="shared" si="48"/>
        <v>124.83750000000001</v>
      </c>
      <c r="K93" s="83">
        <f t="shared" si="49"/>
        <v>23.432500000000005</v>
      </c>
      <c r="L93" s="83">
        <f t="shared" si="50"/>
        <v>549.08205625000016</v>
      </c>
      <c r="M93" s="83">
        <f t="shared" si="51"/>
        <v>151.12916666666669</v>
      </c>
      <c r="N93" s="23">
        <f t="shared" si="52"/>
        <v>0.26557239057239074</v>
      </c>
      <c r="O93" s="30">
        <f t="shared" si="53"/>
        <v>151.39473905723909</v>
      </c>
      <c r="P93" s="83">
        <f t="shared" si="54"/>
        <v>3.1247390572390827</v>
      </c>
      <c r="Q93" s="83">
        <f t="shared" si="55"/>
        <v>9.763994175835391</v>
      </c>
      <c r="R93" s="83">
        <f t="shared" si="37"/>
        <v>11.2553462894875</v>
      </c>
      <c r="S93" s="30">
        <f t="shared" si="38"/>
        <v>122.10155987900455</v>
      </c>
      <c r="T93" s="83">
        <f t="shared" si="39"/>
        <v>26.168440120995456</v>
      </c>
      <c r="U93" s="83">
        <f t="shared" si="40"/>
        <v>684.78725836612466</v>
      </c>
      <c r="V93" s="84">
        <f t="shared" si="56"/>
        <v>134.30166666666668</v>
      </c>
      <c r="W93" s="85"/>
      <c r="X93" s="83">
        <f t="shared" si="46"/>
        <v>13.968333333333334</v>
      </c>
      <c r="Y93" s="83">
        <f t="shared" si="47"/>
        <v>195.11433611111113</v>
      </c>
    </row>
    <row r="94" spans="1:25" ht="18" customHeight="1" x14ac:dyDescent="0.25">
      <c r="A94" s="41">
        <v>91</v>
      </c>
      <c r="B94" s="8">
        <v>44501</v>
      </c>
      <c r="C94" s="81">
        <v>142.44999999999999</v>
      </c>
      <c r="D94" s="75">
        <f>AVERAGE($C$4:C93)</f>
        <v>56.594000000000008</v>
      </c>
      <c r="E94" s="83">
        <f t="shared" si="41"/>
        <v>85.85599999999998</v>
      </c>
      <c r="F94" s="19">
        <f t="shared" si="42"/>
        <v>7371.2527359999967</v>
      </c>
      <c r="G94" s="32">
        <f t="shared" si="43"/>
        <v>142.33333333333334</v>
      </c>
      <c r="H94" s="83">
        <f t="shared" si="44"/>
        <v>0.11666666666664582</v>
      </c>
      <c r="I94" s="83">
        <f t="shared" si="45"/>
        <v>1.3611111111106248E-2</v>
      </c>
      <c r="J94" s="30">
        <f t="shared" si="48"/>
        <v>130.62333333333333</v>
      </c>
      <c r="K94" s="83">
        <f t="shared" si="49"/>
        <v>11.826666666666654</v>
      </c>
      <c r="L94" s="83">
        <f t="shared" si="50"/>
        <v>139.87004444444415</v>
      </c>
      <c r="M94" s="83">
        <f t="shared" si="51"/>
        <v>154.04333333333335</v>
      </c>
      <c r="N94" s="23">
        <f t="shared" si="52"/>
        <v>0.23656565656565673</v>
      </c>
      <c r="O94" s="30">
        <f t="shared" si="53"/>
        <v>154.27989898989901</v>
      </c>
      <c r="P94" s="83">
        <f t="shared" si="54"/>
        <v>11.829898989899021</v>
      </c>
      <c r="Q94" s="83">
        <f t="shared" si="55"/>
        <v>139.94651011121388</v>
      </c>
      <c r="R94" s="83">
        <f t="shared" si="37"/>
        <v>-3.9252714642206921</v>
      </c>
      <c r="S94" s="30">
        <f t="shared" si="38"/>
        <v>164.95830194342312</v>
      </c>
      <c r="T94" s="83">
        <f t="shared" si="39"/>
        <v>22.508301943423135</v>
      </c>
      <c r="U94" s="83">
        <f t="shared" si="40"/>
        <v>506.62365637630563</v>
      </c>
      <c r="V94" s="84">
        <f t="shared" si="56"/>
        <v>143.12666666666667</v>
      </c>
      <c r="W94" s="85"/>
      <c r="X94" s="83">
        <f t="shared" si="46"/>
        <v>0.67666666666667652</v>
      </c>
      <c r="Y94" s="83">
        <f t="shared" si="47"/>
        <v>0.4578777777777911</v>
      </c>
    </row>
    <row r="95" spans="1:25" ht="18" customHeight="1" x14ac:dyDescent="0.25">
      <c r="A95" s="41">
        <v>92</v>
      </c>
      <c r="B95" s="8">
        <v>44531</v>
      </c>
      <c r="C95" s="81">
        <v>144.68</v>
      </c>
      <c r="D95" s="75">
        <f>AVERAGE($C$4:C94)</f>
        <v>57.537472527472538</v>
      </c>
      <c r="E95" s="83">
        <f t="shared" si="41"/>
        <v>87.142527472527462</v>
      </c>
      <c r="F95" s="19">
        <f t="shared" si="42"/>
        <v>7593.820094300203</v>
      </c>
      <c r="G95" s="32">
        <f t="shared" si="43"/>
        <v>141.33000000000001</v>
      </c>
      <c r="H95" s="83">
        <f t="shared" si="44"/>
        <v>3.3499999999999943</v>
      </c>
      <c r="I95" s="83">
        <f t="shared" si="45"/>
        <v>11.222499999999961</v>
      </c>
      <c r="J95" s="30">
        <f t="shared" si="48"/>
        <v>135.67250000000001</v>
      </c>
      <c r="K95" s="83">
        <f t="shared" si="49"/>
        <v>9.0074999999999932</v>
      </c>
      <c r="L95" s="83">
        <f t="shared" si="50"/>
        <v>81.135056249999877</v>
      </c>
      <c r="M95" s="83">
        <f t="shared" si="51"/>
        <v>146.98750000000001</v>
      </c>
      <c r="N95" s="23">
        <f t="shared" si="52"/>
        <v>0.11429292929292927</v>
      </c>
      <c r="O95" s="30">
        <f t="shared" si="53"/>
        <v>147.10179292929294</v>
      </c>
      <c r="P95" s="83">
        <f t="shared" si="54"/>
        <v>2.4217929292929341</v>
      </c>
      <c r="Q95" s="83">
        <f t="shared" si="55"/>
        <v>5.8650809923732501</v>
      </c>
      <c r="R95" s="83">
        <f t="shared" si="37"/>
        <v>1.5654615654615789</v>
      </c>
      <c r="S95" s="30">
        <f t="shared" si="38"/>
        <v>136.85845079921762</v>
      </c>
      <c r="T95" s="83">
        <f t="shared" si="39"/>
        <v>7.8215492007823855</v>
      </c>
      <c r="U95" s="83">
        <f t="shared" si="40"/>
        <v>61.176631900259572</v>
      </c>
      <c r="V95" s="84">
        <f t="shared" si="56"/>
        <v>142.39166666666665</v>
      </c>
      <c r="W95" s="85"/>
      <c r="X95" s="83">
        <f t="shared" si="46"/>
        <v>2.2883333333333553</v>
      </c>
      <c r="Y95" s="83">
        <f t="shared" si="47"/>
        <v>5.2364694444445448</v>
      </c>
    </row>
    <row r="96" spans="1:25" ht="18" customHeight="1" x14ac:dyDescent="0.25">
      <c r="A96" s="41">
        <v>93</v>
      </c>
      <c r="B96" s="8">
        <v>44562</v>
      </c>
      <c r="C96" s="81">
        <v>135.69999999999999</v>
      </c>
      <c r="D96" s="75">
        <f>AVERAGE($C$4:C95)</f>
        <v>58.484673913043487</v>
      </c>
      <c r="E96" s="83">
        <f t="shared" si="41"/>
        <v>77.215326086956509</v>
      </c>
      <c r="F96" s="19">
        <f t="shared" si="42"/>
        <v>5962.2065827150263</v>
      </c>
      <c r="G96" s="32">
        <f t="shared" si="43"/>
        <v>145.13333333333335</v>
      </c>
      <c r="H96" s="83">
        <f t="shared" si="44"/>
        <v>9.4333333333333655</v>
      </c>
      <c r="I96" s="83">
        <f t="shared" si="45"/>
        <v>88.98777777777839</v>
      </c>
      <c r="J96" s="30">
        <f t="shared" si="48"/>
        <v>139.24500000000003</v>
      </c>
      <c r="K96" s="83">
        <f t="shared" si="49"/>
        <v>3.5450000000000443</v>
      </c>
      <c r="L96" s="83">
        <f t="shared" si="50"/>
        <v>12.567025000000314</v>
      </c>
      <c r="M96" s="83">
        <f t="shared" si="51"/>
        <v>151.02166666666668</v>
      </c>
      <c r="N96" s="23">
        <f t="shared" si="52"/>
        <v>0.1189562289562287</v>
      </c>
      <c r="O96" s="30">
        <f t="shared" si="53"/>
        <v>151.1406228956229</v>
      </c>
      <c r="P96" s="83">
        <f t="shared" si="54"/>
        <v>15.440622895622909</v>
      </c>
      <c r="Q96" s="83">
        <f t="shared" si="55"/>
        <v>238.41283540483437</v>
      </c>
      <c r="R96" s="83">
        <f t="shared" si="37"/>
        <v>-6.2068012164777535</v>
      </c>
      <c r="S96" s="30">
        <f t="shared" si="38"/>
        <v>146.94490979290981</v>
      </c>
      <c r="T96" s="83">
        <f t="shared" si="39"/>
        <v>11.244909792909823</v>
      </c>
      <c r="U96" s="83">
        <f t="shared" si="40"/>
        <v>126.44799625067924</v>
      </c>
      <c r="V96" s="84">
        <f t="shared" si="56"/>
        <v>143.005</v>
      </c>
      <c r="W96" s="85"/>
      <c r="X96" s="83">
        <f t="shared" si="46"/>
        <v>7.3050000000000068</v>
      </c>
      <c r="Y96" s="83">
        <f t="shared" si="47"/>
        <v>53.3630250000001</v>
      </c>
    </row>
    <row r="97" spans="1:25" ht="18" customHeight="1" x14ac:dyDescent="0.25">
      <c r="A97" s="41">
        <v>94</v>
      </c>
      <c r="B97" s="8">
        <v>44593</v>
      </c>
      <c r="C97" s="81">
        <v>134.88999999999999</v>
      </c>
      <c r="D97" s="75">
        <f>AVERAGE($C$4:C96)</f>
        <v>59.314946236559152</v>
      </c>
      <c r="E97" s="83">
        <f t="shared" si="41"/>
        <v>75.575053763440835</v>
      </c>
      <c r="F97" s="19">
        <f t="shared" si="42"/>
        <v>5711.5887513469725</v>
      </c>
      <c r="G97" s="32">
        <f t="shared" si="43"/>
        <v>140.94333333333333</v>
      </c>
      <c r="H97" s="83">
        <f t="shared" si="44"/>
        <v>6.0533333333333417</v>
      </c>
      <c r="I97" s="83">
        <f t="shared" si="45"/>
        <v>36.642844444444549</v>
      </c>
      <c r="J97" s="30">
        <f t="shared" si="48"/>
        <v>141.69500000000002</v>
      </c>
      <c r="K97" s="83">
        <f t="shared" si="49"/>
        <v>6.8050000000000352</v>
      </c>
      <c r="L97" s="83">
        <f t="shared" si="50"/>
        <v>46.308025000000477</v>
      </c>
      <c r="M97" s="83">
        <f t="shared" si="51"/>
        <v>140.19166666666663</v>
      </c>
      <c r="N97" s="23">
        <f t="shared" si="52"/>
        <v>1.5185185185185728E-2</v>
      </c>
      <c r="O97" s="30">
        <f t="shared" si="53"/>
        <v>140.20685185185181</v>
      </c>
      <c r="P97" s="83">
        <f t="shared" si="54"/>
        <v>5.3168518518518226</v>
      </c>
      <c r="Q97" s="83">
        <f t="shared" si="55"/>
        <v>28.268913614540157</v>
      </c>
      <c r="R97" s="83">
        <f t="shared" si="37"/>
        <v>-0.5969049373618307</v>
      </c>
      <c r="S97" s="30">
        <f t="shared" si="38"/>
        <v>127.27737074923968</v>
      </c>
      <c r="T97" s="83">
        <f t="shared" si="39"/>
        <v>7.6126292507603068</v>
      </c>
      <c r="U97" s="83">
        <f t="shared" si="40"/>
        <v>57.952124109531432</v>
      </c>
      <c r="V97" s="84">
        <f t="shared" si="56"/>
        <v>140.41666666666669</v>
      </c>
      <c r="W97" s="85"/>
      <c r="X97" s="83">
        <f t="shared" si="46"/>
        <v>5.5266666666666993</v>
      </c>
      <c r="Y97" s="83">
        <f t="shared" si="47"/>
        <v>30.544044444444804</v>
      </c>
    </row>
    <row r="98" spans="1:25" ht="18" customHeight="1" x14ac:dyDescent="0.25">
      <c r="A98" s="41">
        <v>95</v>
      </c>
      <c r="B98" s="8">
        <v>44621</v>
      </c>
      <c r="C98" s="81">
        <v>139.65</v>
      </c>
      <c r="D98" s="75">
        <f>AVERAGE($C$4:C97)</f>
        <v>60.118936170212777</v>
      </c>
      <c r="E98" s="83">
        <f t="shared" si="41"/>
        <v>79.531063829787229</v>
      </c>
      <c r="F98" s="19">
        <f t="shared" si="42"/>
        <v>6325.19011389769</v>
      </c>
      <c r="G98" s="32">
        <f t="shared" si="43"/>
        <v>138.42333333333332</v>
      </c>
      <c r="H98" s="83">
        <f t="shared" si="44"/>
        <v>1.2266666666666879</v>
      </c>
      <c r="I98" s="83">
        <f t="shared" si="45"/>
        <v>1.5047111111111631</v>
      </c>
      <c r="J98" s="30">
        <f t="shared" si="48"/>
        <v>142.435</v>
      </c>
      <c r="K98" s="83">
        <f t="shared" si="49"/>
        <v>2.7849999999999966</v>
      </c>
      <c r="L98" s="83">
        <f t="shared" si="50"/>
        <v>7.7562249999999811</v>
      </c>
      <c r="M98" s="83">
        <f t="shared" si="51"/>
        <v>134.41166666666663</v>
      </c>
      <c r="N98" s="23">
        <f t="shared" si="52"/>
        <v>8.1043771043771404E-2</v>
      </c>
      <c r="O98" s="30">
        <f t="shared" si="53"/>
        <v>134.4927104377104</v>
      </c>
      <c r="P98" s="83">
        <f t="shared" si="54"/>
        <v>5.1572895622896056</v>
      </c>
      <c r="Q98" s="83">
        <f t="shared" si="55"/>
        <v>26.597635629301312</v>
      </c>
      <c r="R98" s="83">
        <f t="shared" si="37"/>
        <v>3.5288012454592677</v>
      </c>
      <c r="S98" s="30">
        <f t="shared" si="38"/>
        <v>134.08483492999261</v>
      </c>
      <c r="T98" s="83">
        <f t="shared" si="39"/>
        <v>5.5651650700073958</v>
      </c>
      <c r="U98" s="83">
        <f t="shared" si="40"/>
        <v>30.971062256430422</v>
      </c>
      <c r="V98" s="84">
        <f t="shared" si="56"/>
        <v>137.91666666666666</v>
      </c>
      <c r="W98" s="85"/>
      <c r="X98" s="83">
        <f t="shared" si="46"/>
        <v>1.7333333333333485</v>
      </c>
      <c r="Y98" s="83">
        <f t="shared" si="47"/>
        <v>3.0044444444444971</v>
      </c>
    </row>
    <row r="99" spans="1:25" ht="18" customHeight="1" x14ac:dyDescent="0.25">
      <c r="A99" s="41">
        <v>96</v>
      </c>
      <c r="B99" s="8">
        <v>44652</v>
      </c>
      <c r="C99" s="81">
        <v>114.97</v>
      </c>
      <c r="D99" s="75">
        <f>AVERAGE($C$4:C98)</f>
        <v>60.956105263157902</v>
      </c>
      <c r="E99" s="83">
        <f t="shared" si="41"/>
        <v>54.013894736842097</v>
      </c>
      <c r="F99" s="19">
        <f t="shared" si="42"/>
        <v>2917.5008246426582</v>
      </c>
      <c r="G99" s="32">
        <f t="shared" si="43"/>
        <v>136.74666666666667</v>
      </c>
      <c r="H99" s="83">
        <f t="shared" si="44"/>
        <v>21.776666666666671</v>
      </c>
      <c r="I99" s="83">
        <f t="shared" si="45"/>
        <v>474.22321111111131</v>
      </c>
      <c r="J99" s="30">
        <f t="shared" si="48"/>
        <v>141.45750000000001</v>
      </c>
      <c r="K99" s="83">
        <f t="shared" si="49"/>
        <v>26.487500000000011</v>
      </c>
      <c r="L99" s="83">
        <f t="shared" si="50"/>
        <v>701.58765625000058</v>
      </c>
      <c r="M99" s="83">
        <f t="shared" si="51"/>
        <v>132.03583333333333</v>
      </c>
      <c r="N99" s="23">
        <f t="shared" si="52"/>
        <v>9.5168350168350319E-2</v>
      </c>
      <c r="O99" s="30">
        <f t="shared" si="53"/>
        <v>132.13100168350167</v>
      </c>
      <c r="P99" s="83">
        <f t="shared" si="54"/>
        <v>17.161001683501667</v>
      </c>
      <c r="Q99" s="83">
        <f t="shared" si="55"/>
        <v>294.49997878114704</v>
      </c>
      <c r="R99" s="83">
        <f t="shared" si="37"/>
        <v>-17.672753311851064</v>
      </c>
      <c r="S99" s="30">
        <f t="shared" si="38"/>
        <v>144.57797093928389</v>
      </c>
      <c r="T99" s="83">
        <f t="shared" si="39"/>
        <v>29.607970939283888</v>
      </c>
      <c r="U99" s="83">
        <f t="shared" si="40"/>
        <v>876.63194314147927</v>
      </c>
      <c r="V99" s="84">
        <f t="shared" si="56"/>
        <v>139.03666666666666</v>
      </c>
      <c r="W99" s="85"/>
      <c r="X99" s="83">
        <f>ABS(C99-V99)</f>
        <v>24.066666666666663</v>
      </c>
      <c r="Y99" s="83">
        <f t="shared" si="47"/>
        <v>579.20444444444422</v>
      </c>
    </row>
    <row r="100" spans="1:25" ht="18" customHeight="1" x14ac:dyDescent="0.25">
      <c r="A100" s="41">
        <v>97</v>
      </c>
      <c r="B100" s="8">
        <v>44682</v>
      </c>
      <c r="C100" s="81">
        <v>114.04</v>
      </c>
      <c r="D100" s="75">
        <f>AVERAGE($C$4:C99)</f>
        <v>61.518750000000011</v>
      </c>
      <c r="E100" s="83">
        <f t="shared" si="41"/>
        <v>52.521249999999995</v>
      </c>
      <c r="F100" s="19">
        <f t="shared" si="42"/>
        <v>2758.4817015624994</v>
      </c>
      <c r="G100" s="32">
        <f t="shared" si="43"/>
        <v>129.83666666666667</v>
      </c>
      <c r="H100" s="83">
        <f t="shared" si="44"/>
        <v>15.796666666666667</v>
      </c>
      <c r="I100" s="83">
        <f t="shared" si="45"/>
        <v>249.53467777777777</v>
      </c>
      <c r="J100" s="30">
        <f t="shared" si="48"/>
        <v>140.31166666666667</v>
      </c>
      <c r="K100" s="83">
        <f t="shared" si="49"/>
        <v>26.271666666666661</v>
      </c>
      <c r="L100" s="83">
        <f t="shared" si="50"/>
        <v>690.20046944444414</v>
      </c>
      <c r="M100" s="83">
        <f t="shared" si="51"/>
        <v>119.36166666666668</v>
      </c>
      <c r="N100" s="23">
        <f t="shared" si="52"/>
        <v>0.21161616161616151</v>
      </c>
      <c r="O100" s="30">
        <f t="shared" si="53"/>
        <v>119.57328282828284</v>
      </c>
      <c r="P100" s="83">
        <f t="shared" si="54"/>
        <v>5.5332828282828359</v>
      </c>
      <c r="Q100" s="83">
        <f t="shared" si="55"/>
        <v>30.6172188577697</v>
      </c>
      <c r="R100" s="83">
        <f t="shared" si="37"/>
        <v>-0.80890667130555372</v>
      </c>
      <c r="S100" s="30">
        <f t="shared" si="38"/>
        <v>94.651635517364838</v>
      </c>
      <c r="T100" s="83">
        <f t="shared" si="39"/>
        <v>19.388364482635168</v>
      </c>
      <c r="U100" s="83">
        <f t="shared" si="40"/>
        <v>375.90867731150888</v>
      </c>
      <c r="V100" s="84">
        <f t="shared" si="56"/>
        <v>125.85833333333333</v>
      </c>
      <c r="W100" s="85"/>
      <c r="X100" s="83">
        <f t="shared" si="46"/>
        <v>11.818333333333328</v>
      </c>
      <c r="Y100" s="83">
        <f t="shared" si="47"/>
        <v>139.67300277777764</v>
      </c>
    </row>
    <row r="101" spans="1:25" ht="18" customHeight="1" x14ac:dyDescent="0.25">
      <c r="A101" s="41">
        <v>98</v>
      </c>
      <c r="B101" s="8">
        <v>44713</v>
      </c>
      <c r="C101" s="81">
        <v>109.37</v>
      </c>
      <c r="D101" s="75">
        <f>AVERAGE($C$4:C100)</f>
        <v>62.060206185567019</v>
      </c>
      <c r="E101" s="83">
        <f t="shared" si="41"/>
        <v>47.309793814432986</v>
      </c>
      <c r="F101" s="19">
        <f t="shared" si="42"/>
        <v>2238.2165907641615</v>
      </c>
      <c r="G101" s="32">
        <f t="shared" si="43"/>
        <v>122.88666666666667</v>
      </c>
      <c r="H101" s="83">
        <f t="shared" si="44"/>
        <v>13.516666666666666</v>
      </c>
      <c r="I101" s="83">
        <f t="shared" si="45"/>
        <v>182.70027777777776</v>
      </c>
      <c r="J101" s="30">
        <f t="shared" si="48"/>
        <v>136.48750000000001</v>
      </c>
      <c r="K101" s="83">
        <f t="shared" si="49"/>
        <v>27.117500000000007</v>
      </c>
      <c r="L101" s="83">
        <f t="shared" si="50"/>
        <v>735.35880625000038</v>
      </c>
      <c r="M101" s="83">
        <f t="shared" si="51"/>
        <v>109.28583333333333</v>
      </c>
      <c r="N101" s="23">
        <f t="shared" si="52"/>
        <v>0.27476430976430993</v>
      </c>
      <c r="O101" s="30">
        <f t="shared" si="53"/>
        <v>109.56059764309764</v>
      </c>
      <c r="P101" s="83">
        <f t="shared" si="54"/>
        <v>0.19059764309763239</v>
      </c>
      <c r="Q101" s="83">
        <f t="shared" si="55"/>
        <v>3.6327461554372456E-2</v>
      </c>
      <c r="R101" s="83">
        <f t="shared" si="37"/>
        <v>-4.0950543668888173</v>
      </c>
      <c r="S101" s="30">
        <f t="shared" si="38"/>
        <v>113.11752283204315</v>
      </c>
      <c r="T101" s="83">
        <f t="shared" si="39"/>
        <v>3.7475228320431455</v>
      </c>
      <c r="U101" s="83">
        <f t="shared" si="40"/>
        <v>14.043927376684678</v>
      </c>
      <c r="V101" s="84">
        <f t="shared" si="56"/>
        <v>121.93833333333333</v>
      </c>
      <c r="W101" s="85"/>
      <c r="X101" s="83">
        <f t="shared" si="46"/>
        <v>12.568333333333328</v>
      </c>
      <c r="Y101" s="83">
        <f t="shared" si="47"/>
        <v>157.96300277777763</v>
      </c>
    </row>
    <row r="102" spans="1:25" ht="18" customHeight="1" x14ac:dyDescent="0.25">
      <c r="A102" s="41">
        <v>99</v>
      </c>
      <c r="B102" s="8">
        <v>44743</v>
      </c>
      <c r="C102" s="81">
        <v>116.64</v>
      </c>
      <c r="D102" s="75">
        <f>AVERAGE($C$4:C101)</f>
        <v>62.542959183673482</v>
      </c>
      <c r="E102" s="83">
        <f t="shared" si="41"/>
        <v>54.097040816326519</v>
      </c>
      <c r="F102" s="19">
        <f t="shared" si="42"/>
        <v>2926.4898250832975</v>
      </c>
      <c r="G102" s="32">
        <f t="shared" si="43"/>
        <v>112.79333333333334</v>
      </c>
      <c r="H102" s="83">
        <f t="shared" si="44"/>
        <v>3.846666666666664</v>
      </c>
      <c r="I102" s="83">
        <f t="shared" si="45"/>
        <v>14.796844444444424</v>
      </c>
      <c r="J102" s="30">
        <f t="shared" si="48"/>
        <v>131.97333333333333</v>
      </c>
      <c r="K102" s="83">
        <f t="shared" si="49"/>
        <v>15.333333333333329</v>
      </c>
      <c r="L102" s="83">
        <f t="shared" si="50"/>
        <v>235.11111111111097</v>
      </c>
      <c r="M102" s="83">
        <f t="shared" si="51"/>
        <v>93.613333333333344</v>
      </c>
      <c r="N102" s="23">
        <f t="shared" si="52"/>
        <v>0.38747474747474731</v>
      </c>
      <c r="O102" s="30">
        <f t="shared" si="53"/>
        <v>94.000808080808085</v>
      </c>
      <c r="P102" s="83">
        <f t="shared" si="54"/>
        <v>22.639191919191916</v>
      </c>
      <c r="Q102" s="83">
        <f t="shared" si="55"/>
        <v>512.53301075400452</v>
      </c>
      <c r="R102" s="83">
        <f t="shared" si="37"/>
        <v>6.6471610130748759</v>
      </c>
      <c r="S102" s="30">
        <f t="shared" si="38"/>
        <v>104.8912390389337</v>
      </c>
      <c r="T102" s="83">
        <f t="shared" si="39"/>
        <v>11.748760961066296</v>
      </c>
      <c r="U102" s="83">
        <f t="shared" si="40"/>
        <v>138.03338412027543</v>
      </c>
      <c r="V102" s="84">
        <f t="shared" si="56"/>
        <v>116.12833333333333</v>
      </c>
      <c r="W102" s="85"/>
      <c r="X102" s="83">
        <f t="shared" si="46"/>
        <v>0.51166666666667027</v>
      </c>
      <c r="Y102" s="83">
        <f t="shared" si="47"/>
        <v>0.26180277777778144</v>
      </c>
    </row>
    <row r="103" spans="1:25" ht="18" customHeight="1" x14ac:dyDescent="0.25">
      <c r="A103" s="53">
        <v>100</v>
      </c>
      <c r="B103" s="9">
        <v>44774</v>
      </c>
      <c r="C103" s="78">
        <v>109.15</v>
      </c>
      <c r="D103" s="75">
        <f>AVERAGE($C$4:C102)</f>
        <v>63.08939393939395</v>
      </c>
      <c r="E103" s="83">
        <f t="shared" si="41"/>
        <v>46.060606060606055</v>
      </c>
      <c r="F103" s="19">
        <f t="shared" si="42"/>
        <v>2121.5794306703392</v>
      </c>
      <c r="G103" s="32">
        <f t="shared" si="43"/>
        <v>113.35000000000001</v>
      </c>
      <c r="H103" s="83">
        <f t="shared" si="44"/>
        <v>4.2000000000000028</v>
      </c>
      <c r="I103" s="83">
        <f t="shared" si="45"/>
        <v>17.640000000000025</v>
      </c>
      <c r="J103" s="30">
        <f t="shared" si="48"/>
        <v>125.56583333333334</v>
      </c>
      <c r="K103" s="83">
        <f t="shared" si="49"/>
        <v>16.415833333333339</v>
      </c>
      <c r="L103" s="83">
        <f t="shared" si="50"/>
        <v>269.47958402777795</v>
      </c>
      <c r="M103" s="83">
        <f t="shared" si="51"/>
        <v>101.13416666666667</v>
      </c>
      <c r="N103" s="23">
        <f t="shared" si="52"/>
        <v>0.24678451178451183</v>
      </c>
      <c r="O103" s="30">
        <f t="shared" si="53"/>
        <v>101.38095117845118</v>
      </c>
      <c r="P103" s="83">
        <f t="shared" si="54"/>
        <v>7.7690488215488216</v>
      </c>
      <c r="Q103" s="83">
        <f t="shared" si="55"/>
        <v>60.358119591609132</v>
      </c>
      <c r="R103" s="83">
        <f t="shared" si="37"/>
        <v>-6.4214677640603508</v>
      </c>
      <c r="S103" s="30">
        <f t="shared" si="38"/>
        <v>124.39324860565054</v>
      </c>
      <c r="T103" s="83">
        <f t="shared" si="39"/>
        <v>15.243248605650535</v>
      </c>
      <c r="U103" s="83">
        <f t="shared" si="40"/>
        <v>232.35662805366698</v>
      </c>
      <c r="V103" s="86">
        <f t="shared" si="56"/>
        <v>114.71666666666667</v>
      </c>
      <c r="W103" s="87"/>
      <c r="X103" s="83">
        <f t="shared" si="46"/>
        <v>5.5666666666666629</v>
      </c>
      <c r="Y103" s="83">
        <f t="shared" si="47"/>
        <v>30.987777777777737</v>
      </c>
    </row>
    <row r="104" spans="1:25" ht="18" customHeight="1" x14ac:dyDescent="0.25">
      <c r="A104" s="65">
        <v>101</v>
      </c>
      <c r="B104" s="66">
        <v>44805</v>
      </c>
      <c r="D104" s="65">
        <f>AVERAGE($C$4:C104)</f>
        <v>63.550000000000011</v>
      </c>
      <c r="E104" s="102" t="s">
        <v>18</v>
      </c>
      <c r="F104" s="131" t="s">
        <v>18</v>
      </c>
      <c r="G104" s="69">
        <f>AVERAGE(C101:C104)</f>
        <v>111.71999999999998</v>
      </c>
      <c r="H104" s="121" t="s">
        <v>18</v>
      </c>
      <c r="I104" s="121" t="s">
        <v>18</v>
      </c>
      <c r="J104" s="70">
        <f t="shared" ref="J104:J105" si="57">AVERAGE(G100:G103)</f>
        <v>119.71666666666668</v>
      </c>
      <c r="K104" s="115" t="s">
        <v>18</v>
      </c>
      <c r="L104" s="122" t="s">
        <v>18</v>
      </c>
      <c r="M104" s="76">
        <f t="shared" ref="M104" si="58">(2*G104)-J104</f>
        <v>103.72333333333329</v>
      </c>
      <c r="N104" s="64">
        <f t="shared" ref="N104" si="59">(ABS(J104-G104)*2)/(100-1)</f>
        <v>0.16154882154882219</v>
      </c>
      <c r="O104" s="71">
        <f t="shared" ref="O104" si="60">M104+(N104*1)</f>
        <v>103.88488215488211</v>
      </c>
      <c r="P104" s="115" t="s">
        <v>18</v>
      </c>
      <c r="Q104" s="115" t="s">
        <v>18</v>
      </c>
      <c r="R104" s="115" t="s">
        <v>18</v>
      </c>
      <c r="S104" s="70">
        <f t="shared" ref="S104" si="61">(((R103/100)*C103)+C103)</f>
        <v>102.14096793552814</v>
      </c>
      <c r="T104" s="115" t="s">
        <v>18</v>
      </c>
      <c r="U104" s="115" t="s">
        <v>18</v>
      </c>
      <c r="V104" s="129">
        <f>(G103 + ($W$2 * (C104-G103)))</f>
        <v>56.675000000000004</v>
      </c>
      <c r="W104" s="130"/>
      <c r="X104" s="115" t="s">
        <v>18</v>
      </c>
      <c r="Y104" s="115" t="s">
        <v>18</v>
      </c>
    </row>
    <row r="105" spans="1:25" ht="18" customHeight="1" x14ac:dyDescent="0.25">
      <c r="A105" s="65">
        <v>102</v>
      </c>
      <c r="B105" s="67">
        <v>44835</v>
      </c>
      <c r="D105" s="40" t="s">
        <v>18</v>
      </c>
      <c r="E105" s="120"/>
      <c r="F105" s="132"/>
      <c r="G105" s="44" t="s">
        <v>18</v>
      </c>
      <c r="H105" s="120"/>
      <c r="I105" s="134"/>
      <c r="J105" s="70">
        <f t="shared" si="57"/>
        <v>115.1875</v>
      </c>
      <c r="K105" s="116"/>
      <c r="L105" s="119"/>
      <c r="M105" s="124" t="s">
        <v>18</v>
      </c>
      <c r="N105" s="123"/>
      <c r="O105" s="12" t="s">
        <v>18</v>
      </c>
      <c r="P105" s="116"/>
      <c r="Q105" s="119"/>
      <c r="R105" s="119"/>
      <c r="S105" s="12" t="s">
        <v>18</v>
      </c>
      <c r="T105" s="116"/>
      <c r="U105" s="119"/>
      <c r="V105" s="127" t="s">
        <v>18</v>
      </c>
      <c r="W105" s="128"/>
      <c r="X105" s="116"/>
      <c r="Y105" s="119"/>
    </row>
    <row r="106" spans="1:25" ht="18" customHeight="1" x14ac:dyDescent="0.25">
      <c r="D106" s="38" t="s">
        <v>16</v>
      </c>
      <c r="E106" s="42">
        <f>AVERAGE(E5:E103)</f>
        <v>24.31535073676428</v>
      </c>
      <c r="F106" s="132"/>
      <c r="G106" s="13" t="s">
        <v>16</v>
      </c>
      <c r="H106" s="42">
        <f>AVERAGE(H7:H103)</f>
        <v>4.3593127147766353</v>
      </c>
      <c r="I106" s="134"/>
      <c r="J106" s="15" t="s">
        <v>16</v>
      </c>
      <c r="K106" s="12">
        <f>AVERAGE(K11:K103)</f>
        <v>7.603790322580644</v>
      </c>
      <c r="L106" s="119"/>
      <c r="M106" s="124"/>
      <c r="N106" s="123"/>
      <c r="O106" s="15" t="s">
        <v>16</v>
      </c>
      <c r="P106" s="12">
        <f>AVERAGE(P11:P103)</f>
        <v>4.1707772166105537</v>
      </c>
      <c r="Q106" s="119"/>
      <c r="R106" s="119"/>
      <c r="S106" s="15" t="s">
        <v>16</v>
      </c>
      <c r="T106" s="12">
        <f>AVERAGE(T6:T103)</f>
        <v>5.3897287221106707</v>
      </c>
      <c r="U106" s="119"/>
      <c r="V106" s="117" t="s">
        <v>16</v>
      </c>
      <c r="W106" s="118"/>
      <c r="X106" s="12">
        <f>AVERAGE(X8:X103)</f>
        <v>4.2495486111111118</v>
      </c>
      <c r="Y106" s="119"/>
    </row>
    <row r="107" spans="1:25" ht="18" customHeight="1" x14ac:dyDescent="0.25">
      <c r="D107" s="4" t="s">
        <v>22</v>
      </c>
      <c r="E107" s="44">
        <f>(E106*100)/D104</f>
        <v>38.261763551163298</v>
      </c>
      <c r="F107" s="132"/>
      <c r="G107" s="4" t="s">
        <v>22</v>
      </c>
      <c r="H107" s="44">
        <f>(H106*100)/G104</f>
        <v>3.9019984915651951</v>
      </c>
      <c r="I107" s="134"/>
      <c r="J107" s="45" t="s">
        <v>22</v>
      </c>
      <c r="K107" s="44">
        <f>(K106*100)/J105</f>
        <v>6.6012287119528112</v>
      </c>
      <c r="L107" s="119"/>
      <c r="M107" s="124"/>
      <c r="N107" s="123"/>
      <c r="O107" s="45" t="s">
        <v>22</v>
      </c>
      <c r="P107" s="44">
        <f>(P106*100)/O104</f>
        <v>4.0148067072861826</v>
      </c>
      <c r="Q107" s="119"/>
      <c r="R107" s="119"/>
      <c r="S107" s="45" t="s">
        <v>22</v>
      </c>
      <c r="T107" s="12">
        <f>(T106*100)/S104</f>
        <v>5.276755087647782</v>
      </c>
      <c r="U107" s="119"/>
      <c r="V107" s="91" t="s">
        <v>22</v>
      </c>
      <c r="W107" s="92"/>
      <c r="X107" s="12">
        <f>(X106*100)/V104</f>
        <v>7.4981007694946831</v>
      </c>
      <c r="Y107" s="119"/>
    </row>
    <row r="108" spans="1:25" ht="18" customHeight="1" x14ac:dyDescent="0.25">
      <c r="D108" s="4" t="s">
        <v>23</v>
      </c>
      <c r="E108" s="12">
        <f>SQRT(SUM(F5:F103)/99)</f>
        <v>34.775038027387978</v>
      </c>
      <c r="F108" s="133"/>
      <c r="G108" s="4" t="s">
        <v>23</v>
      </c>
      <c r="H108" s="12">
        <f>SQRT(SUM(I7:I103)/97)</f>
        <v>6.2592900577854209</v>
      </c>
      <c r="I108" s="120"/>
      <c r="J108" s="4" t="s">
        <v>23</v>
      </c>
      <c r="K108" s="12">
        <f>SQRT(SUM(L11:L103)/93)</f>
        <v>11.245398077420537</v>
      </c>
      <c r="L108" s="116"/>
      <c r="M108" s="125"/>
      <c r="N108" s="126"/>
      <c r="O108" s="4" t="s">
        <v>23</v>
      </c>
      <c r="P108" s="12">
        <f>SQRT(SUM(Q11:Q103)/93)</f>
        <v>5.9828423329860545</v>
      </c>
      <c r="Q108" s="116"/>
      <c r="R108" s="116"/>
      <c r="S108" s="4" t="s">
        <v>23</v>
      </c>
      <c r="T108" s="12">
        <f>SQRT(SUM(U6:U103)/98)</f>
        <v>8.1161356502170392</v>
      </c>
      <c r="U108" s="116"/>
      <c r="V108" s="91" t="s">
        <v>23</v>
      </c>
      <c r="W108" s="92"/>
      <c r="X108" s="12">
        <f>SQRT(SUM(Y8:Y103)/96)</f>
        <v>6.2181627165461366</v>
      </c>
      <c r="Y108" s="116"/>
    </row>
  </sheetData>
  <mergeCells count="144">
    <mergeCell ref="V35:W35"/>
    <mergeCell ref="V36:W36"/>
    <mergeCell ref="V37:W37"/>
    <mergeCell ref="V38:W38"/>
    <mergeCell ref="V49:W49"/>
    <mergeCell ref="V50:W50"/>
    <mergeCell ref="V51:W51"/>
    <mergeCell ref="V52:W52"/>
    <mergeCell ref="V44:W44"/>
    <mergeCell ref="V45:W45"/>
    <mergeCell ref="V46:W46"/>
    <mergeCell ref="V47:W47"/>
    <mergeCell ref="V48:W48"/>
    <mergeCell ref="X104:X105"/>
    <mergeCell ref="V62:W62"/>
    <mergeCell ref="V63:W63"/>
    <mergeCell ref="V64:W64"/>
    <mergeCell ref="V39:W39"/>
    <mergeCell ref="V40:W40"/>
    <mergeCell ref="V41:W41"/>
    <mergeCell ref="V42:W42"/>
    <mergeCell ref="V43:W43"/>
    <mergeCell ref="V53:W53"/>
    <mergeCell ref="V84:W84"/>
    <mergeCell ref="V59:W59"/>
    <mergeCell ref="V60:W60"/>
    <mergeCell ref="V61:W61"/>
    <mergeCell ref="V98:W98"/>
    <mergeCell ref="V99:W99"/>
    <mergeCell ref="V100:W100"/>
    <mergeCell ref="V101:W101"/>
    <mergeCell ref="V102:W102"/>
    <mergeCell ref="V103:W103"/>
    <mergeCell ref="V78:W78"/>
    <mergeCell ref="V79:W79"/>
    <mergeCell ref="V89:W89"/>
    <mergeCell ref="V90:W90"/>
    <mergeCell ref="Y104:Y108"/>
    <mergeCell ref="V8:W8"/>
    <mergeCell ref="V9:W9"/>
    <mergeCell ref="V10:W10"/>
    <mergeCell ref="V11:W11"/>
    <mergeCell ref="V12:W12"/>
    <mergeCell ref="V13:W13"/>
    <mergeCell ref="V14:W14"/>
    <mergeCell ref="V15:W15"/>
    <mergeCell ref="V16:W16"/>
    <mergeCell ref="V17:W17"/>
    <mergeCell ref="V18:W18"/>
    <mergeCell ref="V19:W19"/>
    <mergeCell ref="V20:W20"/>
    <mergeCell ref="V21:W21"/>
    <mergeCell ref="V22:W22"/>
    <mergeCell ref="V104:W104"/>
    <mergeCell ref="V105:W105"/>
    <mergeCell ref="V107:W107"/>
    <mergeCell ref="V108:W108"/>
    <mergeCell ref="V85:W85"/>
    <mergeCell ref="V86:W86"/>
    <mergeCell ref="V87:W87"/>
    <mergeCell ref="V88:W88"/>
    <mergeCell ref="E2:E3"/>
    <mergeCell ref="I2:I3"/>
    <mergeCell ref="K2:K3"/>
    <mergeCell ref="F2:F3"/>
    <mergeCell ref="AA31:AA33"/>
    <mergeCell ref="AB34:AI34"/>
    <mergeCell ref="AB35:AI35"/>
    <mergeCell ref="E104:E105"/>
    <mergeCell ref="F104:F108"/>
    <mergeCell ref="H104:H105"/>
    <mergeCell ref="I104:I108"/>
    <mergeCell ref="K104:K105"/>
    <mergeCell ref="L104:L108"/>
    <mergeCell ref="M105:N108"/>
    <mergeCell ref="P104:P105"/>
    <mergeCell ref="Q104:Q108"/>
    <mergeCell ref="R104:R108"/>
    <mergeCell ref="T104:T105"/>
    <mergeCell ref="U104:U108"/>
    <mergeCell ref="V106:W106"/>
    <mergeCell ref="V80:W80"/>
    <mergeCell ref="V81:W81"/>
    <mergeCell ref="V82:W82"/>
    <mergeCell ref="V83:W83"/>
    <mergeCell ref="U2:U3"/>
    <mergeCell ref="X2:X3"/>
    <mergeCell ref="Y2:Y3"/>
    <mergeCell ref="V3:W3"/>
    <mergeCell ref="V4:W4"/>
    <mergeCell ref="V5:W5"/>
    <mergeCell ref="V6:W6"/>
    <mergeCell ref="V7:W7"/>
    <mergeCell ref="V58:W58"/>
    <mergeCell ref="V23:W23"/>
    <mergeCell ref="V24:W24"/>
    <mergeCell ref="V25:W25"/>
    <mergeCell ref="V26:W26"/>
    <mergeCell ref="V27:W27"/>
    <mergeCell ref="V28:W28"/>
    <mergeCell ref="V29:W29"/>
    <mergeCell ref="V30:W30"/>
    <mergeCell ref="V31:W31"/>
    <mergeCell ref="V32:W32"/>
    <mergeCell ref="V33:W33"/>
    <mergeCell ref="V55:W55"/>
    <mergeCell ref="V56:W56"/>
    <mergeCell ref="V57:W57"/>
    <mergeCell ref="V34:W34"/>
    <mergeCell ref="V91:W91"/>
    <mergeCell ref="V92:W92"/>
    <mergeCell ref="V93:W93"/>
    <mergeCell ref="V94:W94"/>
    <mergeCell ref="V95:W95"/>
    <mergeCell ref="V96:W96"/>
    <mergeCell ref="V97:W97"/>
    <mergeCell ref="V65:W65"/>
    <mergeCell ref="V66:W66"/>
    <mergeCell ref="V67:W67"/>
    <mergeCell ref="V68:W68"/>
    <mergeCell ref="AB33:AI33"/>
    <mergeCell ref="AB3:AI3"/>
    <mergeCell ref="A1:AI1"/>
    <mergeCell ref="AB29:AI29"/>
    <mergeCell ref="AB31:AI31"/>
    <mergeCell ref="AB32:AI32"/>
    <mergeCell ref="V75:W75"/>
    <mergeCell ref="V76:W76"/>
    <mergeCell ref="V77:W77"/>
    <mergeCell ref="V70:W70"/>
    <mergeCell ref="V71:W71"/>
    <mergeCell ref="V72:W72"/>
    <mergeCell ref="V73:W73"/>
    <mergeCell ref="V74:W74"/>
    <mergeCell ref="V69:W69"/>
    <mergeCell ref="V54:W54"/>
    <mergeCell ref="T2:T3"/>
    <mergeCell ref="L2:L3"/>
    <mergeCell ref="M2:M3"/>
    <mergeCell ref="N2:N3"/>
    <mergeCell ref="P2:P3"/>
    <mergeCell ref="Q2:Q3"/>
    <mergeCell ref="A2:B2"/>
    <mergeCell ref="H2:H3"/>
  </mergeCells>
  <conditionalFormatting sqref="K106 P106 H106 E10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0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10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106 T10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06 X106 P106 K106 H106 E10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106 T106 P106 K106 H106 E10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AB29" r:id="rId1" xr:uid="{4D5AF518-AB55-41E6-8A74-00042697285C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(1) Temperatura Máxima</vt:lpstr>
      <vt:lpstr>(2) Acciones Google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 GV</dc:creator>
  <cp:lastModifiedBy>Michell GV</cp:lastModifiedBy>
  <dcterms:created xsi:type="dcterms:W3CDTF">2022-08-03T15:05:41Z</dcterms:created>
  <dcterms:modified xsi:type="dcterms:W3CDTF">2023-01-12T01:27:03Z</dcterms:modified>
</cp:coreProperties>
</file>