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UFT\Exel-Challenge\"/>
    </mc:Choice>
  </mc:AlternateContent>
  <xr:revisionPtr revIDLastSave="0" documentId="13_ncr:1_{27FE730A-7B0F-4200-99C0-70F3C83A382E}" xr6:coauthVersionLast="47" xr6:coauthVersionMax="47" xr10:uidLastSave="{00000000-0000-0000-0000-000000000000}"/>
  <bookViews>
    <workbookView xWindow="-216" yWindow="-216" windowWidth="23472" windowHeight="12792" firstSheet="1" activeTab="1" xr2:uid="{00000000-000D-0000-FFFF-FFFF00000000}"/>
  </bookViews>
  <sheets>
    <sheet name="Crowdfunding" sheetId="1" r:id="rId1"/>
    <sheet name="Outcome &amp; Parent Category" sheetId="4" r:id="rId2"/>
    <sheet name="Outcome &amp; Sub Category" sheetId="5" r:id="rId3"/>
    <sheet name="Outcome &amp; Date" sheetId="10" r:id="rId4"/>
    <sheet name="Goal Analysis" sheetId="9" r:id="rId5"/>
    <sheet name="Mean &amp; Median" sheetId="12" r:id="rId6"/>
  </sheets>
  <definedNames>
    <definedName name="_xlnm._FilterDatabase" localSheetId="0" hidden="1">Crowdfunding!$H$1:$H$1001</definedName>
    <definedName name="_xlnm._FilterDatabase" localSheetId="5" hidden="1">'Mean &amp; Median'!$D$1:$D$1048142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2" l="1"/>
  <c r="G2" i="12"/>
  <c r="H7" i="12"/>
  <c r="G7" i="12"/>
  <c r="H6" i="12"/>
  <c r="G6" i="12"/>
  <c r="H4" i="12"/>
  <c r="H3" i="12"/>
  <c r="G4" i="12"/>
  <c r="G3" i="12"/>
  <c r="H5" i="12"/>
  <c r="G5" i="12"/>
  <c r="E13" i="9"/>
  <c r="E12" i="9"/>
  <c r="E11" i="9"/>
  <c r="E10" i="9"/>
  <c r="E9" i="9"/>
  <c r="E8" i="9"/>
  <c r="E7" i="9"/>
  <c r="E6" i="9"/>
  <c r="E5" i="9"/>
  <c r="E4" i="9"/>
  <c r="E3" i="9"/>
  <c r="E2" i="9"/>
  <c r="C13" i="9"/>
  <c r="C12" i="9"/>
  <c r="C11" i="9"/>
  <c r="C10" i="9"/>
  <c r="C9" i="9"/>
  <c r="C8" i="9"/>
  <c r="C7" i="9"/>
  <c r="C6" i="9"/>
  <c r="C5" i="9"/>
  <c r="C4" i="9"/>
  <c r="C3" i="9"/>
  <c r="D13" i="9"/>
  <c r="D12" i="9"/>
  <c r="D11" i="9"/>
  <c r="D10" i="9"/>
  <c r="D9" i="9"/>
  <c r="D8" i="9"/>
  <c r="D7" i="9"/>
  <c r="D6" i="9"/>
  <c r="D5" i="9"/>
  <c r="D4" i="9"/>
  <c r="D3" i="9"/>
  <c r="D2" i="9"/>
  <c r="C2" i="9"/>
  <c r="B2" i="9"/>
  <c r="B13" i="9"/>
  <c r="B12" i="9"/>
  <c r="B11" i="9"/>
  <c r="B10" i="9"/>
  <c r="B9" i="9"/>
  <c r="B8" i="9"/>
  <c r="B7" i="9"/>
  <c r="B6" i="9"/>
  <c r="B5" i="9"/>
  <c r="B4" i="9"/>
  <c r="B3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6" i="9" l="1"/>
  <c r="F12" i="9"/>
  <c r="F11" i="9"/>
  <c r="F10" i="9"/>
  <c r="H8" i="9"/>
  <c r="F8" i="9"/>
  <c r="G7" i="9"/>
  <c r="F7" i="9"/>
  <c r="F5" i="9"/>
  <c r="G5" i="9"/>
  <c r="F3" i="9"/>
  <c r="F4" i="9"/>
  <c r="H3" i="9"/>
  <c r="H11" i="9"/>
  <c r="G8" i="9"/>
  <c r="F13" i="9"/>
  <c r="H4" i="9"/>
  <c r="H12" i="9"/>
  <c r="F6" i="9"/>
  <c r="F2" i="9"/>
  <c r="H5" i="9"/>
  <c r="H13" i="9"/>
  <c r="G10" i="9"/>
  <c r="G2" i="9"/>
  <c r="H6" i="9"/>
  <c r="G3" i="9"/>
  <c r="G11" i="9"/>
  <c r="H2" i="9"/>
  <c r="H10" i="9"/>
  <c r="H7" i="9"/>
  <c r="G4" i="9"/>
  <c r="G12" i="9"/>
  <c r="G13" i="9"/>
  <c r="G9" i="9"/>
  <c r="H9" i="9"/>
  <c r="F9" i="9"/>
</calcChain>
</file>

<file path=xl/sharedStrings.xml><?xml version="1.0" encoding="utf-8"?>
<sst xmlns="http://schemas.openxmlformats.org/spreadsheetml/2006/main" count="9061" uniqueCount="2114">
  <si>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</si>
  <si>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</si>
  <si>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</si>
  <si>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</si>
  <si>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</si>
  <si>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</si>
  <si>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</si>
  <si>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</si>
  <si>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</si>
  <si>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</si>
  <si>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</si>
  <si>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</si>
  <si>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</si>
  <si>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</si>
  <si>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</si>
  <si>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</si>
  <si>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</si>
  <si>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</si>
  <si>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</si>
  <si>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</si>
  <si>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</si>
  <si>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</si>
  <si>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</si>
  <si>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</si>
  <si>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</si>
  <si>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</si>
  <si>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</si>
  <si>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</si>
  <si>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</si>
  <si>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</si>
  <si>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</si>
  <si>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</si>
  <si>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</si>
  <si>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</si>
  <si>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</si>
  <si>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</si>
  <si>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</si>
  <si>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</si>
  <si>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</si>
  <si>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</si>
  <si>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</si>
  <si>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</si>
  <si>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</si>
  <si>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</si>
  <si>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</si>
  <si>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</si>
  <si>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</si>
  <si>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</si>
  <si>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</si>
  <si>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</si>
  <si>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</si>
  <si>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</si>
  <si>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</si>
  <si>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</si>
  <si>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</si>
  <si>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</si>
  <si>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</si>
  <si>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</si>
  <si>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</si>
  <si>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</si>
  <si>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</si>
  <si>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</si>
  <si>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</si>
  <si>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</si>
  <si>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</si>
  <si>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</si>
  <si>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</si>
  <si>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</si>
  <si>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</si>
  <si>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</si>
  <si>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</si>
  <si>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</si>
  <si>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</si>
  <si>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</si>
  <si>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</si>
  <si>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</si>
  <si>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</si>
  <si>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</si>
  <si>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</si>
  <si>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</si>
  <si>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</si>
  <si>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</si>
  <si>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</si>
  <si>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</si>
  <si>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</si>
  <si>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</si>
  <si>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</si>
  <si>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</si>
  <si>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</si>
  <si>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</si>
  <si>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</si>
  <si>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</si>
  <si>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</si>
  <si>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</si>
  <si>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</si>
  <si>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</si>
  <si>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</si>
  <si>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</si>
  <si>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</si>
  <si>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</si>
  <si>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</si>
  <si>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</si>
  <si>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</si>
  <si>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</si>
  <si>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</si>
  <si>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</si>
  <si>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</si>
  <si>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</si>
  <si>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</si>
  <si>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</si>
  <si>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</si>
  <si>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</si>
  <si>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</si>
  <si>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</si>
  <si>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</si>
  <si>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</si>
  <si>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</si>
  <si>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</si>
  <si>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</si>
  <si>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</si>
  <si>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</si>
  <si>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</si>
  <si>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</si>
  <si>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</si>
  <si>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</si>
  <si>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</si>
  <si>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</si>
  <si>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</si>
  <si>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</si>
  <si>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</si>
  <si>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</si>
  <si>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</si>
  <si>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</si>
  <si>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</si>
  <si>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</si>
  <si>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</si>
  <si>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</si>
  <si>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</si>
  <si>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</si>
  <si>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</si>
  <si>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</si>
  <si>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</si>
  <si>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</si>
  <si>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</si>
  <si>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</si>
  <si>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</si>
  <si>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</si>
  <si>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</si>
  <si>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</si>
  <si>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</si>
  <si>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</si>
  <si>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</si>
  <si>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</si>
  <si>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</si>
  <si>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</si>
  <si>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</si>
  <si>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</si>
  <si>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</si>
  <si>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</si>
  <si>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</si>
  <si>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</si>
  <si>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</si>
  <si>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</si>
  <si>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</si>
  <si>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</si>
  <si>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</si>
  <si>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</si>
  <si>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</si>
  <si>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</si>
  <si>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</si>
  <si>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</si>
  <si>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</si>
  <si>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</si>
  <si>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</si>
  <si>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</si>
  <si>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</si>
  <si>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</si>
  <si>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</si>
  <si>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</si>
  <si>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</si>
  <si>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</si>
  <si>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</si>
  <si>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</si>
  <si>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</si>
  <si>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</si>
  <si>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</si>
  <si>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</si>
  <si>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</si>
  <si>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</si>
  <si>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</si>
  <si>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</si>
  <si>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</si>
  <si>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</si>
  <si>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</si>
  <si>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</si>
  <si>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</si>
  <si>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</si>
  <si>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</si>
  <si>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</si>
  <si>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</si>
  <si>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</si>
  <si>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</si>
  <si>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</si>
  <si>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</si>
  <si>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</si>
  <si>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</si>
  <si>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</si>
  <si>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</si>
  <si>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</si>
  <si>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</si>
  <si>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</si>
  <si>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</si>
  <si>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</si>
  <si>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</si>
  <si>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</si>
  <si>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</si>
  <si>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</si>
  <si>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</si>
  <si>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</si>
  <si>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</si>
  <si>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</si>
  <si>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</si>
  <si>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</si>
  <si>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</si>
  <si>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</si>
  <si>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</si>
  <si>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</si>
  <si>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</si>
  <si>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</si>
  <si>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</si>
  <si>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</si>
  <si>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</si>
  <si>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</si>
  <si>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</si>
  <si>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</si>
  <si>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</si>
  <si>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</si>
  <si>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</si>
  <si>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</si>
  <si>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</si>
  <si>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</si>
  <si>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</si>
  <si>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</si>
  <si>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</si>
  <si>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</si>
  <si>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</si>
  <si>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</si>
  <si>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</si>
  <si>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</si>
  <si>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</si>
  <si>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</si>
  <si>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</si>
  <si>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</si>
  <si>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</si>
  <si>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</si>
  <si>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</si>
  <si>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</si>
  <si>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</si>
  <si>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</si>
  <si>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</si>
  <si>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</si>
  <si>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</si>
  <si>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</si>
  <si>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</si>
  <si>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</si>
  <si>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</si>
  <si>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</si>
  <si>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</si>
  <si>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</si>
  <si>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</si>
  <si>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</si>
  <si>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</si>
  <si>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</si>
  <si>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</si>
  <si>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</si>
  <si>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</si>
  <si>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</si>
  <si>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</si>
  <si>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</si>
  <si>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</si>
  <si>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</si>
  <si>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</si>
  <si>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</si>
  <si>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</si>
  <si>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</si>
  <si>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</si>
  <si>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</si>
  <si>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</si>
  <si>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</si>
  <si>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</si>
  <si>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</si>
  <si>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</si>
  <si>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</si>
  <si>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</si>
  <si>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</si>
  <si>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</si>
  <si>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</si>
  <si>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</si>
  <si>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</si>
  <si>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</si>
  <si>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</si>
  <si>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</si>
  <si>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</si>
  <si>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</si>
  <si>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</si>
  <si>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</si>
  <si>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</si>
  <si>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</si>
  <si>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</si>
  <si>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</si>
  <si>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</si>
  <si>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</si>
  <si>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</si>
  <si>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</si>
  <si>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</si>
  <si>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</si>
  <si>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</si>
  <si>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</si>
  <si>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</si>
  <si>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</si>
  <si>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</si>
  <si>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</si>
  <si>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</si>
  <si>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</si>
  <si>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</si>
  <si>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</si>
  <si>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</si>
  <si>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</si>
  <si>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</si>
  <si>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</si>
  <si>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</si>
  <si>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</si>
  <si>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</si>
  <si>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</si>
  <si>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</si>
  <si>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</si>
  <si>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</si>
  <si>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</si>
  <si>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</si>
  <si>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</si>
  <si>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</si>
  <si>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</si>
  <si>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</si>
  <si>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</si>
  <si>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</si>
  <si>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</si>
  <si>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</si>
  <si>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</si>
  <si>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</si>
  <si>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</si>
  <si>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</si>
  <si>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</si>
  <si>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</si>
  <si>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</si>
  <si>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</si>
  <si>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</si>
  <si>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</si>
  <si>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</si>
  <si>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</si>
  <si>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</si>
  <si>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</si>
  <si>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</si>
  <si>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</si>
  <si>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</si>
  <si>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</si>
  <si>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</si>
  <si>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</si>
  <si>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</si>
  <si>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</si>
  <si>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</si>
  <si>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</si>
  <si>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</si>
  <si>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</si>
  <si>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</si>
  <si>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</si>
  <si>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</si>
  <si>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</si>
  <si>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</si>
  <si>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</si>
  <si>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</si>
  <si>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</si>
  <si>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</si>
  <si>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</si>
  <si>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</si>
  <si>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</si>
  <si>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</si>
  <si>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</si>
  <si>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</si>
  <si>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</si>
  <si>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</si>
  <si>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</si>
  <si>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</si>
  <si>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</si>
  <si>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</si>
  <si>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</si>
  <si>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</si>
  <si>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</si>
  <si>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</si>
  <si>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</si>
  <si>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</si>
  <si>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</si>
  <si>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</si>
  <si>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</si>
  <si>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</si>
  <si>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</si>
  <si>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</si>
  <si>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</si>
  <si>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</si>
  <si>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</si>
  <si>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</si>
  <si>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</si>
  <si>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</si>
  <si>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</si>
  <si>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</si>
  <si>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</si>
  <si>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</si>
  <si>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</si>
  <si>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</si>
  <si>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</si>
  <si>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</si>
  <si>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</si>
  <si>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</si>
  <si>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</si>
  <si>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</si>
  <si>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</si>
  <si>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</si>
  <si>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</si>
  <si>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</si>
  <si>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</si>
  <si>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</si>
  <si>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</si>
  <si>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</si>
  <si>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</si>
  <si>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</si>
  <si>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</si>
  <si>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</si>
  <si>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</si>
  <si>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</si>
  <si>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</si>
  <si>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</si>
  <si>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</si>
  <si>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</si>
  <si>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</si>
  <si>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</si>
  <si>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</si>
  <si>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</si>
  <si>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</si>
  <si>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</si>
  <si>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</si>
  <si>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</si>
  <si>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</si>
  <si>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</si>
  <si>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</si>
  <si>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</si>
  <si>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</si>
  <si>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</si>
  <si>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</si>
  <si>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</si>
  <si>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</si>
  <si>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</si>
  <si>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</si>
  <si>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</si>
  <si>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</si>
  <si>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</si>
  <si>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</si>
  <si>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</si>
  <si>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</si>
  <si>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</si>
  <si>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</si>
  <si>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</si>
  <si>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</si>
  <si>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</si>
  <si>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</si>
  <si>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</si>
  <si>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</si>
  <si>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</si>
  <si>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</si>
  <si>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</si>
  <si>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</si>
  <si>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</si>
  <si>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</si>
  <si>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</si>
  <si>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</si>
  <si>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</si>
  <si>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</si>
  <si>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</si>
  <si>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</si>
  <si>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</si>
  <si>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</si>
  <si>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</si>
  <si>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</si>
  <si>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</si>
  <si>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</si>
  <si>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</si>
  <si>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</si>
  <si>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</si>
  <si>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</si>
  <si>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</si>
  <si>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</si>
  <si>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</si>
  <si>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</si>
  <si>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</si>
  <si>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</si>
  <si>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</si>
  <si>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</si>
  <si>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</si>
  <si>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</si>
  <si>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</si>
  <si>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</si>
  <si>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</si>
  <si>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</si>
  <si>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</si>
  <si>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</si>
  <si>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</si>
  <si>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</si>
  <si>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</si>
  <si>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</si>
  <si>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</si>
  <si>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</si>
  <si>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</si>
  <si>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</si>
  <si>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</si>
  <si>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</si>
  <si>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</si>
  <si>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</si>
  <si>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</si>
  <si>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</si>
  <si>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</si>
  <si>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</si>
  <si>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</si>
  <si>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</si>
  <si>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</si>
  <si>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</si>
  <si>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</si>
  <si>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</si>
  <si>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</si>
  <si>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</si>
  <si>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</si>
  <si>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</si>
  <si>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</si>
  <si>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</si>
  <si>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</si>
  <si>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</si>
  <si>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</si>
  <si>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</si>
  <si>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</si>
  <si>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</si>
  <si>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</si>
  <si>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</si>
  <si>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</si>
  <si>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</si>
  <si>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</si>
  <si>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</si>
  <si>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</si>
  <si>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</si>
  <si>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</si>
  <si>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</si>
  <si>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</si>
  <si>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</si>
  <si>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</si>
  <si>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</si>
  <si>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</si>
  <si>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</si>
  <si>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</si>
  <si>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</si>
  <si>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</si>
  <si>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</si>
  <si>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</si>
  <si>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</si>
  <si>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</si>
  <si>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</si>
  <si>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</si>
  <si>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</si>
  <si>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</si>
  <si>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</si>
  <si>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</si>
  <si>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</si>
  <si>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</si>
  <si>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</si>
  <si>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</si>
  <si>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</si>
  <si>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</si>
  <si>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</si>
  <si>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</si>
  <si>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</si>
  <si>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</si>
  <si>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</si>
  <si>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</si>
  <si>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</si>
  <si>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</si>
  <si>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</si>
  <si>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</si>
  <si>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</si>
  <si>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</si>
  <si>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</si>
  <si>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</si>
  <si>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</si>
  <si>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</si>
  <si>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</si>
  <si>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</si>
  <si>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</si>
  <si>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</si>
  <si>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</si>
  <si>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</si>
  <si>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</si>
  <si>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</si>
  <si>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</si>
  <si>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</si>
  <si>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</si>
  <si>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</si>
  <si>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</si>
  <si>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</si>
  <si>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</si>
  <si>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</si>
  <si>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</si>
  <si>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</si>
  <si>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</si>
  <si>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</si>
  <si>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</si>
  <si>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</si>
  <si>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</si>
  <si>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</si>
  <si>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</si>
  <si>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</si>
  <si>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</si>
  <si>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</si>
  <si>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</si>
  <si>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</si>
  <si>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</si>
  <si>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</si>
  <si>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</si>
  <si>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</si>
  <si>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</si>
  <si>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</si>
  <si>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</si>
  <si>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</si>
  <si>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</si>
  <si>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</si>
  <si>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</si>
  <si>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</si>
  <si>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</si>
  <si>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</si>
  <si>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</si>
  <si>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</si>
  <si>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</si>
  <si>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</si>
  <si>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</si>
  <si>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</si>
  <si>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</si>
  <si>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</si>
  <si>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</si>
  <si>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</si>
  <si>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</si>
  <si>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</si>
  <si>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</si>
  <si>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</si>
  <si>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</si>
  <si>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</si>
  <si>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</si>
  <si>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</si>
  <si>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</si>
  <si>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</si>
  <si>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</si>
  <si>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</si>
  <si>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</si>
  <si>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</si>
  <si>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</si>
  <si>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</si>
  <si>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</si>
  <si>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</si>
  <si>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</si>
  <si>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</si>
  <si>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</si>
  <si>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</si>
  <si>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</si>
  <si>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</si>
  <si>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</si>
  <si>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</si>
  <si>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</si>
  <si>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</si>
  <si>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</si>
  <si>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</si>
  <si>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</si>
  <si>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</si>
  <si>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</si>
  <si>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</si>
  <si>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</si>
  <si>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</si>
  <si>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</si>
  <si>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</si>
  <si>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</si>
  <si>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</si>
  <si>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</si>
  <si>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</si>
  <si>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</si>
  <si>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</si>
  <si>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</si>
  <si>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</si>
  <si>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</si>
  <si>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</si>
  <si>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</si>
  <si>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</si>
  <si>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</si>
  <si>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</si>
  <si>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</si>
  <si>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</si>
  <si>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</si>
  <si>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</si>
  <si>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</si>
  <si>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</si>
  <si>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</si>
  <si>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</si>
  <si>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</si>
  <si>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</si>
  <si>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</si>
  <si>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</si>
  <si>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</si>
  <si>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</si>
  <si>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</si>
  <si>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</si>
  <si>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</si>
  <si>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</si>
  <si>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</si>
  <si>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</si>
  <si>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</si>
  <si>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</si>
  <si>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</si>
  <si>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</si>
  <si>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</si>
  <si>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</si>
  <si>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</si>
  <si>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</si>
  <si>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</si>
  <si>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</si>
  <si>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</si>
  <si>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</si>
  <si>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</si>
  <si>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</si>
  <si>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</si>
  <si>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</si>
  <si>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</si>
  <si>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</si>
  <si>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</si>
  <si>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</si>
  <si>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</si>
  <si>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</si>
  <si>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</si>
  <si>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</si>
  <si>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</si>
  <si>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</si>
  <si>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</si>
  <si>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</si>
  <si>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</si>
  <si>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</si>
  <si>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</si>
  <si>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</si>
  <si>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</si>
  <si>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</si>
  <si>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</si>
  <si>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</si>
  <si>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</si>
  <si>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</si>
  <si>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</si>
  <si>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</si>
  <si>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</si>
  <si>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</si>
  <si>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</si>
  <si>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</si>
  <si>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</si>
  <si>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</si>
  <si>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</si>
  <si>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</si>
  <si>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</si>
  <si>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</si>
  <si>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</si>
  <si>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</si>
  <si>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</si>
  <si>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</si>
  <si>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</si>
  <si>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</si>
  <si>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</si>
  <si>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</si>
  <si>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</si>
  <si>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</si>
  <si>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</si>
  <si>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</si>
  <si>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</si>
  <si>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</si>
  <si>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</si>
  <si>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</si>
  <si>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</si>
  <si>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</si>
  <si>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</si>
  <si>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</si>
  <si>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</si>
  <si>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</si>
  <si>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</si>
  <si>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</si>
  <si>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</si>
  <si>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</si>
  <si>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</si>
  <si>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</si>
  <si>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</si>
  <si>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</si>
  <si>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</si>
  <si>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</si>
  <si>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</si>
  <si>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</si>
  <si>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</si>
  <si>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</si>
  <si>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</si>
  <si>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</si>
  <si>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</si>
  <si>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</si>
  <si>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</si>
  <si>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</si>
  <si>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</si>
  <si>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</si>
  <si>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</si>
  <si>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</si>
  <si>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</si>
  <si>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</si>
  <si>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</si>
  <si>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</si>
  <si>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</si>
  <si>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</si>
  <si>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</si>
  <si>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</si>
  <si>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</si>
  <si>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</si>
  <si>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</si>
  <si>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</si>
  <si>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</si>
  <si>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</si>
  <si>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</si>
  <si>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</si>
  <si>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</si>
  <si>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</si>
  <si>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</si>
  <si>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</si>
  <si>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</si>
  <si>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</si>
  <si>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</si>
  <si>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</si>
  <si>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</si>
  <si>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</si>
  <si>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</si>
  <si>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</si>
  <si>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</si>
  <si>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</si>
  <si>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</si>
  <si>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</si>
  <si>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</si>
  <si>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</si>
  <si>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</si>
  <si>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</si>
  <si>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</si>
  <si>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</si>
  <si>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</si>
  <si>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</si>
  <si>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</si>
  <si>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</si>
  <si>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</si>
  <si>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</si>
  <si>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</si>
  <si>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</si>
  <si>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</si>
  <si>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</si>
  <si>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</si>
  <si>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</si>
  <si>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</si>
  <si>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</si>
  <si>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</si>
  <si>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</si>
  <si>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</si>
  <si>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</si>
  <si>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</si>
  <si>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</si>
  <si>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</si>
  <si>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</si>
  <si>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</si>
  <si>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</si>
  <si>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</si>
  <si>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</si>
  <si>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</si>
  <si>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</si>
  <si>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</si>
  <si>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</si>
  <si>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</si>
  <si>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</si>
  <si>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</si>
  <si>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</si>
  <si>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</si>
  <si>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</si>
  <si>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</si>
  <si>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</si>
  <si>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</si>
  <si>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</si>
  <si>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</si>
  <si>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</si>
  <si>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</si>
  <si>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</si>
  <si>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</si>
  <si>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</si>
  <si>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</si>
  <si>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</si>
  <si>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</si>
  <si>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</si>
  <si>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</si>
  <si>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</si>
  <si>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</si>
  <si>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</si>
  <si>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</si>
  <si>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</si>
  <si>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</si>
  <si>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</si>
  <si>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</si>
  <si>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</si>
  <si>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</si>
  <si>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</si>
  <si>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</si>
  <si>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</si>
  <si>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</si>
  <si>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</si>
  <si>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</si>
  <si>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</si>
  <si>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</si>
  <si>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</si>
  <si>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</si>
  <si>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</si>
  <si>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</si>
  <si>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</si>
  <si>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</si>
  <si>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</si>
  <si>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</si>
  <si>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</si>
  <si>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</si>
  <si>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</si>
  <si>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</si>
  <si>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</si>
  <si>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</si>
  <si>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</si>
  <si>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</si>
  <si>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</si>
  <si>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</si>
  <si>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</si>
  <si>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</si>
  <si>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</si>
  <si>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</si>
  <si>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</si>
  <si>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</si>
  <si>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</si>
  <si>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</si>
  <si>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</si>
  <si>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</si>
  <si>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</si>
  <si>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</si>
  <si>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</si>
  <si>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</si>
  <si>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</si>
  <si>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</si>
  <si>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</si>
  <si>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</si>
  <si>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</si>
  <si>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</si>
  <si>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</si>
  <si>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</si>
  <si>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</si>
  <si>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</si>
  <si>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</si>
  <si>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</si>
  <si>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</si>
  <si>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</si>
  <si>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</si>
  <si>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</si>
  <si>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</si>
  <si>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</si>
  <si>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</si>
  <si>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</si>
  <si>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</si>
  <si>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</si>
  <si>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</si>
  <si>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</si>
  <si>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</si>
  <si>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</si>
  <si>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</si>
  <si>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</si>
  <si>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</si>
  <si>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</si>
  <si>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</si>
  <si>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</si>
  <si>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</si>
  <si>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</si>
  <si>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</si>
  <si>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</si>
  <si>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</si>
  <si>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</si>
  <si>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</si>
  <si>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</si>
  <si>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</si>
  <si>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</si>
  <si>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</si>
  <si>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</si>
  <si>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</si>
  <si>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</si>
  <si>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</si>
  <si>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</si>
  <si>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</si>
  <si>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</si>
  <si>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</si>
  <si>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</si>
  <si>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</si>
  <si>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</si>
  <si>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</si>
  <si>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</si>
  <si>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</si>
  <si>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</si>
  <si>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</si>
  <si>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</si>
  <si>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</si>
  <si>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</si>
  <si>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</si>
  <si>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</si>
  <si>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</si>
  <si>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</si>
  <si>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</si>
  <si>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</si>
  <si>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</si>
  <si>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</si>
  <si>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</si>
  <si>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</si>
  <si>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</si>
  <si>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</si>
  <si>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</si>
  <si>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</si>
  <si>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</si>
  <si>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</si>
  <si>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</si>
  <si>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</si>
  <si>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</si>
  <si>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</si>
  <si>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</si>
  <si>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</si>
  <si>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</si>
  <si>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</si>
  <si>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</si>
  <si>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</si>
  <si>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</si>
  <si>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</si>
  <si>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</si>
  <si>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</si>
  <si>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</si>
  <si>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</si>
  <si>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</si>
  <si>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</si>
  <si>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</si>
  <si>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</si>
  <si>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</si>
  <si>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</si>
  <si>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</si>
  <si>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</si>
  <si>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</si>
  <si>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</si>
  <si>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</si>
  <si>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</si>
  <si>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</si>
  <si>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</si>
  <si>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</si>
  <si>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</si>
  <si>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</si>
  <si>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</si>
  <si>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</si>
  <si>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</si>
  <si>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</si>
  <si>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</si>
  <si>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</si>
  <si>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</si>
  <si>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</si>
  <si>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</si>
  <si>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</si>
  <si>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</si>
  <si>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</si>
  <si>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</si>
  <si>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</si>
  <si>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</si>
  <si>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</si>
  <si>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</si>
  <si>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</si>
  <si>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</si>
  <si>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</si>
  <si>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</si>
  <si>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</si>
  <si>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</si>
  <si>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</si>
  <si>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</si>
  <si>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</si>
  <si>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</si>
  <si>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</si>
  <si>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</si>
  <si>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</si>
  <si>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</si>
  <si>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</si>
  <si>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</si>
  <si>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</si>
  <si>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</si>
  <si>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</si>
  <si>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</si>
  <si>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</si>
  <si>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</si>
  <si>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</si>
  <si>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</si>
  <si>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</si>
  <si>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</si>
  <si>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</si>
  <si>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</si>
  <si>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</si>
  <si>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</si>
  <si>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</si>
  <si>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</si>
  <si>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</si>
  <si>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</si>
  <si>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</si>
  <si>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</si>
  <si>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</si>
  <si>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</si>
  <si>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</si>
  <si>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</si>
  <si>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</si>
  <si>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</si>
  <si>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</si>
  <si>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</si>
  <si>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</si>
  <si>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</si>
  <si>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</si>
  <si>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</si>
  <si>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</si>
  <si>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</si>
  <si>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</si>
  <si>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</si>
  <si>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</si>
  <si>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</si>
  <si>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</si>
  <si>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</si>
  <si>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</si>
  <si>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</si>
  <si>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</si>
  <si>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</si>
  <si>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</si>
  <si>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</si>
  <si>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</si>
  <si>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</si>
  <si>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</si>
  <si>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</si>
  <si>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</si>
  <si>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</si>
  <si>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</si>
  <si>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</si>
  <si>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</si>
  <si>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</si>
  <si>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</si>
  <si>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</si>
  <si>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</si>
  <si>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</si>
  <si>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</si>
  <si>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</si>
  <si>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</si>
  <si>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</si>
  <si>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</si>
  <si>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</si>
  <si>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</si>
  <si>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</si>
  <si>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</si>
  <si>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</si>
  <si>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</si>
  <si>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</si>
  <si>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</si>
  <si>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</si>
  <si>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</si>
  <si>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</si>
  <si>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</si>
  <si>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</si>
  <si>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</si>
  <si>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</si>
  <si>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</si>
  <si>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</si>
  <si>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</si>
  <si>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</si>
  <si>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</si>
  <si>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</si>
  <si>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</si>
  <si>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</si>
  <si>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</si>
  <si>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</si>
  <si>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</si>
  <si>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</si>
  <si>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</si>
  <si>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</si>
  <si>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</si>
  <si>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</si>
  <si>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</si>
  <si>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</si>
  <si>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</si>
  <si>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</si>
  <si>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</si>
  <si>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</si>
  <si>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</si>
  <si>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</si>
  <si>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</si>
  <si>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</si>
  <si>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</si>
  <si>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</si>
  <si>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</si>
  <si>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</si>
  <si>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</si>
  <si>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</si>
  <si>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</si>
  <si>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</si>
  <si>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</si>
  <si>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</si>
  <si>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</si>
  <si>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</si>
  <si>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</si>
  <si>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</si>
  <si>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</si>
  <si>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</si>
  <si>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</si>
  <si>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</si>
  <si>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</si>
  <si>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</si>
  <si>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</si>
  <si>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</si>
  <si>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</si>
  <si>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</si>
  <si>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</si>
  <si>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</si>
  <si>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</si>
  <si>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</si>
  <si>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</si>
  <si>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</si>
  <si>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</si>
  <si>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</si>
  <si>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</si>
  <si>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</si>
  <si>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</si>
  <si>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</si>
  <si>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</si>
  <si>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</si>
  <si>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</si>
  <si>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</si>
  <si>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</si>
  <si>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</si>
  <si>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</si>
  <si>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</si>
  <si>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</si>
  <si>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</si>
  <si>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</si>
  <si>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</si>
  <si>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</si>
  <si>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</si>
  <si>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</si>
  <si>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</si>
  <si>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</si>
  <si>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</si>
  <si>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</si>
  <si>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</si>
  <si>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</si>
  <si>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</si>
  <si>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</si>
  <si>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</si>
  <si>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</si>
  <si>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</si>
  <si>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</si>
  <si>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</si>
  <si>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</si>
  <si>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</si>
  <si>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</si>
  <si>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</si>
  <si>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</si>
  <si>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</si>
  <si>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</si>
  <si>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</si>
  <si>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</si>
  <si>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</si>
  <si>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</si>
  <si>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</si>
  <si>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</si>
  <si>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</si>
  <si>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</si>
  <si>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</si>
  <si>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</si>
  <si>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</si>
  <si>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</si>
  <si>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</si>
  <si>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</si>
  <si>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</si>
  <si>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</si>
  <si>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</si>
  <si>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</si>
  <si>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</si>
  <si>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</si>
  <si>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</si>
  <si>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</si>
  <si>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</si>
  <si>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</si>
  <si>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</si>
  <si>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</si>
  <si>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</si>
  <si>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</si>
  <si>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</si>
  <si>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</si>
  <si>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</si>
  <si>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</si>
  <si>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</si>
  <si>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</si>
  <si>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</si>
  <si>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</si>
  <si>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</si>
  <si>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</si>
  <si>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</si>
  <si>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</si>
  <si>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</si>
  <si>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</si>
  <si>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</si>
  <si>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</si>
  <si>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</si>
  <si>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</si>
  <si>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</si>
  <si>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</si>
  <si>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</si>
  <si>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</si>
  <si>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</si>
  <si>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</si>
  <si>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</si>
  <si>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</si>
  <si>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</si>
  <si>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</si>
  <si>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</si>
  <si>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</si>
  <si>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</si>
  <si>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</si>
  <si>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</si>
  <si>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</si>
  <si>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</si>
  <si>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</si>
  <si>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</si>
  <si>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</si>
  <si>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</si>
  <si>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</si>
  <si>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</si>
  <si>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</si>
  <si>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</si>
  <si>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</si>
  <si>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</si>
  <si>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</si>
  <si>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</si>
  <si>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</si>
  <si>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</si>
  <si>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</si>
  <si>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</si>
  <si>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</si>
  <si>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</si>
  <si>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</si>
  <si>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</si>
  <si>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</si>
  <si>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</si>
  <si>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</si>
  <si>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</si>
  <si>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</si>
  <si>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</si>
  <si>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</si>
  <si>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</si>
  <si>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</si>
  <si>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</si>
  <si>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</si>
  <si>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</si>
  <si>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</si>
  <si>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</si>
  <si>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</si>
  <si>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</si>
  <si>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</si>
  <si>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</si>
  <si>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</si>
  <si>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</si>
  <si>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</si>
  <si>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</si>
  <si>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</si>
  <si>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</si>
  <si>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</si>
  <si>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</si>
  <si>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</si>
  <si>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</si>
  <si>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</si>
  <si>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</si>
  <si>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</si>
  <si>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</si>
  <si>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</si>
  <si>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</si>
  <si>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</si>
  <si>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</si>
  <si>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</si>
  <si>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</si>
  <si>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</si>
  <si>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</si>
  <si>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</si>
  <si>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</si>
  <si>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</si>
  <si>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</si>
  <si>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</si>
  <si>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</si>
  <si>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</si>
  <si>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</si>
  <si>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</si>
  <si>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</si>
  <si>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</si>
  <si>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</si>
  <si>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</si>
  <si>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</si>
  <si>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</si>
  <si>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</si>
  <si>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</si>
  <si>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</si>
  <si>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</si>
  <si>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</si>
  <si>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</si>
  <si>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</si>
  <si>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</si>
  <si>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</si>
  <si>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</si>
  <si>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</si>
  <si>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</si>
  <si>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</si>
  <si>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</si>
  <si>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</si>
  <si>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</si>
  <si>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</si>
  <si>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</si>
  <si>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</si>
  <si>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</si>
  <si>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</si>
  <si>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</si>
  <si>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</si>
  <si>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</si>
  <si>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</si>
  <si>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</si>
  <si>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</si>
  <si>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</si>
  <si>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</si>
  <si>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</si>
  <si>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</si>
  <si>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</si>
  <si>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</si>
  <si>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</si>
  <si>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</si>
  <si>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</si>
  <si>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</si>
  <si>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</si>
  <si>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</si>
  <si>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</si>
  <si>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</si>
  <si>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</si>
  <si>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</si>
  <si>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</si>
  <si>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</si>
  <si>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</si>
  <si>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</si>
  <si>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</si>
  <si>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</si>
  <si>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</si>
  <si>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</si>
  <si>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</si>
  <si>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</si>
  <si>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</si>
  <si>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</si>
  <si>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</si>
  <si>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</si>
  <si>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</si>
  <si>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</si>
  <si>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</si>
  <si>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</si>
  <si>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</si>
  <si>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</si>
  <si>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</si>
  <si>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</si>
  <si>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</si>
  <si>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</si>
  <si>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</si>
  <si>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</si>
  <si>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</si>
  <si>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</si>
  <si>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</si>
  <si>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</si>
  <si>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</si>
  <si>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</si>
  <si>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</si>
  <si>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</si>
  <si>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</si>
  <si>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</si>
  <si>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</si>
  <si>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</si>
  <si>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</si>
  <si>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</si>
  <si>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</si>
  <si>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</si>
  <si>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</si>
  <si>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</si>
  <si>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</si>
  <si>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</si>
  <si>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</si>
  <si>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</si>
  <si>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</si>
  <si>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</si>
  <si>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</si>
  <si>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</si>
  <si>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</si>
  <si>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</si>
  <si>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</si>
  <si>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</si>
  <si>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</si>
  <si>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</si>
  <si>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</si>
  <si>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</si>
  <si>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</si>
  <si>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</si>
  <si>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</si>
  <si>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</si>
  <si>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</si>
  <si>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</si>
  <si>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</si>
  <si>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</si>
  <si>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</si>
  <si>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</si>
  <si>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</si>
  <si>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</si>
  <si>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</si>
  <si>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</si>
  <si>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</si>
  <si>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</si>
  <si>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</si>
  <si>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</si>
  <si>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</si>
  <si>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</si>
  <si>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</si>
  <si>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</si>
  <si>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</si>
  <si>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</si>
  <si>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</si>
  <si>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</si>
  <si>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</si>
  <si>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</si>
  <si>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</si>
  <si>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</si>
  <si>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</si>
  <si>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</si>
  <si>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</si>
  <si>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</si>
  <si>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</si>
  <si>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</si>
  <si>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</si>
  <si>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</si>
  <si>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</si>
  <si>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</si>
  <si>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</si>
  <si>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</si>
  <si>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</si>
  <si>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</si>
  <si>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</si>
  <si>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</si>
  <si>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</si>
  <si>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</si>
  <si>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</si>
  <si>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</si>
  <si>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</si>
  <si>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</si>
  <si>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</si>
  <si>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</si>
  <si>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</si>
  <si>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</si>
  <si>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</si>
  <si>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</si>
  <si>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</si>
  <si>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</si>
  <si>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</si>
  <si>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</si>
  <si>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</si>
  <si>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</si>
  <si>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</si>
  <si>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</si>
  <si>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</si>
  <si>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</si>
  <si>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</si>
  <si>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</si>
  <si>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</si>
  <si>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</si>
  <si>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</si>
  <si>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</si>
  <si>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</si>
  <si>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</si>
  <si>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</si>
  <si>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</si>
  <si>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</si>
  <si>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</si>
  <si>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</si>
  <si>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</si>
  <si>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</si>
  <si>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</si>
  <si>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</si>
  <si>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</si>
  <si>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</si>
  <si>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</si>
  <si>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</si>
  <si>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</si>
  <si>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</si>
  <si>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</si>
  <si>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</si>
  <si>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</si>
  <si>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</si>
  <si>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</si>
  <si>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</si>
  <si>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</si>
  <si>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</si>
  <si>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</si>
  <si>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</si>
  <si>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</si>
  <si>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</si>
  <si>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</si>
  <si>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</si>
  <si>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</si>
  <si>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</si>
  <si>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</si>
  <si>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</si>
  <si>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</si>
  <si>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</si>
  <si>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</si>
  <si>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</si>
  <si>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</si>
  <si>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</si>
  <si>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</si>
  <si>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</si>
  <si>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</si>
  <si>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</si>
  <si>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</si>
  <si>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</si>
  <si>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</si>
  <si>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</si>
  <si>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</si>
  <si>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</si>
  <si>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</si>
  <si>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</si>
  <si>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</si>
  <si>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</si>
  <si>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</si>
  <si>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</si>
  <si>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</si>
  <si>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</si>
  <si>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</si>
  <si>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</si>
  <si>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</si>
  <si>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</si>
  <si>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</si>
  <si>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</si>
  <si>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</si>
  <si>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</si>
  <si>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</si>
  <si>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</si>
  <si>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</si>
  <si>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</si>
  <si>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</si>
  <si>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</si>
  <si>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</si>
  <si>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</si>
  <si>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</si>
  <si>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</si>
  <si>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</si>
  <si>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</si>
  <si>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</si>
  <si>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</si>
  <si>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</si>
  <si>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</si>
  <si>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</si>
  <si>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</si>
  <si>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</si>
  <si>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</si>
  <si>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</si>
  <si>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</si>
  <si>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</si>
  <si>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</si>
  <si>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</si>
  <si>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</si>
  <si>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</si>
  <si>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</si>
  <si>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</si>
  <si>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</si>
  <si>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</si>
  <si>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</si>
  <si>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</si>
  <si>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</si>
  <si>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</si>
  <si>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</si>
  <si>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</si>
  <si>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</si>
  <si>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</si>
  <si>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</si>
  <si>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</si>
  <si>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</si>
  <si>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</si>
  <si>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</si>
  <si>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</si>
  <si>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</si>
  <si>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</si>
  <si>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</si>
  <si>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</si>
  <si>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</si>
  <si>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</si>
  <si>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</si>
  <si>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</si>
  <si>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</si>
  <si>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</si>
  <si>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</si>
  <si>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</si>
  <si>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</si>
  <si>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</si>
  <si>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</si>
  <si>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</si>
  <si>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</si>
  <si>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</si>
  <si>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</si>
  <si>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</si>
  <si>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</si>
  <si>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</si>
  <si>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</si>
  <si>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</si>
  <si>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</si>
  <si>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</si>
  <si>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</si>
  <si>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</si>
  <si>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</si>
  <si>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</si>
  <si>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</si>
  <si>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</si>
  <si>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</si>
  <si>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</si>
  <si>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</si>
  <si>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</si>
  <si>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</si>
  <si>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</si>
  <si>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</si>
  <si>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</si>
  <si>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</si>
  <si>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</si>
  <si>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</si>
  <si>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</si>
  <si>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</si>
  <si>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</si>
  <si>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</si>
  <si>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</si>
  <si>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</si>
  <si>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</si>
  <si>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</si>
  <si>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</si>
  <si>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</si>
  <si>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</si>
  <si>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</si>
  <si>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</si>
  <si>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</si>
  <si>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</si>
  <si>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</si>
  <si>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</si>
  <si>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</si>
  <si>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</si>
  <si>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</si>
  <si>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</si>
  <si>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</si>
  <si>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</si>
  <si>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</si>
  <si>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</si>
  <si>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</si>
  <si>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</si>
  <si>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</si>
  <si>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</si>
  <si>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</si>
  <si>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</si>
  <si>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</si>
  <si>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</si>
  <si>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</si>
  <si>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</si>
  <si>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</si>
  <si>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</si>
  <si>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</si>
  <si>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</si>
  <si>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</si>
  <si>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</si>
  <si>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</si>
  <si>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</si>
  <si>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</si>
  <si>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</si>
  <si>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</si>
  <si>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</si>
  <si>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</si>
  <si>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</si>
  <si>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</si>
  <si>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</si>
  <si>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</si>
  <si>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</si>
  <si>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</si>
  <si>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</si>
  <si>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</si>
  <si>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</si>
  <si>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</si>
  <si>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</si>
  <si>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</si>
  <si>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</si>
  <si>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</si>
  <si>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</si>
  <si>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</si>
  <si>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</si>
  <si>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</si>
  <si>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</si>
  <si>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</si>
  <si>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</si>
  <si>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</si>
  <si>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</si>
  <si>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</si>
  <si>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</si>
  <si>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</si>
  <si>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</si>
  <si>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</si>
  <si>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</si>
  <si>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</si>
  <si>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</si>
  <si>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</si>
  <si>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</si>
  <si>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</si>
  <si>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</si>
  <si>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</si>
  <si>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</si>
  <si>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</si>
  <si>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</si>
  <si>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</si>
  <si>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</si>
  <si>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</si>
  <si>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</si>
  <si>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</si>
  <si>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</si>
  <si>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</si>
  <si>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</si>
  <si>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</si>
  <si>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</si>
  <si>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</si>
  <si>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</si>
  <si>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</si>
  <si>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</si>
  <si>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</si>
  <si>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</si>
  <si>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</si>
  <si>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</si>
  <si>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</si>
  <si>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</si>
  <si>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</si>
  <si>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</si>
  <si>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</si>
  <si>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</si>
  <si>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</si>
  <si>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</si>
  <si>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</si>
  <si>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</si>
  <si>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</si>
  <si>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</si>
  <si>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</si>
  <si>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</si>
  <si>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</si>
  <si>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</si>
  <si>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</si>
  <si>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</si>
  <si>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</si>
  <si>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</si>
  <si>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</si>
  <si>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</si>
  <si>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</si>
  <si>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</si>
  <si>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</si>
  <si>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</si>
  <si>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</si>
  <si>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</si>
  <si>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</si>
  <si>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</si>
  <si>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</si>
  <si>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</si>
  <si>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</si>
  <si>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</si>
  <si>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</si>
  <si>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</si>
  <si>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</si>
  <si>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</si>
  <si>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</si>
  <si>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</si>
  <si>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</si>
  <si>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</si>
  <si>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</si>
  <si>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</si>
  <si>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</si>
  <si>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</si>
  <si>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</si>
  <si>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</si>
  <si>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</si>
  <si>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</si>
  <si>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</si>
  <si>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</si>
  <si>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</si>
  <si>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</si>
  <si>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</si>
  <si>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</si>
  <si>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</si>
  <si>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</si>
  <si>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</si>
  <si>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</si>
  <si>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</si>
  <si>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</si>
  <si>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</si>
  <si>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</si>
  <si>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</si>
  <si>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</si>
  <si>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</si>
  <si>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</si>
  <si>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</si>
  <si>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</si>
  <si>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</si>
  <si>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</si>
  <si>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</si>
  <si>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</si>
  <si>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</si>
  <si>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</si>
  <si>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</si>
  <si>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</si>
  <si>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</si>
  <si>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</si>
  <si>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</si>
  <si>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</si>
  <si>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</si>
  <si>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</si>
  <si>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</si>
  <si>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</si>
  <si>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</si>
  <si>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</si>
  <si>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</si>
  <si>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</si>
  <si>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</si>
  <si>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</si>
  <si>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</si>
  <si>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</si>
  <si>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</si>
  <si>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</si>
  <si>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</si>
  <si>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</si>
  <si>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</si>
  <si>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</si>
  <si>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</si>
  <si>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</si>
  <si>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</si>
  <si>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</si>
  <si>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</si>
  <si>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</si>
  <si>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</si>
  <si>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</si>
  <si>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</si>
  <si>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</si>
  <si>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</si>
  <si>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</si>
  <si>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</si>
  <si>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</si>
  <si>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</si>
  <si>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</si>
  <si>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</si>
  <si>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</si>
  <si>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</si>
  <si>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</si>
  <si>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</si>
  <si>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</si>
  <si>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</si>
  <si>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</si>
  <si>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</si>
  <si>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</si>
  <si>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</si>
  <si>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</si>
  <si>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</si>
  <si>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</si>
  <si>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</si>
  <si>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</si>
  <si>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</si>
  <si>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</si>
  <si>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</si>
  <si>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</si>
  <si>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</si>
  <si>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</si>
  <si>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</si>
  <si>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</si>
  <si>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</si>
  <si>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</si>
  <si>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</si>
  <si>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</si>
  <si>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</si>
  <si>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</si>
  <si>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</si>
  <si>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</si>
  <si>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</si>
  <si>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</si>
  <si>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</si>
  <si>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</si>
  <si>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</si>
  <si>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</si>
  <si>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</si>
  <si>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</si>
  <si>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</si>
  <si>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</si>
  <si>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</si>
  <si>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</si>
  <si>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</si>
  <si>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</si>
  <si>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</si>
  <si>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</si>
  <si>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</si>
  <si>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</si>
  <si>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</si>
  <si>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</si>
  <si>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</si>
  <si>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</si>
  <si>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</si>
  <si>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</si>
  <si>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</si>
  <si>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</si>
  <si>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</si>
  <si>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</si>
  <si>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Row Labels</t>
  </si>
  <si>
    <t>Grand Total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</si>
  <si>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</si>
  <si>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</si>
  <si>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</si>
  <si>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</si>
  <si>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</si>
  <si>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</si>
  <si>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</si>
  <si>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</si>
  <si>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</si>
  <si>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</si>
  <si>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</si>
  <si>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</si>
  <si>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</si>
  <si>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</si>
  <si>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</si>
  <si>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</si>
  <si>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</si>
  <si>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</si>
  <si>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</si>
  <si>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</si>
  <si>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</si>
  <si>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</si>
  <si>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</si>
  <si>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</si>
  <si>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</si>
  <si>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</si>
  <si>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</si>
  <si>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</si>
  <si>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</si>
  <si>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</si>
  <si>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</si>
  <si>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</si>
  <si>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</si>
  <si>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</si>
  <si>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parent-category</t>
  </si>
  <si>
    <t>(All)</t>
  </si>
  <si>
    <t>Column Labels</t>
  </si>
  <si>
    <t>Count of outcome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</si>
  <si>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</si>
  <si>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</si>
  <si>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</si>
  <si>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</si>
  <si>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</si>
  <si>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</si>
  <si>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</si>
  <si>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</si>
  <si>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</si>
  <si>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</si>
  <si>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</si>
  <si>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</si>
  <si>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</si>
  <si>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</si>
  <si>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</si>
  <si>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</si>
  <si>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</si>
  <si>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</si>
  <si>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</si>
  <si>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&gt;= 50000</t>
  </si>
  <si>
    <t>&lt;1000</t>
  </si>
  <si>
    <t>45000 to 49999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</si>
  <si>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</si>
  <si>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</si>
  <si>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</si>
  <si>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</si>
  <si>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</si>
  <si>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</si>
  <si>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</si>
  <si>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</si>
  <si>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</si>
  <si>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</si>
  <si>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</si>
  <si>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</si>
  <si>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</si>
  <si>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Mean Bakers</t>
  </si>
  <si>
    <t>Median Bakers</t>
  </si>
  <si>
    <t>Minimum Bakers</t>
  </si>
  <si>
    <t>Maximum Bakers</t>
  </si>
  <si>
    <t>Variance Bakers</t>
  </si>
  <si>
    <t>Standard deviation Bakers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</si>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</sst>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9" fontId="16" fillId="0" borderId="0" xfId="43" applyFont="1" applyAlignment="1">
      <alignment horizontal="center"/>
    </xf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16" fillId="0" borderId="0" xfId="43" applyFont="1"/>
    <xf numFmtId="0" fontId="16" fillId="33" borderId="0" xfId="0" applyFont="1" applyFill="1" applyAlignment="1">
      <alignment horizontal="center"/>
    </xf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&amp; Parent Category!PivotTable3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&amp;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&amp;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&amp;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C-48B4-943B-B5008402448D}"/>
            </c:ext>
          </c:extLst>
        </c:ser>
        <c:ser>
          <c:idx val="1"/>
          <c:order val="1"/>
          <c:tx>
            <c:strRef>
              <c:f>'Outcome &amp;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&amp;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&amp;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C-48B4-943B-B5008402448D}"/>
            </c:ext>
          </c:extLst>
        </c:ser>
        <c:ser>
          <c:idx val="2"/>
          <c:order val="2"/>
          <c:tx>
            <c:strRef>
              <c:f>'Outcome &amp;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&amp;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&amp;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C-48B4-943B-B5008402448D}"/>
            </c:ext>
          </c:extLst>
        </c:ser>
        <c:ser>
          <c:idx val="3"/>
          <c:order val="3"/>
          <c:tx>
            <c:strRef>
              <c:f>'Outcome &amp;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&amp;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&amp;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4-484A-8536-E2BE0866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662200"/>
        <c:axId val="908665720"/>
      </c:barChart>
      <c:catAx>
        <c:axId val="908662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665720"/>
        <c:crosses val="autoZero"/>
        <c:auto val="1"/>
        <c:lblAlgn val="ctr"/>
        <c:lblOffset val="100"/>
        <c:noMultiLvlLbl val="0"/>
      </c:catAx>
      <c:valAx>
        <c:axId val="9086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6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&amp; Sub Category!PivotTable4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&amp;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&amp;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&amp;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4AC3-BD8C-EF2434B81A07}"/>
            </c:ext>
          </c:extLst>
        </c:ser>
        <c:ser>
          <c:idx val="1"/>
          <c:order val="1"/>
          <c:tx>
            <c:strRef>
              <c:f>'Outcome &amp;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&amp;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&amp;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B-4AC3-BD8C-EF2434B81A07}"/>
            </c:ext>
          </c:extLst>
        </c:ser>
        <c:ser>
          <c:idx val="2"/>
          <c:order val="2"/>
          <c:tx>
            <c:strRef>
              <c:f>'Outcome &amp; Sub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&amp;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&amp; Sub Category'!$D$6:$D$30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B-4AC3-BD8C-EF2434B8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951664"/>
        <c:axId val="581948848"/>
      </c:barChart>
      <c:catAx>
        <c:axId val="5819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948848"/>
        <c:crosses val="autoZero"/>
        <c:auto val="1"/>
        <c:lblAlgn val="ctr"/>
        <c:lblOffset val="100"/>
        <c:noMultiLvlLbl val="0"/>
      </c:catAx>
      <c:valAx>
        <c:axId val="5819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9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&amp; Date!PivotTable1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&amp;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&amp;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&amp; Date'!$B$6:$B$18</c:f>
              <c:numCache>
                <c:formatCode>General</c:formatCode>
                <c:ptCount val="12"/>
                <c:pt idx="0">
                  <c:v>2</c:v>
                </c:pt>
                <c:pt idx="2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F-4825-930C-D4DBD811AB98}"/>
            </c:ext>
          </c:extLst>
        </c:ser>
        <c:ser>
          <c:idx val="1"/>
          <c:order val="1"/>
          <c:tx>
            <c:strRef>
              <c:f>'Outcome &amp;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&amp;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&amp; Date'!$C$6:$C$18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F-4825-930C-D4DBD811AB98}"/>
            </c:ext>
          </c:extLst>
        </c:ser>
        <c:ser>
          <c:idx val="2"/>
          <c:order val="2"/>
          <c:tx>
            <c:strRef>
              <c:f>'Outcome &amp;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&amp;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&amp; Date'!$D$6:$D$18</c:f>
              <c:numCache>
                <c:formatCode>General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F-4825-930C-D4DBD811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58424"/>
        <c:axId val="568657016"/>
      </c:lineChart>
      <c:catAx>
        <c:axId val="56865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657016"/>
        <c:crosses val="autoZero"/>
        <c:auto val="1"/>
        <c:lblAlgn val="ctr"/>
        <c:lblOffset val="100"/>
        <c:noMultiLvlLbl val="0"/>
      </c:catAx>
      <c:valAx>
        <c:axId val="5686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65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Outcomes</a:t>
            </a:r>
            <a:r>
              <a:rPr lang="it-IT" baseline="0"/>
              <a:t> Based on Goal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D-4E50-96C5-DFB575D69B8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D-4E50-96C5-DFB575D69B8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D-4E50-96C5-DFB575D6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23344"/>
        <c:axId val="524221232"/>
      </c:lineChart>
      <c:catAx>
        <c:axId val="5242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221232"/>
        <c:crosses val="autoZero"/>
        <c:auto val="1"/>
        <c:lblAlgn val="ctr"/>
        <c:lblOffset val="100"/>
        <c:noMultiLvlLbl val="0"/>
      </c:catAx>
      <c:valAx>
        <c:axId val="524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2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186690</xdr:rowOff>
    </xdr:from>
    <xdr:to>
      <xdr:col>17</xdr:col>
      <xdr:colOff>125329</xdr:colOff>
      <xdr:row>25</xdr:row>
      <xdr:rowOff>120316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501FB-676D-849B-A6CE-8085B7ADD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7620</xdr:rowOff>
    </xdr:from>
    <xdr:to>
      <xdr:col>20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C9B57-9E2A-6B8F-5584-560521444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826770</xdr:colOff>
      <xdr:row>2</xdr:row>
      <xdr:rowOff>194310</xdr:rowOff>
    </xdr:from>
    <xdr:to>
      <xdr:col>14</xdr:col>
      <xdr:colOff>22860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2B7BA-271D-ACB8-46BC-793CBDEF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</xdr:colOff>
      <xdr:row>15</xdr:row>
      <xdr:rowOff>182880</xdr:rowOff>
    </xdr:from>
    <xdr:to>
      <xdr:col>10</xdr:col>
      <xdr:colOff>617220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FB7C9-B7D1-3DC2-4FCB-D15069422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Mori" refreshedDate="45229.558152777776" createdVersion="8" refreshedVersion="8" minRefreshableVersion="3" recordCount="1000" xr:uid="{395BD00B-DC34-419F-B910-BB0FE711C19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x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n v="92.151898734177209"/>
    <x v="1"/>
    <x v="1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n v="100.01614035087719"/>
    <x v="1"/>
    <x v="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n v="103.20833333333333"/>
    <x v="0"/>
    <x v="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n v="99.339622641509436"/>
    <x v="0"/>
    <x v="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n v="75.833333333333329"/>
    <x v="1"/>
    <x v="5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n v="60.555555555555557"/>
    <x v="0"/>
    <x v="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n v="64.93832599118943"/>
    <x v="1"/>
    <x v="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n v="30.997175141242938"/>
    <x v="2"/>
    <x v="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n v="72.909090909090907"/>
    <x v="0"/>
    <x v="9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n v="62.9"/>
    <x v="1"/>
    <x v="1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n v="112.22222222222223"/>
    <x v="0"/>
    <x v="11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n v="102.34545454545454"/>
    <x v="0"/>
    <x v="12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n v="105.05102040816327"/>
    <x v="1"/>
    <x v="13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n v="94.144999999999996"/>
    <x v="0"/>
    <x v="14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n v="84.986725663716811"/>
    <x v="0"/>
    <x v="15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n v="110.41"/>
    <x v="1"/>
    <x v="16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n v="107.96236989591674"/>
    <x v="1"/>
    <x v="17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n v="45.103703703703701"/>
    <x v="3"/>
    <x v="18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n v="45.001483679525222"/>
    <x v="0"/>
    <x v="19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n v="105.97134670487107"/>
    <x v="1"/>
    <x v="20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n v="69.055555555555557"/>
    <x v="0"/>
    <x v="21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n v="85.044943820224717"/>
    <x v="1"/>
    <x v="22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n v="105.22535211267606"/>
    <x v="1"/>
    <x v="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n v="39.003741114852225"/>
    <x v="1"/>
    <x v="24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n v="73.030674846625772"/>
    <x v="1"/>
    <x v="25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n v="35.009459459459457"/>
    <x v="3"/>
    <x v="26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n v="106.6"/>
    <x v="0"/>
    <x v="27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n v="61.997747747747745"/>
    <x v="1"/>
    <x v="28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n v="94.000622665006233"/>
    <x v="1"/>
    <x v="29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n v="112.05426356589147"/>
    <x v="1"/>
    <x v="30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n v="48.008849557522126"/>
    <x v="1"/>
    <x v="3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n v="38.004334633723452"/>
    <x v="0"/>
    <x v="3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n v="35.000184535892231"/>
    <x v="1"/>
    <x v="33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n v="85"/>
    <x v="1"/>
    <x v="34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n v="95.993893129770996"/>
    <x v="1"/>
    <x v="3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n v="68.8125"/>
    <x v="1"/>
    <x v="3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n v="105.97196261682242"/>
    <x v="1"/>
    <x v="3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n v="75.261194029850742"/>
    <x v="1"/>
    <x v="38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n v="57.125"/>
    <x v="0"/>
    <x v="39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n v="75.141414141414145"/>
    <x v="1"/>
    <x v="40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n v="107.42342342342343"/>
    <x v="1"/>
    <x v="4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n v="35.995495495495497"/>
    <x v="1"/>
    <x v="4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n v="26.998873148744366"/>
    <x v="1"/>
    <x v="43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n v="107.56122448979592"/>
    <x v="1"/>
    <x v="13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n v="94.375"/>
    <x v="0"/>
    <x v="44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n v="46.163043478260867"/>
    <x v="1"/>
    <x v="45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n v="47.845637583892618"/>
    <x v="1"/>
    <x v="46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n v="53.007815713698065"/>
    <x v="1"/>
    <x v="47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n v="45.059405940594061"/>
    <x v="1"/>
    <x v="48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n v="2"/>
    <x v="0"/>
    <x v="49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n v="99.006816632583508"/>
    <x v="0"/>
    <x v="50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n v="32.786666666666669"/>
    <x v="0"/>
    <x v="51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n v="59.119617224880386"/>
    <x v="1"/>
    <x v="5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n v="44.93333333333333"/>
    <x v="0"/>
    <x v="5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n v="89.664122137404576"/>
    <x v="1"/>
    <x v="54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n v="70.079268292682926"/>
    <x v="1"/>
    <x v="55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n v="31.059701492537314"/>
    <x v="1"/>
    <x v="5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n v="29.061611374407583"/>
    <x v="1"/>
    <x v="57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n v="30.0859375"/>
    <x v="1"/>
    <x v="5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n v="84.998125000000002"/>
    <x v="1"/>
    <x v="59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n v="82.001775410563695"/>
    <x v="0"/>
    <x v="60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n v="58.040160642570278"/>
    <x v="1"/>
    <x v="61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n v="111.4"/>
    <x v="0"/>
    <x v="62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n v="71.94736842105263"/>
    <x v="0"/>
    <x v="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n v="61.038135593220339"/>
    <x v="1"/>
    <x v="6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n v="108.91666666666667"/>
    <x v="0"/>
    <x v="65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n v="29.001722017220171"/>
    <x v="1"/>
    <x v="66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n v="58.975609756097562"/>
    <x v="1"/>
    <x v="67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n v="111.82352941176471"/>
    <x v="3"/>
    <x v="68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n v="63.995555555555555"/>
    <x v="1"/>
    <x v="69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n v="85.315789473684205"/>
    <x v="1"/>
    <x v="70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n v="74.481481481481481"/>
    <x v="1"/>
    <x v="7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n v="105.14772727272727"/>
    <x v="1"/>
    <x v="39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n v="56.188235294117646"/>
    <x v="1"/>
    <x v="72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n v="85.917647058823533"/>
    <x v="1"/>
    <x v="7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n v="57.00296912114014"/>
    <x v="0"/>
    <x v="7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n v="79.642857142857139"/>
    <x v="0"/>
    <x v="75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n v="41.018181818181816"/>
    <x v="1"/>
    <x v="7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n v="48.004773269689736"/>
    <x v="0"/>
    <x v="77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n v="55.212598425196852"/>
    <x v="1"/>
    <x v="78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n v="92.109489051094897"/>
    <x v="1"/>
    <x v="79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n v="83.183333333333337"/>
    <x v="1"/>
    <x v="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n v="39.996000000000002"/>
    <x v="0"/>
    <x v="81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n v="111.1336898395722"/>
    <x v="1"/>
    <x v="8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n v="90.563380281690144"/>
    <x v="1"/>
    <x v="83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n v="61.108374384236456"/>
    <x v="1"/>
    <x v="84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n v="83.022941970310384"/>
    <x v="0"/>
    <x v="85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n v="110.76106194690266"/>
    <x v="1"/>
    <x v="8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n v="89.458333333333329"/>
    <x v="1"/>
    <x v="87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n v="57.849056603773583"/>
    <x v="0"/>
    <x v="88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n v="109.99705449189985"/>
    <x v="0"/>
    <x v="8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n v="103.96586345381526"/>
    <x v="1"/>
    <x v="90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n v="107.99508196721311"/>
    <x v="3"/>
    <x v="9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n v="48.927777777777777"/>
    <x v="1"/>
    <x v="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n v="37.666666666666664"/>
    <x v="1"/>
    <x v="11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n v="64.999141999141997"/>
    <x v="1"/>
    <x v="92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n v="106.61061946902655"/>
    <x v="1"/>
    <x v="86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n v="27.009016393442622"/>
    <x v="0"/>
    <x v="93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n v="91.16463414634147"/>
    <x v="1"/>
    <x v="55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n v="1"/>
    <x v="0"/>
    <x v="49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n v="56.054878048780488"/>
    <x v="1"/>
    <x v="5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n v="31.017857142857142"/>
    <x v="1"/>
    <x v="94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n v="66.513513513513516"/>
    <x v="0"/>
    <x v="9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n v="89.005216484089729"/>
    <x v="1"/>
    <x v="96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n v="103.46315789473684"/>
    <x v="1"/>
    <x v="97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n v="95.278911564625844"/>
    <x v="1"/>
    <x v="9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n v="75.895348837209298"/>
    <x v="1"/>
    <x v="99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n v="107.57831325301204"/>
    <x v="1"/>
    <x v="100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n v="51.31666666666667"/>
    <x v="0"/>
    <x v="101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n v="71.983108108108112"/>
    <x v="0"/>
    <x v="10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n v="108.95414201183432"/>
    <x v="1"/>
    <x v="103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n v="35"/>
    <x v="1"/>
    <x v="104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n v="94.938931297709928"/>
    <x v="1"/>
    <x v="5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n v="109.65079365079364"/>
    <x v="1"/>
    <x v="10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n v="44.001815980629537"/>
    <x v="0"/>
    <x v="106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n v="86.794520547945211"/>
    <x v="0"/>
    <x v="107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n v="30.992727272727272"/>
    <x v="1"/>
    <x v="108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n v="94.791044776119406"/>
    <x v="1"/>
    <x v="10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n v="69.79220779220779"/>
    <x v="1"/>
    <x v="110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n v="63.003367003367003"/>
    <x v="1"/>
    <x v="111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n v="110.0343300110742"/>
    <x v="1"/>
    <x v="11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n v="25.997933274284026"/>
    <x v="0"/>
    <x v="113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n v="49.987915407854985"/>
    <x v="0"/>
    <x v="114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n v="101.72340425531915"/>
    <x v="1"/>
    <x v="1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n v="47.083333333333336"/>
    <x v="1"/>
    <x v="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n v="89.944444444444443"/>
    <x v="0"/>
    <x v="116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n v="78.96875"/>
    <x v="0"/>
    <x v="11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n v="80.067669172932327"/>
    <x v="3"/>
    <x v="118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n v="86.472727272727269"/>
    <x v="3"/>
    <x v="12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n v="28.001876172607879"/>
    <x v="1"/>
    <x v="11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n v="67.996725337699544"/>
    <x v="1"/>
    <x v="120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n v="43.078651685393261"/>
    <x v="1"/>
    <x v="12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n v="87.95597484276729"/>
    <x v="1"/>
    <x v="122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n v="94.987234042553197"/>
    <x v="0"/>
    <x v="123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n v="46.905982905982903"/>
    <x v="0"/>
    <x v="124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n v="46.913793103448278"/>
    <x v="3"/>
    <x v="125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n v="94.24"/>
    <x v="1"/>
    <x v="126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n v="80.139130434782615"/>
    <x v="0"/>
    <x v="127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n v="59.036809815950917"/>
    <x v="0"/>
    <x v="128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n v="65.989247311827953"/>
    <x v="1"/>
    <x v="129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n v="60.992530345471522"/>
    <x v="1"/>
    <x v="130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n v="98.307692307692307"/>
    <x v="1"/>
    <x v="124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n v="104.6"/>
    <x v="1"/>
    <x v="131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n v="86.066666666666663"/>
    <x v="1"/>
    <x v="18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n v="76.989583333333329"/>
    <x v="1"/>
    <x v="132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n v="29.764705882352942"/>
    <x v="3"/>
    <x v="133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n v="46.91959798994975"/>
    <x v="1"/>
    <x v="134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n v="105.18691588785046"/>
    <x v="1"/>
    <x v="3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n v="69.907692307692301"/>
    <x v="1"/>
    <x v="13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n v="1"/>
    <x v="0"/>
    <x v="49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n v="60.011588275391958"/>
    <x v="0"/>
    <x v="50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n v="52.006220379146917"/>
    <x v="1"/>
    <x v="13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n v="31.000176025347649"/>
    <x v="0"/>
    <x v="137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n v="95.042492917847028"/>
    <x v="0"/>
    <x v="13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n v="75.968174204355108"/>
    <x v="0"/>
    <x v="139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n v="71.013192612137203"/>
    <x v="3"/>
    <x v="140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n v="73.733333333333334"/>
    <x v="0"/>
    <x v="141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n v="113.17073170731707"/>
    <x v="1"/>
    <x v="142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n v="105.00933552992861"/>
    <x v="1"/>
    <x v="143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n v="79.176829268292678"/>
    <x v="1"/>
    <x v="55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n v="57.333333333333336"/>
    <x v="0"/>
    <x v="51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n v="58.178343949044589"/>
    <x v="1"/>
    <x v="144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n v="36.032520325203251"/>
    <x v="1"/>
    <x v="67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n v="107.99068767908309"/>
    <x v="1"/>
    <x v="20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n v="44.005985634477256"/>
    <x v="1"/>
    <x v="145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n v="55.077868852459019"/>
    <x v="1"/>
    <x v="146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n v="74"/>
    <x v="1"/>
    <x v="147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n v="41.996858638743454"/>
    <x v="0"/>
    <x v="148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n v="77.988161010260455"/>
    <x v="1"/>
    <x v="149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n v="82.507462686567166"/>
    <x v="0"/>
    <x v="109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n v="104.2"/>
    <x v="0"/>
    <x v="6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n v="25.5"/>
    <x v="0"/>
    <x v="150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n v="100.98334401024984"/>
    <x v="1"/>
    <x v="15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n v="111.83333333333333"/>
    <x v="1"/>
    <x v="44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n v="41.999115044247787"/>
    <x v="0"/>
    <x v="15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n v="110.05115089514067"/>
    <x v="0"/>
    <x v="153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n v="58.997079225994888"/>
    <x v="1"/>
    <x v="154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n v="32.985714285714288"/>
    <x v="0"/>
    <x v="155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n v="45.005654509471306"/>
    <x v="1"/>
    <x v="15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n v="81.98196487897485"/>
    <x v="1"/>
    <x v="15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n v="39.080882352941174"/>
    <x v="0"/>
    <x v="15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n v="58.996383363471971"/>
    <x v="1"/>
    <x v="1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n v="40.988372093023258"/>
    <x v="0"/>
    <x v="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n v="31.029411764705884"/>
    <x v="1"/>
    <x v="16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n v="37.789473684210527"/>
    <x v="0"/>
    <x v="161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n v="32.006772009029348"/>
    <x v="0"/>
    <x v="162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n v="95.966712898751737"/>
    <x v="1"/>
    <x v="163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n v="75"/>
    <x v="0"/>
    <x v="164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n v="102.0498866213152"/>
    <x v="3"/>
    <x v="16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n v="105.75"/>
    <x v="0"/>
    <x v="3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n v="37.069767441860463"/>
    <x v="0"/>
    <x v="99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n v="35.049382716049379"/>
    <x v="0"/>
    <x v="166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n v="46.338461538461537"/>
    <x v="0"/>
    <x v="16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n v="69.174603174603178"/>
    <x v="1"/>
    <x v="105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n v="109.07824427480917"/>
    <x v="1"/>
    <x v="16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n v="51.78"/>
    <x v="0"/>
    <x v="16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n v="82.010055304172951"/>
    <x v="1"/>
    <x v="16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n v="35.958333333333336"/>
    <x v="0"/>
    <x v="170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n v="74.461538461538467"/>
    <x v="0"/>
    <x v="171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n v="2"/>
    <x v="0"/>
    <x v="49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n v="91.114649681528661"/>
    <x v="1"/>
    <x v="144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n v="79.792682926829272"/>
    <x v="3"/>
    <x v="1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n v="42.999777678968428"/>
    <x v="1"/>
    <x v="17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n v="63.225000000000001"/>
    <x v="0"/>
    <x v="174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n v="70.174999999999997"/>
    <x v="1"/>
    <x v="175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n v="61.333333333333336"/>
    <x v="3"/>
    <x v="17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n v="99"/>
    <x v="1"/>
    <x v="177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n v="96.984900146127615"/>
    <x v="1"/>
    <x v="17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n v="51.004950495049506"/>
    <x v="2"/>
    <x v="179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n v="28.044247787610619"/>
    <x v="0"/>
    <x v="31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n v="60.984615384615381"/>
    <x v="0"/>
    <x v="180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n v="73.214285714285708"/>
    <x v="1"/>
    <x v="170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n v="39.997435299603637"/>
    <x v="1"/>
    <x v="181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n v="86.812121212121212"/>
    <x v="1"/>
    <x v="34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n v="42.125874125874127"/>
    <x v="0"/>
    <x v="182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n v="103.97851239669421"/>
    <x v="1"/>
    <x v="183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n v="62.003211991434689"/>
    <x v="0"/>
    <x v="18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n v="31.005037783375315"/>
    <x v="1"/>
    <x v="18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n v="89.991552956465242"/>
    <x v="1"/>
    <x v="186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n v="39.235294117647058"/>
    <x v="0"/>
    <x v="6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n v="54.993116108306566"/>
    <x v="0"/>
    <x v="187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n v="47.992753623188406"/>
    <x v="1"/>
    <x v="18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n v="87.966702470461868"/>
    <x v="0"/>
    <x v="189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n v="51.999165275459099"/>
    <x v="1"/>
    <x v="190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n v="29.999659863945578"/>
    <x v="1"/>
    <x v="191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n v="98.205357142857139"/>
    <x v="1"/>
    <x v="19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n v="108.96182396606575"/>
    <x v="1"/>
    <x v="19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n v="66.998379254457049"/>
    <x v="1"/>
    <x v="194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n v="64.99333594668758"/>
    <x v="1"/>
    <x v="1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n v="99.841584158415841"/>
    <x v="1"/>
    <x v="196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n v="82.432835820895519"/>
    <x v="3"/>
    <x v="10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n v="63.293478260869563"/>
    <x v="1"/>
    <x v="45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n v="96.774193548387103"/>
    <x v="1"/>
    <x v="19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n v="54.906040268456373"/>
    <x v="1"/>
    <x v="46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n v="39.010869565217391"/>
    <x v="0"/>
    <x v="45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n v="75.84210526315789"/>
    <x v="0"/>
    <x v="176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n v="45.051671732522799"/>
    <x v="1"/>
    <x v="198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n v="104.51546391752578"/>
    <x v="1"/>
    <x v="199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n v="76.268292682926827"/>
    <x v="0"/>
    <x v="142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n v="69.015695067264573"/>
    <x v="1"/>
    <x v="200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n v="101.97684085510689"/>
    <x v="1"/>
    <x v="7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n v="42.915999999999997"/>
    <x v="1"/>
    <x v="201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n v="43.025210084033617"/>
    <x v="1"/>
    <x v="202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n v="75.245283018867923"/>
    <x v="1"/>
    <x v="4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n v="69.023364485981304"/>
    <x v="1"/>
    <x v="203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n v="65.986486486486484"/>
    <x v="1"/>
    <x v="4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n v="98.013800424628457"/>
    <x v="1"/>
    <x v="20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n v="60.105504587155963"/>
    <x v="1"/>
    <x v="205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n v="26.000773395204948"/>
    <x v="1"/>
    <x v="20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n v="3"/>
    <x v="0"/>
    <x v="49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n v="38.019801980198018"/>
    <x v="0"/>
    <x v="196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n v="106.15254237288136"/>
    <x v="1"/>
    <x v="207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n v="81.019475655430711"/>
    <x v="0"/>
    <x v="208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n v="96.647727272727266"/>
    <x v="1"/>
    <x v="39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n v="57.003535651149086"/>
    <x v="1"/>
    <x v="209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n v="63.93333333333333"/>
    <x v="0"/>
    <x v="27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n v="90.456521739130437"/>
    <x v="1"/>
    <x v="45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n v="72.172043010752688"/>
    <x v="1"/>
    <x v="129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n v="77.934782608695656"/>
    <x v="1"/>
    <x v="18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n v="38.065134099616856"/>
    <x v="1"/>
    <x v="210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n v="57.936123348017624"/>
    <x v="0"/>
    <x v="211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n v="49.794392523364486"/>
    <x v="1"/>
    <x v="3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n v="54.050251256281406"/>
    <x v="1"/>
    <x v="134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n v="30.002721335268504"/>
    <x v="1"/>
    <x v="2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n v="70.127906976744185"/>
    <x v="1"/>
    <x v="99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n v="26.996228786926462"/>
    <x v="0"/>
    <x v="213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n v="51.990606936416185"/>
    <x v="1"/>
    <x v="214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n v="56.416666666666664"/>
    <x v="1"/>
    <x v="4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n v="101.63218390804597"/>
    <x v="1"/>
    <x v="215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n v="25.005291005291006"/>
    <x v="3"/>
    <x v="21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n v="32.016393442622949"/>
    <x v="2"/>
    <x v="217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n v="82.021647307286173"/>
    <x v="1"/>
    <x v="218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n v="37.957446808510639"/>
    <x v="1"/>
    <x v="21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n v="51.533333333333331"/>
    <x v="0"/>
    <x v="27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n v="81.198275862068968"/>
    <x v="1"/>
    <x v="220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n v="40.030075187969928"/>
    <x v="0"/>
    <x v="221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n v="89.939759036144579"/>
    <x v="1"/>
    <x v="100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n v="96.692307692307693"/>
    <x v="1"/>
    <x v="222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n v="25.010989010989011"/>
    <x v="1"/>
    <x v="223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n v="36.987277353689571"/>
    <x v="1"/>
    <x v="224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n v="73.012609117361791"/>
    <x v="0"/>
    <x v="22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n v="68.240601503759393"/>
    <x v="1"/>
    <x v="221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n v="52.310344827586206"/>
    <x v="0"/>
    <x v="22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n v="61.765151515151516"/>
    <x v="0"/>
    <x v="22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n v="25.027559055118111"/>
    <x v="1"/>
    <x v="228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n v="106.28804347826087"/>
    <x v="3"/>
    <x v="2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n v="75.07386363636364"/>
    <x v="1"/>
    <x v="230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n v="39.970802919708028"/>
    <x v="0"/>
    <x v="231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n v="39.982195845697326"/>
    <x v="1"/>
    <x v="232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n v="101.01541850220265"/>
    <x v="0"/>
    <x v="233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n v="76.813084112149539"/>
    <x v="1"/>
    <x v="3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n v="71.7"/>
    <x v="0"/>
    <x v="234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n v="33.28125"/>
    <x v="3"/>
    <x v="23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n v="43.923497267759565"/>
    <x v="1"/>
    <x v="236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n v="36.004712041884815"/>
    <x v="0"/>
    <x v="237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n v="88.21052631578948"/>
    <x v="0"/>
    <x v="63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n v="65.240384615384613"/>
    <x v="0"/>
    <x v="238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n v="69.958333333333329"/>
    <x v="1"/>
    <x v="23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n v="39.877551020408163"/>
    <x v="0"/>
    <x v="240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n v="5"/>
    <x v="0"/>
    <x v="49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n v="41.023728813559323"/>
    <x v="1"/>
    <x v="241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n v="98.914285714285711"/>
    <x v="0"/>
    <x v="242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n v="87.78125"/>
    <x v="0"/>
    <x v="23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n v="80.767605633802816"/>
    <x v="1"/>
    <x v="23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n v="94.28235294117647"/>
    <x v="1"/>
    <x v="72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n v="73.428571428571431"/>
    <x v="0"/>
    <x v="243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n v="65.968133535660087"/>
    <x v="1"/>
    <x v="244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n v="109.04109589041096"/>
    <x v="0"/>
    <x v="245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n v="41.16"/>
    <x v="3"/>
    <x v="51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n v="99.125"/>
    <x v="0"/>
    <x v="3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n v="105.88429752066116"/>
    <x v="1"/>
    <x v="24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n v="48.996525921966864"/>
    <x v="1"/>
    <x v="247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n v="39"/>
    <x v="1"/>
    <x v="248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n v="31.022556390977442"/>
    <x v="1"/>
    <x v="221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n v="103.87096774193549"/>
    <x v="0"/>
    <x v="2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n v="59.268518518518519"/>
    <x v="0"/>
    <x v="250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n v="42.3"/>
    <x v="0"/>
    <x v="141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n v="53.117647058823529"/>
    <x v="0"/>
    <x v="68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n v="50.796875"/>
    <x v="3"/>
    <x v="251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n v="101.15"/>
    <x v="0"/>
    <x v="17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n v="65.000810372771468"/>
    <x v="0"/>
    <x v="194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n v="37.998645510835914"/>
    <x v="1"/>
    <x v="252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n v="82.615384615384613"/>
    <x v="0"/>
    <x v="150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n v="37.941368078175898"/>
    <x v="1"/>
    <x v="253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n v="80.780821917808225"/>
    <x v="0"/>
    <x v="107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n v="25.984375"/>
    <x v="0"/>
    <x v="5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n v="30.363636363636363"/>
    <x v="0"/>
    <x v="254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n v="54.004916018025398"/>
    <x v="1"/>
    <x v="255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n v="101.78672985781991"/>
    <x v="2"/>
    <x v="57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n v="45.003610108303249"/>
    <x v="1"/>
    <x v="256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n v="77.068421052631578"/>
    <x v="1"/>
    <x v="257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n v="88.076595744680844"/>
    <x v="1"/>
    <x v="25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n v="47.035573122529641"/>
    <x v="1"/>
    <x v="259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n v="110.99550763701707"/>
    <x v="1"/>
    <x v="260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n v="87.003066141042481"/>
    <x v="1"/>
    <x v="26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n v="63.994402985074629"/>
    <x v="0"/>
    <x v="26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n v="105.9945205479452"/>
    <x v="1"/>
    <x v="263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n v="73.989349112426041"/>
    <x v="1"/>
    <x v="264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n v="84.02004626060139"/>
    <x v="3"/>
    <x v="265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n v="88.966921119592882"/>
    <x v="0"/>
    <x v="224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n v="76.990453460620529"/>
    <x v="0"/>
    <x v="266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n v="97.146341463414629"/>
    <x v="0"/>
    <x v="267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n v="33.013605442176868"/>
    <x v="0"/>
    <x v="9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n v="99.950602409638549"/>
    <x v="0"/>
    <x v="268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n v="69.966767371601208"/>
    <x v="0"/>
    <x v="269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n v="110.32"/>
    <x v="0"/>
    <x v="270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n v="66.005235602094245"/>
    <x v="1"/>
    <x v="27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n v="41.005742176284812"/>
    <x v="0"/>
    <x v="27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n v="103.96316359696641"/>
    <x v="0"/>
    <x v="27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n v="5"/>
    <x v="0"/>
    <x v="49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n v="47.009935419771487"/>
    <x v="1"/>
    <x v="274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n v="29.606060606060606"/>
    <x v="0"/>
    <x v="254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n v="81.010569583088667"/>
    <x v="1"/>
    <x v="27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n v="94.35"/>
    <x v="1"/>
    <x v="17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n v="26.058139534883722"/>
    <x v="2"/>
    <x v="99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n v="85.775000000000006"/>
    <x v="0"/>
    <x v="174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n v="103.73170731707317"/>
    <x v="1"/>
    <x v="142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n v="49.826086956521742"/>
    <x v="0"/>
    <x v="276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n v="63.893048128342244"/>
    <x v="1"/>
    <x v="27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n v="47.002434782608695"/>
    <x v="1"/>
    <x v="278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n v="108.47727272727273"/>
    <x v="1"/>
    <x v="39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n v="72.015706806282722"/>
    <x v="1"/>
    <x v="27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n v="59.928057553956833"/>
    <x v="1"/>
    <x v="27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n v="78.209677419354833"/>
    <x v="1"/>
    <x v="129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n v="104.77678571428571"/>
    <x v="1"/>
    <x v="19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n v="105.52475247524752"/>
    <x v="1"/>
    <x v="196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n v="24.933333333333334"/>
    <x v="0"/>
    <x v="51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n v="69.873786407766985"/>
    <x v="1"/>
    <x v="280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n v="95.733766233766232"/>
    <x v="1"/>
    <x v="110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n v="29.997485752598056"/>
    <x v="1"/>
    <x v="281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n v="59.011948529411768"/>
    <x v="0"/>
    <x v="282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n v="84.757396449704146"/>
    <x v="1"/>
    <x v="283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n v="78.010921177587846"/>
    <x v="1"/>
    <x v="284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n v="50.05215419501134"/>
    <x v="0"/>
    <x v="16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n v="59.16"/>
    <x v="0"/>
    <x v="270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n v="93.702290076335885"/>
    <x v="1"/>
    <x v="54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n v="40.14173228346457"/>
    <x v="0"/>
    <x v="78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n v="70.090140845070422"/>
    <x v="0"/>
    <x v="28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n v="66.181818181818187"/>
    <x v="0"/>
    <x v="9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n v="47.714285714285715"/>
    <x v="1"/>
    <x v="286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n v="62.896774193548389"/>
    <x v="1"/>
    <x v="287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n v="86.611940298507463"/>
    <x v="0"/>
    <x v="109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n v="75.126984126984127"/>
    <x v="1"/>
    <x v="288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n v="41.004167534903104"/>
    <x v="1"/>
    <x v="28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n v="50.007915567282325"/>
    <x v="1"/>
    <x v="290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n v="96.960674157303373"/>
    <x v="0"/>
    <x v="291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n v="100.93160377358491"/>
    <x v="0"/>
    <x v="292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n v="89.227586206896547"/>
    <x v="3"/>
    <x v="29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n v="87.979166666666671"/>
    <x v="1"/>
    <x v="294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n v="89.54"/>
    <x v="1"/>
    <x v="126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n v="29.09271523178808"/>
    <x v="0"/>
    <x v="295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n v="42.006218905472636"/>
    <x v="0"/>
    <x v="29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n v="47.004903563255965"/>
    <x v="1"/>
    <x v="29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n v="110.44117647058823"/>
    <x v="1"/>
    <x v="298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n v="41.990909090909092"/>
    <x v="1"/>
    <x v="1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n v="48.012468827930178"/>
    <x v="1"/>
    <x v="299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n v="31.019823788546255"/>
    <x v="1"/>
    <x v="211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n v="99.203252032520325"/>
    <x v="1"/>
    <x v="300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n v="66.022316684378325"/>
    <x v="0"/>
    <x v="30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n v="2"/>
    <x v="0"/>
    <x v="49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n v="46.060200668896321"/>
    <x v="1"/>
    <x v="302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n v="73.650000000000006"/>
    <x v="0"/>
    <x v="174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n v="55.99336650082919"/>
    <x v="0"/>
    <x v="303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n v="68.985695127402778"/>
    <x v="1"/>
    <x v="304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n v="60.981609195402299"/>
    <x v="0"/>
    <x v="30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n v="110.98139534883721"/>
    <x v="1"/>
    <x v="306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n v="25"/>
    <x v="1"/>
    <x v="307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n v="78.759740259740255"/>
    <x v="1"/>
    <x v="110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n v="87.960784313725483"/>
    <x v="0"/>
    <x v="308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n v="49.987398739873989"/>
    <x v="2"/>
    <x v="30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n v="99.524390243902445"/>
    <x v="1"/>
    <x v="17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n v="104.82089552238806"/>
    <x v="1"/>
    <x v="38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n v="108.01469237832875"/>
    <x v="2"/>
    <x v="310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n v="28.998544660724033"/>
    <x v="0"/>
    <x v="311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n v="30.028708133971293"/>
    <x v="0"/>
    <x v="312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n v="41.005559416261292"/>
    <x v="0"/>
    <x v="313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n v="62.866666666666667"/>
    <x v="0"/>
    <x v="2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n v="47.005002501250623"/>
    <x v="0"/>
    <x v="314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n v="26.997693638285604"/>
    <x v="1"/>
    <x v="315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n v="68.329787234042556"/>
    <x v="1"/>
    <x v="115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n v="50.974576271186443"/>
    <x v="0"/>
    <x v="316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n v="54.024390243902438"/>
    <x v="1"/>
    <x v="317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n v="97.055555555555557"/>
    <x v="0"/>
    <x v="318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n v="24.867469879518072"/>
    <x v="0"/>
    <x v="100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n v="84.423913043478265"/>
    <x v="1"/>
    <x v="4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n v="47.091324200913242"/>
    <x v="1"/>
    <x v="3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n v="77.996041171813147"/>
    <x v="1"/>
    <x v="320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n v="62.967871485943775"/>
    <x v="0"/>
    <x v="321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n v="81.006080449017773"/>
    <x v="3"/>
    <x v="322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n v="65.321428571428569"/>
    <x v="0"/>
    <x v="286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n v="104.43617021276596"/>
    <x v="1"/>
    <x v="115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n v="69.989010989010993"/>
    <x v="0"/>
    <x v="222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n v="83.023989898989896"/>
    <x v="0"/>
    <x v="323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n v="90.3"/>
    <x v="3"/>
    <x v="234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n v="103.98131932282546"/>
    <x v="1"/>
    <x v="324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n v="54.931726907630519"/>
    <x v="1"/>
    <x v="61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n v="51.921875"/>
    <x v="1"/>
    <x v="32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n v="60.02834008097166"/>
    <x v="1"/>
    <x v="32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n v="44.003488879197555"/>
    <x v="1"/>
    <x v="327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n v="53.003513254551258"/>
    <x v="1"/>
    <x v="32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n v="54.5"/>
    <x v="0"/>
    <x v="23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n v="75.04195804195804"/>
    <x v="1"/>
    <x v="182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n v="35.911111111111111"/>
    <x v="3"/>
    <x v="329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n v="36.952702702702702"/>
    <x v="1"/>
    <x v="1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n v="63.170588235294119"/>
    <x v="1"/>
    <x v="73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n v="29.99462365591398"/>
    <x v="0"/>
    <x v="12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n v="86"/>
    <x v="3"/>
    <x v="330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n v="75.014876033057845"/>
    <x v="0"/>
    <x v="331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n v="101.19767441860465"/>
    <x v="1"/>
    <x v="99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n v="4"/>
    <x v="0"/>
    <x v="49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n v="29.001272669424118"/>
    <x v="1"/>
    <x v="332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n v="98.225806451612897"/>
    <x v="0"/>
    <x v="249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n v="87.001693480101608"/>
    <x v="0"/>
    <x v="333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n v="45.205128205128204"/>
    <x v="0"/>
    <x v="33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n v="37.001341561577675"/>
    <x v="1"/>
    <x v="33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n v="94.976947040498445"/>
    <x v="1"/>
    <x v="336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n v="28.956521739130434"/>
    <x v="0"/>
    <x v="337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n v="55.993396226415094"/>
    <x v="1"/>
    <x v="338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n v="54.038095238095238"/>
    <x v="0"/>
    <x v="339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n v="82.38"/>
    <x v="1"/>
    <x v="126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n v="66.997115384615384"/>
    <x v="1"/>
    <x v="34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n v="107.91401869158878"/>
    <x v="0"/>
    <x v="34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n v="69.009501187648453"/>
    <x v="1"/>
    <x v="342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n v="39.006568144499177"/>
    <x v="1"/>
    <x v="343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n v="110.3625"/>
    <x v="1"/>
    <x v="17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n v="94.857142857142861"/>
    <x v="1"/>
    <x v="344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n v="57.935251798561154"/>
    <x v="1"/>
    <x v="27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n v="101.25"/>
    <x v="0"/>
    <x v="3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n v="64.95597484276729"/>
    <x v="1"/>
    <x v="122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n v="27.00524934383202"/>
    <x v="1"/>
    <x v="345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n v="50.97422680412371"/>
    <x v="1"/>
    <x v="346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n v="104.94260869565217"/>
    <x v="0"/>
    <x v="34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n v="84.028301886792448"/>
    <x v="1"/>
    <x v="8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n v="102.85915492957747"/>
    <x v="1"/>
    <x v="23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n v="39.962085308056871"/>
    <x v="1"/>
    <x v="57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n v="51.001785714285717"/>
    <x v="0"/>
    <x v="348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n v="40.823008849557525"/>
    <x v="0"/>
    <x v="86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n v="58.999637155297535"/>
    <x v="1"/>
    <x v="34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n v="71.156069364161851"/>
    <x v="1"/>
    <x v="350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n v="99.494252873563212"/>
    <x v="1"/>
    <x v="215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n v="103.98634590377114"/>
    <x v="0"/>
    <x v="351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n v="76.555555555555557"/>
    <x v="0"/>
    <x v="352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n v="87.068592057761734"/>
    <x v="0"/>
    <x v="353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n v="48.99554707379135"/>
    <x v="1"/>
    <x v="354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n v="42.969135802469133"/>
    <x v="0"/>
    <x v="355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n v="33.428571428571431"/>
    <x v="0"/>
    <x v="356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n v="83.982949701619773"/>
    <x v="1"/>
    <x v="357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n v="101.41739130434783"/>
    <x v="1"/>
    <x v="127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n v="109.87058823529412"/>
    <x v="1"/>
    <x v="7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n v="31.916666666666668"/>
    <x v="1"/>
    <x v="35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n v="70.993450675399103"/>
    <x v="1"/>
    <x v="120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n v="77.026890756302521"/>
    <x v="3"/>
    <x v="359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n v="101.78125"/>
    <x v="1"/>
    <x v="251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n v="51.059701492537314"/>
    <x v="1"/>
    <x v="360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n v="68.02051282051282"/>
    <x v="1"/>
    <x v="13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n v="30.87037037037037"/>
    <x v="0"/>
    <x v="71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n v="27.908333333333335"/>
    <x v="0"/>
    <x v="53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n v="79.994818652849744"/>
    <x v="0"/>
    <x v="361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n v="38.003378378378379"/>
    <x v="0"/>
    <x v="36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e v="#DIV/0!"/>
    <x v="0"/>
    <x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n v="59.990534521158132"/>
    <x v="0"/>
    <x v="363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n v="37.037634408602152"/>
    <x v="1"/>
    <x v="129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n v="99.963043478260872"/>
    <x v="1"/>
    <x v="364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n v="111.6774193548387"/>
    <x v="0"/>
    <x v="19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n v="36.014409221902014"/>
    <x v="0"/>
    <x v="365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n v="66.010284810126578"/>
    <x v="1"/>
    <x v="366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n v="44.05263157894737"/>
    <x v="0"/>
    <x v="161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n v="52.999726551818434"/>
    <x v="1"/>
    <x v="36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n v="95"/>
    <x v="0"/>
    <x v="36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n v="70.908396946564892"/>
    <x v="1"/>
    <x v="54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n v="98.060773480662988"/>
    <x v="0"/>
    <x v="369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n v="53.046025104602514"/>
    <x v="1"/>
    <x v="370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n v="93.142857142857139"/>
    <x v="3"/>
    <x v="16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n v="58.945075757575758"/>
    <x v="3"/>
    <x v="371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n v="36.067669172932334"/>
    <x v="0"/>
    <x v="221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n v="63.030732860520096"/>
    <x v="0"/>
    <x v="372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n v="84.717948717948715"/>
    <x v="1"/>
    <x v="373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n v="62.2"/>
    <x v="0"/>
    <x v="234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n v="101.97518330513255"/>
    <x v="1"/>
    <x v="374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n v="106.4375"/>
    <x v="1"/>
    <x v="23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n v="29.975609756097562"/>
    <x v="1"/>
    <x v="375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n v="85.806282722513089"/>
    <x v="0"/>
    <x v="27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n v="70.82022471910112"/>
    <x v="1"/>
    <x v="121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n v="40.998484082870135"/>
    <x v="0"/>
    <x v="376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n v="28.063492063492063"/>
    <x v="0"/>
    <x v="377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n v="88.054421768707485"/>
    <x v="1"/>
    <x v="98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n v="31"/>
    <x v="0"/>
    <x v="378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n v="90.337500000000006"/>
    <x v="0"/>
    <x v="175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n v="63.777777777777779"/>
    <x v="0"/>
    <x v="352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n v="53.995515695067262"/>
    <x v="0"/>
    <x v="200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n v="48.993956043956047"/>
    <x v="2"/>
    <x v="37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n v="63.857142857142854"/>
    <x v="1"/>
    <x v="105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n v="82.996393146979258"/>
    <x v="1"/>
    <x v="380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n v="55.08230452674897"/>
    <x v="0"/>
    <x v="166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n v="62.044554455445542"/>
    <x v="1"/>
    <x v="381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n v="104.97857142857143"/>
    <x v="1"/>
    <x v="382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n v="94.044676806083643"/>
    <x v="1"/>
    <x v="38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n v="44.007716049382715"/>
    <x v="0"/>
    <x v="384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n v="92.467532467532465"/>
    <x v="0"/>
    <x v="38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n v="57.072874493927124"/>
    <x v="1"/>
    <x v="326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n v="109.07848101265823"/>
    <x v="0"/>
    <x v="386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n v="39.387755102040813"/>
    <x v="0"/>
    <x v="240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n v="77.022222222222226"/>
    <x v="0"/>
    <x v="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n v="92.166666666666671"/>
    <x v="1"/>
    <x v="286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n v="61.007063197026021"/>
    <x v="0"/>
    <x v="387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n v="78.068181818181813"/>
    <x v="1"/>
    <x v="39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n v="80.75"/>
    <x v="1"/>
    <x v="388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n v="59.991289782244557"/>
    <x v="1"/>
    <x v="38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n v="110.03018372703411"/>
    <x v="1"/>
    <x v="390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n v="4"/>
    <x v="3"/>
    <x v="49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n v="37.99856063332134"/>
    <x v="0"/>
    <x v="391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n v="96.369565217391298"/>
    <x v="0"/>
    <x v="45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n v="72.978599221789878"/>
    <x v="0"/>
    <x v="392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n v="26.007220216606498"/>
    <x v="1"/>
    <x v="353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n v="104.36296296296297"/>
    <x v="1"/>
    <x v="18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n v="102.18852459016394"/>
    <x v="1"/>
    <x v="393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n v="54.117647058823529"/>
    <x v="1"/>
    <x v="394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n v="63.222222222222221"/>
    <x v="1"/>
    <x v="105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n v="104.03228962818004"/>
    <x v="1"/>
    <x v="395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n v="49.994334277620396"/>
    <x v="1"/>
    <x v="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n v="56.015151515151516"/>
    <x v="1"/>
    <x v="40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n v="48.807692307692307"/>
    <x v="0"/>
    <x v="150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n v="60.082352941176474"/>
    <x v="1"/>
    <x v="72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n v="78.990502793296088"/>
    <x v="0"/>
    <x v="397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n v="53.99499443826474"/>
    <x v="1"/>
    <x v="398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n v="111.45945945945945"/>
    <x v="0"/>
    <x v="9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n v="60.922131147540981"/>
    <x v="1"/>
    <x v="146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n v="26.0015444015444"/>
    <x v="1"/>
    <x v="399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n v="80.993208828522924"/>
    <x v="1"/>
    <x v="400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n v="34.995963302752294"/>
    <x v="1"/>
    <x v="401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n v="94.142857142857139"/>
    <x v="0"/>
    <x v="16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n v="52.085106382978722"/>
    <x v="3"/>
    <x v="115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n v="24.986666666666668"/>
    <x v="1"/>
    <x v="402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n v="69.215277777777771"/>
    <x v="1"/>
    <x v="358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n v="93.944444444444443"/>
    <x v="0"/>
    <x v="21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n v="98.40625"/>
    <x v="0"/>
    <x v="25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n v="41.783783783783782"/>
    <x v="3"/>
    <x v="95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n v="65.991836734693877"/>
    <x v="0"/>
    <x v="242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n v="72.05747126436782"/>
    <x v="1"/>
    <x v="215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n v="48.003209242618745"/>
    <x v="1"/>
    <x v="403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n v="54.098591549295776"/>
    <x v="0"/>
    <x v="83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n v="107.88095238095238"/>
    <x v="0"/>
    <x v="344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n v="67.034103410341032"/>
    <x v="1"/>
    <x v="404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n v="64.01425914445133"/>
    <x v="1"/>
    <x v="4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n v="96.066176470588232"/>
    <x v="1"/>
    <x v="158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n v="51.184615384615384"/>
    <x v="1"/>
    <x v="406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n v="43.92307692307692"/>
    <x v="0"/>
    <x v="388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n v="91.021198830409361"/>
    <x v="0"/>
    <x v="407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n v="50.127450980392155"/>
    <x v="0"/>
    <x v="408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n v="67.720930232558146"/>
    <x v="0"/>
    <x v="99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n v="61.03921568627451"/>
    <x v="1"/>
    <x v="408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n v="80.011857707509876"/>
    <x v="0"/>
    <x v="259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n v="47.001497753369947"/>
    <x v="1"/>
    <x v="409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n v="71.127388535031841"/>
    <x v="0"/>
    <x v="144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n v="89.99079189686924"/>
    <x v="1"/>
    <x v="410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n v="43.032786885245905"/>
    <x v="0"/>
    <x v="236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n v="67.997714808043881"/>
    <x v="1"/>
    <x v="41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n v="73.004566210045667"/>
    <x v="1"/>
    <x v="412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n v="62.341463414634148"/>
    <x v="0"/>
    <x v="17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n v="5"/>
    <x v="0"/>
    <x v="49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n v="67.103092783505161"/>
    <x v="1"/>
    <x v="346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n v="79.978947368421046"/>
    <x v="1"/>
    <x v="413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n v="62.176470588235297"/>
    <x v="1"/>
    <x v="40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n v="53.005950297514879"/>
    <x v="1"/>
    <x v="414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n v="57.738317757009348"/>
    <x v="1"/>
    <x v="3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n v="40.03125"/>
    <x v="1"/>
    <x v="41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n v="81.016591928251117"/>
    <x v="1"/>
    <x v="416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n v="35.047468354430379"/>
    <x v="1"/>
    <x v="41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n v="102.92307692307692"/>
    <x v="1"/>
    <x v="124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n v="27.998126756166094"/>
    <x v="1"/>
    <x v="41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n v="75.733333333333334"/>
    <x v="3"/>
    <x v="27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n v="45.026041666666664"/>
    <x v="1"/>
    <x v="325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n v="73.615384615384613"/>
    <x v="1"/>
    <x v="150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n v="56.991701244813278"/>
    <x v="1"/>
    <x v="41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n v="85.223529411764702"/>
    <x v="1"/>
    <x v="73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n v="50.962184873949582"/>
    <x v="1"/>
    <x v="20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n v="63.563636363636363"/>
    <x v="1"/>
    <x v="12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n v="80.999165275459092"/>
    <x v="0"/>
    <x v="420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n v="86.044753086419746"/>
    <x v="0"/>
    <x v="355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n v="90.0390625"/>
    <x v="1"/>
    <x v="5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n v="74.006063432835816"/>
    <x v="1"/>
    <x v="421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n v="92.4375"/>
    <x v="0"/>
    <x v="251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n v="55.999257333828446"/>
    <x v="1"/>
    <x v="422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n v="32.983796296296298"/>
    <x v="1"/>
    <x v="423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n v="93.596774193548384"/>
    <x v="0"/>
    <x v="197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n v="69.867724867724874"/>
    <x v="1"/>
    <x v="288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n v="72.129870129870127"/>
    <x v="1"/>
    <x v="110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n v="30.041666666666668"/>
    <x v="1"/>
    <x v="87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n v="73.968000000000004"/>
    <x v="0"/>
    <x v="42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n v="68.65517241379311"/>
    <x v="3"/>
    <x v="215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n v="59.992164544564154"/>
    <x v="1"/>
    <x v="425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n v="111.15827338129496"/>
    <x v="2"/>
    <x v="42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n v="53.038095238095238"/>
    <x v="0"/>
    <x v="339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n v="55.985524728588658"/>
    <x v="3"/>
    <x v="427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n v="69.986760812003524"/>
    <x v="1"/>
    <x v="428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n v="48.998079877112133"/>
    <x v="0"/>
    <x v="42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n v="103.84615384615384"/>
    <x v="0"/>
    <x v="167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n v="99.127659574468083"/>
    <x v="0"/>
    <x v="115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n v="107.37777777777778"/>
    <x v="2"/>
    <x v="430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n v="76.922178988326849"/>
    <x v="0"/>
    <x v="431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n v="58.128865979381445"/>
    <x v="1"/>
    <x v="346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n v="103.73643410852713"/>
    <x v="1"/>
    <x v="30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n v="87.962666666666664"/>
    <x v="1"/>
    <x v="432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n v="28"/>
    <x v="0"/>
    <x v="433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n v="37.999361294443261"/>
    <x v="0"/>
    <x v="434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n v="29.999313893653515"/>
    <x v="0"/>
    <x v="43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n v="103.5"/>
    <x v="0"/>
    <x v="6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n v="85.994467496542185"/>
    <x v="3"/>
    <x v="41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n v="98.011627906976742"/>
    <x v="0"/>
    <x v="436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n v="2"/>
    <x v="0"/>
    <x v="49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n v="44.994570837642193"/>
    <x v="0"/>
    <x v="437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n v="31.012224938875306"/>
    <x v="1"/>
    <x v="438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n v="59.970085470085472"/>
    <x v="1"/>
    <x v="439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n v="58.9973474801061"/>
    <x v="1"/>
    <x v="440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n v="50.045454545454547"/>
    <x v="1"/>
    <x v="441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n v="98.966269841269835"/>
    <x v="0"/>
    <x v="442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n v="58.857142857142854"/>
    <x v="0"/>
    <x v="443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n v="81.010256410256417"/>
    <x v="3"/>
    <x v="444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n v="76.013333333333335"/>
    <x v="0"/>
    <x v="424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n v="96.597402597402592"/>
    <x v="0"/>
    <x v="385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n v="76.957446808510639"/>
    <x v="0"/>
    <x v="445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n v="67.984732824427482"/>
    <x v="0"/>
    <x v="54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n v="88.781609195402297"/>
    <x v="0"/>
    <x v="215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n v="24.99623706491063"/>
    <x v="0"/>
    <x v="446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n v="44.922794117647058"/>
    <x v="1"/>
    <x v="447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n v="79.400000000000006"/>
    <x v="3"/>
    <x v="270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n v="29.009546539379475"/>
    <x v="1"/>
    <x v="448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n v="73.59210526315789"/>
    <x v="0"/>
    <x v="70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n v="107.97038864898211"/>
    <x v="1"/>
    <x v="449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n v="68.987284287011803"/>
    <x v="1"/>
    <x v="450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n v="111.02236719478098"/>
    <x v="1"/>
    <x v="451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n v="24.997515808491418"/>
    <x v="0"/>
    <x v="452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n v="42.155172413793103"/>
    <x v="0"/>
    <x v="125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n v="47.003284072249592"/>
    <x v="3"/>
    <x v="453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n v="36.0392749244713"/>
    <x v="1"/>
    <x v="269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n v="101.03760683760684"/>
    <x v="1"/>
    <x v="45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n v="39.927927927927925"/>
    <x v="0"/>
    <x v="4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n v="83.158139534883716"/>
    <x v="3"/>
    <x v="45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n v="39.97520661157025"/>
    <x v="1"/>
    <x v="456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n v="47.993908629441627"/>
    <x v="0"/>
    <x v="45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n v="95.978877489438744"/>
    <x v="0"/>
    <x v="45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n v="78.728155339805824"/>
    <x v="1"/>
    <x v="459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n v="56.081632653061227"/>
    <x v="1"/>
    <x v="9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n v="69.090909090909093"/>
    <x v="1"/>
    <x v="46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n v="102.05291576673866"/>
    <x v="0"/>
    <x v="461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n v="107.32089552238806"/>
    <x v="1"/>
    <x v="38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n v="51.970260223048328"/>
    <x v="1"/>
    <x v="462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n v="71.137142857142862"/>
    <x v="1"/>
    <x v="463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n v="106.49275362318841"/>
    <x v="1"/>
    <x v="464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n v="42.93684210526316"/>
    <x v="1"/>
    <x v="257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n v="30.037974683544302"/>
    <x v="1"/>
    <x v="465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n v="70.623376623376629"/>
    <x v="0"/>
    <x v="385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n v="66.016018306636155"/>
    <x v="0"/>
    <x v="466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n v="96.911392405063296"/>
    <x v="0"/>
    <x v="467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n v="62.867346938775512"/>
    <x v="1"/>
    <x v="468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n v="108.98537682789652"/>
    <x v="0"/>
    <x v="46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n v="26.999314599040439"/>
    <x v="1"/>
    <x v="470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n v="65.004147943311438"/>
    <x v="1"/>
    <x v="471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n v="111.51785714285714"/>
    <x v="0"/>
    <x v="75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n v="3"/>
    <x v="0"/>
    <x v="49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n v="110.99268292682927"/>
    <x v="1"/>
    <x v="472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n v="56.746987951807228"/>
    <x v="0"/>
    <x v="100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n v="97.020608439646708"/>
    <x v="1"/>
    <x v="473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n v="92.08620689655173"/>
    <x v="1"/>
    <x v="220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n v="82.986666666666665"/>
    <x v="0"/>
    <x v="474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n v="103.03791821561339"/>
    <x v="1"/>
    <x v="47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n v="68.922619047619051"/>
    <x v="1"/>
    <x v="170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n v="87.737226277372258"/>
    <x v="1"/>
    <x v="231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n v="75.021505376344081"/>
    <x v="1"/>
    <x v="129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n v="50.863999999999997"/>
    <x v="1"/>
    <x v="47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n v="90"/>
    <x v="0"/>
    <x v="443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n v="72.896039603960389"/>
    <x v="1"/>
    <x v="381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n v="108.48543689320388"/>
    <x v="1"/>
    <x v="45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n v="101.98095238095237"/>
    <x v="1"/>
    <x v="47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n v="44.009146341463413"/>
    <x v="0"/>
    <x v="478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n v="65.942675159235662"/>
    <x v="1"/>
    <x v="14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n v="24.987387387387386"/>
    <x v="1"/>
    <x v="47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n v="28.003367003367003"/>
    <x v="1"/>
    <x v="480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n v="85.829268292682926"/>
    <x v="1"/>
    <x v="300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n v="84.921052631578945"/>
    <x v="3"/>
    <x v="63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n v="90.483333333333334"/>
    <x v="3"/>
    <x v="101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n v="25.00197628458498"/>
    <x v="1"/>
    <x v="481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n v="92.013888888888886"/>
    <x v="1"/>
    <x v="358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n v="93.066115702479337"/>
    <x v="1"/>
    <x v="246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n v="61.008145363408524"/>
    <x v="0"/>
    <x v="482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n v="92.036259541984734"/>
    <x v="3"/>
    <x v="168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n v="81.132596685082873"/>
    <x v="1"/>
    <x v="48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n v="73.5"/>
    <x v="0"/>
    <x v="234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n v="85.221311475409834"/>
    <x v="1"/>
    <x v="393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n v="110.96825396825396"/>
    <x v="1"/>
    <x v="130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n v="32.968036529680369"/>
    <x v="3"/>
    <x v="3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n v="96.005352363960753"/>
    <x v="0"/>
    <x v="484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n v="84.96632653061225"/>
    <x v="1"/>
    <x v="48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n v="25.007462686567163"/>
    <x v="1"/>
    <x v="48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n v="65.998995479658461"/>
    <x v="1"/>
    <x v="487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n v="87.34482758620689"/>
    <x v="3"/>
    <x v="226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n v="27.933333333333334"/>
    <x v="1"/>
    <x v="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n v="103.8"/>
    <x v="0"/>
    <x v="27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n v="31.937172774869111"/>
    <x v="0"/>
    <x v="27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n v="99.5"/>
    <x v="0"/>
    <x v="3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n v="108.84615384615384"/>
    <x v="1"/>
    <x v="406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n v="110.76229508196721"/>
    <x v="1"/>
    <x v="393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n v="29.647058823529413"/>
    <x v="0"/>
    <x v="68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n v="101.71428571428571"/>
    <x v="1"/>
    <x v="382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n v="61.5"/>
    <x v="0"/>
    <x v="298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n v="35"/>
    <x v="1"/>
    <x v="4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n v="40.049999999999997"/>
    <x v="1"/>
    <x v="489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n v="110.97231270358306"/>
    <x v="3"/>
    <x v="490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n v="36.959016393442624"/>
    <x v="1"/>
    <x v="491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n v="1"/>
    <x v="0"/>
    <x v="49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n v="30.974074074074075"/>
    <x v="1"/>
    <x v="492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n v="47.035087719298247"/>
    <x v="3"/>
    <x v="493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n v="88.065693430656935"/>
    <x v="1"/>
    <x v="231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n v="37.005616224648989"/>
    <x v="1"/>
    <x v="494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n v="26.027777777777779"/>
    <x v="1"/>
    <x v="495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n v="67.817567567567565"/>
    <x v="1"/>
    <x v="496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n v="49.964912280701753"/>
    <x v="1"/>
    <x v="49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n v="110.01646903820817"/>
    <x v="1"/>
    <x v="49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n v="89.964678178963894"/>
    <x v="0"/>
    <x v="498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n v="79.009523809523813"/>
    <x v="0"/>
    <x v="15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n v="86.867469879518069"/>
    <x v="1"/>
    <x v="49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n v="62.04"/>
    <x v="1"/>
    <x v="16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n v="26.970212765957445"/>
    <x v="1"/>
    <x v="500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n v="54.121621621621621"/>
    <x v="1"/>
    <x v="496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n v="41.035353535353536"/>
    <x v="1"/>
    <x v="40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n v="55.052419354838712"/>
    <x v="0"/>
    <x v="501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n v="107.93762183235867"/>
    <x v="0"/>
    <x v="502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n v="73.92"/>
    <x v="1"/>
    <x v="503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n v="31.995894428152493"/>
    <x v="0"/>
    <x v="504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n v="53.898148148148145"/>
    <x v="1"/>
    <x v="50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n v="106.5"/>
    <x v="3"/>
    <x v="150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n v="32.999805409612762"/>
    <x v="1"/>
    <x v="506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n v="43.00254993625159"/>
    <x v="1"/>
    <x v="507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n v="86.858974358974365"/>
    <x v="1"/>
    <x v="373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n v="96.8"/>
    <x v="0"/>
    <x v="234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n v="32.995456610631528"/>
    <x v="0"/>
    <x v="50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n v="68.028106508875737"/>
    <x v="0"/>
    <x v="1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n v="58.867816091954026"/>
    <x v="1"/>
    <x v="5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n v="105.04572803850782"/>
    <x v="0"/>
    <x v="509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n v="33.054878048780488"/>
    <x v="1"/>
    <x v="55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n v="78.821428571428569"/>
    <x v="3"/>
    <x v="75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n v="68.204968944099377"/>
    <x v="1"/>
    <x v="510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n v="75.731884057971016"/>
    <x v="1"/>
    <x v="18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n v="30.996070133010882"/>
    <x v="1"/>
    <x v="51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n v="101.88188976377953"/>
    <x v="1"/>
    <x v="7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n v="52.879227053140099"/>
    <x v="1"/>
    <x v="512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n v="71.005820721769496"/>
    <x v="0"/>
    <x v="513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n v="102.38709677419355"/>
    <x v="2"/>
    <x v="24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n v="74.466666666666669"/>
    <x v="0"/>
    <x v="430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n v="51.009883198562441"/>
    <x v="3"/>
    <x v="260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n v="90"/>
    <x v="0"/>
    <x v="514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n v="97.142857142857139"/>
    <x v="0"/>
    <x v="243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n v="72.071823204419886"/>
    <x v="1"/>
    <x v="48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n v="75.236363636363635"/>
    <x v="1"/>
    <x v="46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n v="32.967741935483872"/>
    <x v="0"/>
    <x v="249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n v="54.807692307692307"/>
    <x v="0"/>
    <x v="373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n v="45.037837837837834"/>
    <x v="1"/>
    <x v="51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n v="52.958677685950413"/>
    <x v="1"/>
    <x v="24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n v="60.017959183673469"/>
    <x v="0"/>
    <x v="516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n v="1"/>
    <x v="0"/>
    <x v="49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n v="44.028301886792455"/>
    <x v="1"/>
    <x v="88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n v="86.028169014084511"/>
    <x v="1"/>
    <x v="2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n v="28.012875536480685"/>
    <x v="1"/>
    <x v="517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n v="32.050458715596328"/>
    <x v="1"/>
    <x v="205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n v="73.611940298507463"/>
    <x v="0"/>
    <x v="109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n v="108.71052631578948"/>
    <x v="1"/>
    <x v="70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n v="42.97674418604651"/>
    <x v="1"/>
    <x v="177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n v="83.315789473684205"/>
    <x v="0"/>
    <x v="161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n v="42"/>
    <x v="0"/>
    <x v="51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n v="55.927601809954751"/>
    <x v="1"/>
    <x v="394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n v="105.03681885125184"/>
    <x v="0"/>
    <x v="8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n v="48"/>
    <x v="1"/>
    <x v="519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n v="112.66176470588235"/>
    <x v="1"/>
    <x v="520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n v="81.944444444444443"/>
    <x v="0"/>
    <x v="521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n v="64.049180327868854"/>
    <x v="1"/>
    <x v="236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n v="106.39097744360902"/>
    <x v="1"/>
    <x v="221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n v="76.011249497790274"/>
    <x v="1"/>
    <x v="522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n v="111.07246376811594"/>
    <x v="1"/>
    <x v="46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n v="95.936170212765958"/>
    <x v="0"/>
    <x v="523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n v="43.043010752688176"/>
    <x v="1"/>
    <x v="52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n v="67.966666666666669"/>
    <x v="1"/>
    <x v="155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n v="89.991428571428571"/>
    <x v="1"/>
    <x v="525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n v="58.095238095238095"/>
    <x v="1"/>
    <x v="526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n v="83.996875000000003"/>
    <x v="1"/>
    <x v="527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n v="88.853503184713375"/>
    <x v="1"/>
    <x v="144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n v="65.963917525773198"/>
    <x v="1"/>
    <x v="346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n v="74.804878048780495"/>
    <x v="1"/>
    <x v="17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n v="69.98571428571428"/>
    <x v="0"/>
    <x v="131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n v="32.006493506493506"/>
    <x v="0"/>
    <x v="110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n v="64.727272727272734"/>
    <x v="0"/>
    <x v="528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n v="24.998110087408456"/>
    <x v="1"/>
    <x v="529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n v="104.97764070932922"/>
    <x v="1"/>
    <x v="265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n v="64.987878787878785"/>
    <x v="1"/>
    <x v="34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n v="94.352941176470594"/>
    <x v="1"/>
    <x v="530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n v="44.001706484641637"/>
    <x v="0"/>
    <x v="531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n v="64.744680851063833"/>
    <x v="0"/>
    <x v="11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n v="84.00667779632721"/>
    <x v="1"/>
    <x v="532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n v="34.061302681992338"/>
    <x v="1"/>
    <x v="210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n v="93.273885350318466"/>
    <x v="1"/>
    <x v="144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n v="32.998301726577978"/>
    <x v="1"/>
    <x v="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n v="83.812903225806451"/>
    <x v="1"/>
    <x v="287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n v="63.992424242424242"/>
    <x v="1"/>
    <x v="227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n v="81.909090909090907"/>
    <x v="0"/>
    <x v="254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n v="93.053191489361708"/>
    <x v="3"/>
    <x v="11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n v="101.98449039881831"/>
    <x v="1"/>
    <x v="53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n v="105.9375"/>
    <x v="1"/>
    <x v="4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n v="101.58181818181818"/>
    <x v="1"/>
    <x v="46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n v="62.970930232558139"/>
    <x v="1"/>
    <x v="535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n v="29.045602605863191"/>
    <x v="1"/>
    <x v="253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n v="1"/>
    <x v="0"/>
    <x v="49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n v="77.924999999999997"/>
    <x v="1"/>
    <x v="415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n v="80.806451612903231"/>
    <x v="0"/>
    <x v="249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n v="76.006816632583508"/>
    <x v="1"/>
    <x v="50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n v="72.993613824192337"/>
    <x v="1"/>
    <x v="536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n v="53"/>
    <x v="1"/>
    <x v="15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n v="54.164556962025316"/>
    <x v="1"/>
    <x v="1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n v="32.946666666666665"/>
    <x v="1"/>
    <x v="537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n v="79.371428571428567"/>
    <x v="0"/>
    <x v="164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n v="41.174603174603178"/>
    <x v="0"/>
    <x v="37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n v="77.430769230769229"/>
    <x v="1"/>
    <x v="16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n v="57.159509202453989"/>
    <x v="1"/>
    <x v="25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n v="77.17647058823529"/>
    <x v="1"/>
    <x v="72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n v="24.953917050691246"/>
    <x v="1"/>
    <x v="538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n v="97.18"/>
    <x v="1"/>
    <x v="503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n v="46.000916870415651"/>
    <x v="1"/>
    <x v="539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n v="88.023385300668153"/>
    <x v="3"/>
    <x v="540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n v="25.99"/>
    <x v="1"/>
    <x v="402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n v="102.69047619047619"/>
    <x v="1"/>
    <x v="105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n v="72.958174904942965"/>
    <x v="0"/>
    <x v="541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n v="57.190082644628099"/>
    <x v="0"/>
    <x v="246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n v="84.013793103448279"/>
    <x v="1"/>
    <x v="542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n v="98.666666666666671"/>
    <x v="1"/>
    <x v="543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n v="42.007419183889773"/>
    <x v="1"/>
    <x v="544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n v="32.002753556677376"/>
    <x v="1"/>
    <x v="545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n v="81.567164179104481"/>
    <x v="0"/>
    <x v="109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n v="37.035087719298247"/>
    <x v="0"/>
    <x v="176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n v="103.033360455655"/>
    <x v="0"/>
    <x v="546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n v="84.333333333333329"/>
    <x v="0"/>
    <x v="65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n v="102.60377358490567"/>
    <x v="1"/>
    <x v="4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n v="79.992129246064621"/>
    <x v="1"/>
    <x v="547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n v="70.055309734513273"/>
    <x v="0"/>
    <x v="15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n v="37"/>
    <x v="1"/>
    <x v="175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n v="41.911917098445599"/>
    <x v="1"/>
    <x v="548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n v="57.992576882290564"/>
    <x v="0"/>
    <x v="54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n v="40.942307692307693"/>
    <x v="1"/>
    <x v="550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n v="69.9972602739726"/>
    <x v="0"/>
    <x v="551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n v="73.838709677419359"/>
    <x v="0"/>
    <x v="24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n v="41.979310344827589"/>
    <x v="1"/>
    <x v="552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n v="77.93442622950819"/>
    <x v="1"/>
    <x v="393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n v="106.01972789115646"/>
    <x v="1"/>
    <x v="553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n v="47.018181818181816"/>
    <x v="1"/>
    <x v="34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n v="76.016483516483518"/>
    <x v="1"/>
    <x v="554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n v="54.120603015075375"/>
    <x v="1"/>
    <x v="134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n v="57.285714285714285"/>
    <x v="1"/>
    <x v="7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n v="103.81308411214954"/>
    <x v="0"/>
    <x v="3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n v="105.02602739726028"/>
    <x v="1"/>
    <x v="555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n v="90.259259259259252"/>
    <x v="0"/>
    <x v="11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n v="76.978705978705975"/>
    <x v="0"/>
    <x v="556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n v="102.60162601626017"/>
    <x v="1"/>
    <x v="300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n v="2"/>
    <x v="0"/>
    <x v="49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n v="55.0062893081761"/>
    <x v="1"/>
    <x v="122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n v="32.127272727272725"/>
    <x v="1"/>
    <x v="46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n v="50.642857142857146"/>
    <x v="2"/>
    <x v="443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n v="49.6875"/>
    <x v="0"/>
    <x v="3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n v="54.894067796610166"/>
    <x v="1"/>
    <x v="64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n v="46.931937172774866"/>
    <x v="1"/>
    <x v="27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n v="44.951219512195124"/>
    <x v="0"/>
    <x v="142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n v="30.99898322318251"/>
    <x v="1"/>
    <x v="557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n v="107.7625"/>
    <x v="1"/>
    <x v="17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n v="102.07770270270271"/>
    <x v="3"/>
    <x v="102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n v="24.976190476190474"/>
    <x v="1"/>
    <x v="55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n v="79.944134078212286"/>
    <x v="1"/>
    <x v="55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n v="67.946462715105156"/>
    <x v="0"/>
    <x v="560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n v="26.070921985815602"/>
    <x v="0"/>
    <x v="56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n v="105.0032154340836"/>
    <x v="1"/>
    <x v="562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n v="25.826923076923077"/>
    <x v="0"/>
    <x v="550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n v="77.666666666666671"/>
    <x v="2"/>
    <x v="1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n v="57.82692307692308"/>
    <x v="1"/>
    <x v="38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n v="92.955555555555549"/>
    <x v="0"/>
    <x v="537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n v="37.945098039215686"/>
    <x v="1"/>
    <x v="56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n v="31.842105263157894"/>
    <x v="0"/>
    <x v="63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n v="40"/>
    <x v="1"/>
    <x v="564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n v="101.1"/>
    <x v="1"/>
    <x v="174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n v="84.006989951944078"/>
    <x v="1"/>
    <x v="565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n v="103.41538461538461"/>
    <x v="1"/>
    <x v="167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n v="105.13333333333334"/>
    <x v="0"/>
    <x v="27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n v="89.21621621621621"/>
    <x v="0"/>
    <x v="95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n v="51.995234312946785"/>
    <x v="1"/>
    <x v="566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n v="64.956521739130437"/>
    <x v="1"/>
    <x v="229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n v="46.235294117647058"/>
    <x v="1"/>
    <x v="72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n v="51.151785714285715"/>
    <x v="0"/>
    <x v="19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n v="33.909722222222221"/>
    <x v="1"/>
    <x v="358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n v="92.016298633017882"/>
    <x v="1"/>
    <x v="567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n v="107.42857142857143"/>
    <x v="1"/>
    <x v="339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n v="75.848484848484844"/>
    <x v="1"/>
    <x v="227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n v="80.476190476190482"/>
    <x v="0"/>
    <x v="356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n v="86.978483606557376"/>
    <x v="3"/>
    <x v="56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n v="105.13541666666667"/>
    <x v="1"/>
    <x v="8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n v="57.298507462686565"/>
    <x v="0"/>
    <x v="109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n v="93.348484848484844"/>
    <x v="2"/>
    <x v="569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n v="71.987179487179489"/>
    <x v="0"/>
    <x v="373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n v="92.611940298507463"/>
    <x v="0"/>
    <x v="109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n v="104.99122807017544"/>
    <x v="1"/>
    <x v="493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n v="30.958174904942965"/>
    <x v="0"/>
    <x v="570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n v="33.001182732111175"/>
    <x v="0"/>
    <x v="57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n v="84.187845303867405"/>
    <x v="0"/>
    <x v="483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n v="73.92307692307692"/>
    <x v="0"/>
    <x v="171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n v="36.987499999999997"/>
    <x v="3"/>
    <x v="415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n v="46.896551724137929"/>
    <x v="1"/>
    <x v="84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n v="5"/>
    <x v="0"/>
    <x v="49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n v="102.02437459910199"/>
    <x v="1"/>
    <x v="57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n v="45.007502206531335"/>
    <x v="3"/>
    <x v="428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n v="94.285714285714292"/>
    <x v="0"/>
    <x v="356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n v="101.02325581395348"/>
    <x v="1"/>
    <x v="573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n v="97.037499999999994"/>
    <x v="1"/>
    <x v="175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n v="43.00963855421687"/>
    <x v="0"/>
    <x v="268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n v="94.916030534351151"/>
    <x v="1"/>
    <x v="54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n v="72.151785714285708"/>
    <x v="1"/>
    <x v="19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n v="51.007692307692309"/>
    <x v="0"/>
    <x v="406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n v="85.054545454545448"/>
    <x v="0"/>
    <x v="12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n v="43.87096774193548"/>
    <x v="1"/>
    <x v="2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n v="40.063909774436091"/>
    <x v="1"/>
    <x v="574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n v="43.833333333333336"/>
    <x v="0"/>
    <x v="49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n v="84.92903225806451"/>
    <x v="1"/>
    <x v="287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n v="41.067632850241544"/>
    <x v="1"/>
    <x v="512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n v="54.971428571428568"/>
    <x v="1"/>
    <x v="242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n v="77.010807374443743"/>
    <x v="1"/>
    <x v="57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n v="71.201754385964918"/>
    <x v="1"/>
    <x v="493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n v="91.935483870967744"/>
    <x v="1"/>
    <x v="576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n v="97.069023569023571"/>
    <x v="0"/>
    <x v="57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n v="58.916666666666664"/>
    <x v="0"/>
    <x v="3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n v="58.015466983938133"/>
    <x v="1"/>
    <x v="578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n v="103.87301587301587"/>
    <x v="0"/>
    <x v="526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n v="93.46875"/>
    <x v="1"/>
    <x v="23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n v="61.970370370370368"/>
    <x v="1"/>
    <x v="1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n v="92.042857142857144"/>
    <x v="1"/>
    <x v="382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n v="77.268656716417908"/>
    <x v="0"/>
    <x v="109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n v="93.923913043478265"/>
    <x v="1"/>
    <x v="4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n v="84.969458128078813"/>
    <x v="1"/>
    <x v="579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n v="105.97035040431267"/>
    <x v="0"/>
    <x v="580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n v="36.969040247678016"/>
    <x v="1"/>
    <x v="581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n v="81.533333333333331"/>
    <x v="0"/>
    <x v="5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n v="80.999140154772135"/>
    <x v="1"/>
    <x v="582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n v="26.010498687664043"/>
    <x v="1"/>
    <x v="345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n v="25.998410896708286"/>
    <x v="0"/>
    <x v="583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n v="34.173913043478258"/>
    <x v="0"/>
    <x v="45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n v="28.002083333333335"/>
    <x v="1"/>
    <x v="584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n v="76.546875"/>
    <x v="0"/>
    <x v="251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n v="53.053097345132741"/>
    <x v="1"/>
    <x v="3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n v="106.859375"/>
    <x v="0"/>
    <x v="251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n v="46.020746887966808"/>
    <x v="1"/>
    <x v="585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n v="100.17424242424242"/>
    <x v="1"/>
    <x v="22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n v="101.44"/>
    <x v="3"/>
    <x v="51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n v="87.972684085510693"/>
    <x v="0"/>
    <x v="586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n v="74.995594713656388"/>
    <x v="1"/>
    <x v="587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n v="42.982142857142854"/>
    <x v="0"/>
    <x v="19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n v="33.115107913669064"/>
    <x v="3"/>
    <x v="27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n v="101.13101604278074"/>
    <x v="0"/>
    <x v="82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n v="55.98841354723708"/>
    <x v="3"/>
    <x v="58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8775D-0953-40B0-BBD2-E98099AFAD2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3">
    <pivotField showAll="0"/>
    <pivotField showAll="0"/>
    <pivotField showAll="0"/>
    <pivotField numFmtId="44" showAll="0"/>
    <pivotField numFmtId="44" showAll="0"/>
    <pivotField numFmtId="9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EB335-BA06-42BD-A053-E323CFCE502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30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numFmtId="9"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7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BD2D0-6CF8-475E-8C8F-1961FBDF53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numFmtId="9"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880">
        <item sd="0" x="254"/>
        <item sd="0"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h="1" x="0"/>
        <item h="1" x="6"/>
        <item h="1" x="8"/>
        <item h="1" x="1"/>
        <item h="1" x="7"/>
        <item h="1" x="5"/>
        <item h="1" x="2"/>
        <item h="1"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opLeftCell="E1" workbookViewId="0">
      <selection activeCell="Q13" sqref="Q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5" width="12.09765625" style="5" bestFit="1" customWidth="1"/>
    <col min="6" max="6" width="15.09765625" style="7" bestFit="1" customWidth="1"/>
    <col min="7" max="7" width="16.09765625" style="7" bestFit="1" customWidth="1"/>
    <col min="8" max="8" width="9.19921875" bestFit="1" customWidth="1"/>
    <col min="9" max="9" width="13.19921875" bestFit="1" customWidth="1"/>
    <col min="10" max="10" width="7.296875" bestFit="1" customWidth="1"/>
    <col min="11" max="11" width="8" bestFit="1" customWidth="1"/>
    <col min="12" max="12" width="11.296875" bestFit="1" customWidth="1"/>
    <col min="13" max="13" width="22.19921875" style="13" customWidth="1"/>
    <col min="14" max="14" width="10.8984375" bestFit="1" customWidth="1"/>
    <col min="15" max="15" width="20.796875" style="13" customWidth="1"/>
    <col min="16" max="16" width="9" bestFit="1" customWidth="1"/>
    <col min="17" max="17" width="8.296875" bestFit="1" customWidth="1"/>
    <col min="18" max="18" width="29.19921875" bestFit="1" customWidth="1"/>
    <col min="19" max="19" width="21.3984375" bestFit="1" customWidth="1"/>
    <col min="20" max="20" width="17.3984375" bestFit="1" customWidth="1"/>
    <col min="21" max="21" width="22.19921875" style="13" bestFit="1" customWidth="1"/>
    <col min="22" max="22" width="20.796875" style="13" bestFit="1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6" t="s">
        <v>2029</v>
      </c>
      <c r="G1" s="6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10" t="s">
        <v>2067</v>
      </c>
      <c r="T1" s="1" t="s">
        <v>2066</v>
      </c>
      <c r="U1" s="12"/>
      <c r="V1" s="12"/>
    </row>
    <row r="2" spans="1:22" x14ac:dyDescent="0.3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7">
        <v>0</v>
      </c>
      <c r="G2" s="5"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s="11" t="s">
        <v>2033</v>
      </c>
      <c r="T2" t="s">
        <v>2034</v>
      </c>
    </row>
    <row r="3" spans="1:22" hidden="1" x14ac:dyDescent="0.3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7">
        <f>E3/D3</f>
        <v>10.4</v>
      </c>
      <c r="G3" s="5">
        <f t="shared" ref="G3:G66" si="0">E3/I3</f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3">
        <f t="shared" ref="M3:M66" si="1">(((L3/60)/60)/24)+DATE(1970,1,1)</f>
        <v>41870.208333333336</v>
      </c>
      <c r="N3">
        <v>1408597200</v>
      </c>
      <c r="O3" s="13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s="11" t="s">
        <v>2035</v>
      </c>
      <c r="T3" t="s">
        <v>2036</v>
      </c>
    </row>
    <row r="4" spans="1:22" ht="31.2" hidden="1" x14ac:dyDescent="0.3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7">
        <f t="shared" ref="F4:F67" si="3">E4/D4</f>
        <v>1.3147878228782288</v>
      </c>
      <c r="G4" s="5">
        <f t="shared" si="0"/>
        <v>100.01614035087719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3">
        <f t="shared" si="1"/>
        <v>41595.25</v>
      </c>
      <c r="N4">
        <v>1384840800</v>
      </c>
      <c r="O4" s="13">
        <f t="shared" si="2"/>
        <v>41597.25</v>
      </c>
      <c r="P4" t="b">
        <v>0</v>
      </c>
      <c r="Q4" t="b">
        <v>0</v>
      </c>
      <c r="R4" t="s">
        <v>28</v>
      </c>
      <c r="S4" s="11" t="s">
        <v>2037</v>
      </c>
      <c r="T4" t="s">
        <v>2038</v>
      </c>
    </row>
    <row r="5" spans="1:22" ht="31.2" x14ac:dyDescent="0.3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7">
        <f t="shared" si="3"/>
        <v>0.58976190476190471</v>
      </c>
      <c r="G5" s="5">
        <f t="shared" si="0"/>
        <v>103.20833333333333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3">
        <f t="shared" si="1"/>
        <v>43688.208333333328</v>
      </c>
      <c r="N5">
        <v>1568955600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s="11" t="s">
        <v>2035</v>
      </c>
      <c r="T5" t="s">
        <v>2036</v>
      </c>
    </row>
    <row r="6" spans="1:22" x14ac:dyDescent="0.3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7">
        <f t="shared" si="3"/>
        <v>0.69276315789473686</v>
      </c>
      <c r="G6" s="5">
        <f t="shared" si="0"/>
        <v>99.339622641509436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3">
        <f t="shared" si="1"/>
        <v>43485.25</v>
      </c>
      <c r="N6">
        <v>1548309600</v>
      </c>
      <c r="O6" s="13">
        <f t="shared" si="2"/>
        <v>43489.25</v>
      </c>
      <c r="P6" t="b">
        <v>0</v>
      </c>
      <c r="Q6" t="b">
        <v>0</v>
      </c>
      <c r="R6" t="s">
        <v>33</v>
      </c>
      <c r="S6" s="11" t="s">
        <v>2039</v>
      </c>
      <c r="T6" t="s">
        <v>2040</v>
      </c>
    </row>
    <row r="7" spans="1:22" hidden="1" x14ac:dyDescent="0.3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7">
        <f t="shared" si="3"/>
        <v>1.7361842105263159</v>
      </c>
      <c r="G7" s="5">
        <f t="shared" si="0"/>
        <v>75.833333333333329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3">
        <f t="shared" si="1"/>
        <v>41149.208333333336</v>
      </c>
      <c r="N7">
        <v>1347080400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s="11" t="s">
        <v>2039</v>
      </c>
      <c r="T7" t="s">
        <v>2040</v>
      </c>
    </row>
    <row r="8" spans="1:22" x14ac:dyDescent="0.3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7">
        <f t="shared" si="3"/>
        <v>0.20961538461538462</v>
      </c>
      <c r="G8" s="5">
        <f t="shared" si="0"/>
        <v>60.555555555555557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3">
        <f t="shared" si="1"/>
        <v>42991.208333333328</v>
      </c>
      <c r="N8">
        <v>1505365200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s="11" t="s">
        <v>2041</v>
      </c>
      <c r="T8" t="s">
        <v>2042</v>
      </c>
    </row>
    <row r="9" spans="1:22" hidden="1" x14ac:dyDescent="0.3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7">
        <f t="shared" si="3"/>
        <v>3.2757777777777779</v>
      </c>
      <c r="G9" s="5">
        <f t="shared" si="0"/>
        <v>64.93832599118943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3">
        <f t="shared" si="1"/>
        <v>42229.208333333328</v>
      </c>
      <c r="N9">
        <v>1439614800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s="11" t="s">
        <v>2039</v>
      </c>
      <c r="T9" t="s">
        <v>2040</v>
      </c>
    </row>
    <row r="10" spans="1:22" hidden="1" x14ac:dyDescent="0.3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7">
        <f t="shared" si="3"/>
        <v>0.19932788374205268</v>
      </c>
      <c r="G10" s="5">
        <f t="shared" si="0"/>
        <v>30.997175141242938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3">
        <f t="shared" si="1"/>
        <v>40399.208333333336</v>
      </c>
      <c r="N10">
        <v>1281502800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s="11" t="s">
        <v>2039</v>
      </c>
      <c r="T10" t="s">
        <v>2040</v>
      </c>
    </row>
    <row r="11" spans="1:22" x14ac:dyDescent="0.3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7">
        <f t="shared" si="3"/>
        <v>0.51741935483870971</v>
      </c>
      <c r="G11" s="5">
        <f t="shared" si="0"/>
        <v>72.909090909090907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3">
        <f t="shared" si="1"/>
        <v>41536.208333333336</v>
      </c>
      <c r="N11">
        <v>1383804000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s="11" t="s">
        <v>2035</v>
      </c>
      <c r="T11" t="s">
        <v>2043</v>
      </c>
    </row>
    <row r="12" spans="1:22" hidden="1" x14ac:dyDescent="0.3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7">
        <f t="shared" si="3"/>
        <v>2.6611538461538462</v>
      </c>
      <c r="G12" s="5">
        <f t="shared" si="0"/>
        <v>62.9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3">
        <f t="shared" si="1"/>
        <v>40404.208333333336</v>
      </c>
      <c r="N12">
        <v>1285909200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s="11" t="s">
        <v>2041</v>
      </c>
      <c r="T12" t="s">
        <v>2044</v>
      </c>
    </row>
    <row r="13" spans="1:22" ht="31.2" x14ac:dyDescent="0.3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7">
        <f t="shared" si="3"/>
        <v>0.48095238095238096</v>
      </c>
      <c r="G13" s="5">
        <f t="shared" si="0"/>
        <v>112.22222222222223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3">
        <f t="shared" si="1"/>
        <v>40442.208333333336</v>
      </c>
      <c r="N13">
        <v>1285563600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s="11" t="s">
        <v>2039</v>
      </c>
      <c r="T13" t="s">
        <v>2040</v>
      </c>
    </row>
    <row r="14" spans="1:22" x14ac:dyDescent="0.3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7">
        <f t="shared" si="3"/>
        <v>0.89349206349206345</v>
      </c>
      <c r="G14" s="5">
        <f t="shared" si="0"/>
        <v>102.34545454545454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3">
        <f t="shared" si="1"/>
        <v>43760.208333333328</v>
      </c>
      <c r="N14">
        <v>1572411600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s="11" t="s">
        <v>2041</v>
      </c>
      <c r="T14" t="s">
        <v>2044</v>
      </c>
    </row>
    <row r="15" spans="1:22" ht="31.2" hidden="1" x14ac:dyDescent="0.3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7">
        <f t="shared" si="3"/>
        <v>2.4511904761904764</v>
      </c>
      <c r="G15" s="5">
        <f t="shared" si="0"/>
        <v>105.05102040816327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3">
        <f t="shared" si="1"/>
        <v>42532.208333333328</v>
      </c>
      <c r="N15">
        <v>1466658000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s="11" t="s">
        <v>2035</v>
      </c>
      <c r="T15" t="s">
        <v>2045</v>
      </c>
    </row>
    <row r="16" spans="1:22" x14ac:dyDescent="0.3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7">
        <f t="shared" si="3"/>
        <v>0.66769503546099296</v>
      </c>
      <c r="G16" s="5">
        <f t="shared" si="0"/>
        <v>94.144999999999996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3">
        <f t="shared" si="1"/>
        <v>40974.25</v>
      </c>
      <c r="N16">
        <v>1333342800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s="11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7">
        <f t="shared" si="3"/>
        <v>0.47307881773399013</v>
      </c>
      <c r="G17" s="5">
        <f t="shared" si="0"/>
        <v>84.986725663716811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3">
        <f t="shared" si="1"/>
        <v>43809.25</v>
      </c>
      <c r="N17">
        <v>1576303200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s="11" t="s">
        <v>2037</v>
      </c>
      <c r="T17" t="s">
        <v>2046</v>
      </c>
    </row>
    <row r="18" spans="1:20" hidden="1" x14ac:dyDescent="0.3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7">
        <f t="shared" si="3"/>
        <v>6.4947058823529416</v>
      </c>
      <c r="G18" s="5">
        <f t="shared" si="0"/>
        <v>110.41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3">
        <f t="shared" si="1"/>
        <v>41661.25</v>
      </c>
      <c r="N18">
        <v>1392271200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s="11" t="s">
        <v>2047</v>
      </c>
      <c r="T18" t="s">
        <v>2048</v>
      </c>
    </row>
    <row r="19" spans="1:20" hidden="1" x14ac:dyDescent="0.3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7">
        <f t="shared" si="3"/>
        <v>1.5939125295508274</v>
      </c>
      <c r="G19" s="5">
        <f t="shared" si="0"/>
        <v>107.96236989591674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3">
        <f t="shared" si="1"/>
        <v>40555.25</v>
      </c>
      <c r="N19">
        <v>1294898400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s="11" t="s">
        <v>2041</v>
      </c>
      <c r="T19" t="s">
        <v>2049</v>
      </c>
    </row>
    <row r="20" spans="1:20" hidden="1" x14ac:dyDescent="0.3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7">
        <f t="shared" si="3"/>
        <v>0.66912087912087914</v>
      </c>
      <c r="G20" s="5">
        <f t="shared" si="0"/>
        <v>45.103703703703701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3">
        <f t="shared" si="1"/>
        <v>43351.208333333328</v>
      </c>
      <c r="N20">
        <v>1537074000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s="11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7">
        <f t="shared" si="3"/>
        <v>0.48529600000000001</v>
      </c>
      <c r="G21" s="5">
        <f t="shared" si="0"/>
        <v>45.001483679525222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3">
        <f t="shared" si="1"/>
        <v>43528.25</v>
      </c>
      <c r="N21">
        <v>1553490000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s="11" t="s">
        <v>2039</v>
      </c>
      <c r="T21" t="s">
        <v>2040</v>
      </c>
    </row>
    <row r="22" spans="1:20" hidden="1" x14ac:dyDescent="0.3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7">
        <f t="shared" si="3"/>
        <v>1.1224279210925645</v>
      </c>
      <c r="G22" s="5">
        <f t="shared" si="0"/>
        <v>105.97134670487107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3">
        <f t="shared" si="1"/>
        <v>41848.208333333336</v>
      </c>
      <c r="N22">
        <v>1406523600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s="11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7">
        <f t="shared" si="3"/>
        <v>0.40992553191489361</v>
      </c>
      <c r="G23" s="5">
        <f t="shared" si="0"/>
        <v>69.055555555555557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3">
        <f t="shared" si="1"/>
        <v>40770.208333333336</v>
      </c>
      <c r="N23">
        <v>1316322000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s="11" t="s">
        <v>2039</v>
      </c>
      <c r="T23" t="s">
        <v>2040</v>
      </c>
    </row>
    <row r="24" spans="1:20" hidden="1" x14ac:dyDescent="0.3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7">
        <f t="shared" si="3"/>
        <v>1.2807106598984772</v>
      </c>
      <c r="G24" s="5">
        <f t="shared" si="0"/>
        <v>85.044943820224717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3">
        <f t="shared" si="1"/>
        <v>43193.208333333328</v>
      </c>
      <c r="N24">
        <v>1524027600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s="11" t="s">
        <v>2039</v>
      </c>
      <c r="T24" t="s">
        <v>2040</v>
      </c>
    </row>
    <row r="25" spans="1:20" hidden="1" x14ac:dyDescent="0.3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7">
        <f t="shared" si="3"/>
        <v>3.3204444444444445</v>
      </c>
      <c r="G25" s="5">
        <f t="shared" si="0"/>
        <v>105.22535211267606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3">
        <f t="shared" si="1"/>
        <v>43510.25</v>
      </c>
      <c r="N25">
        <v>1554699600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s="11" t="s">
        <v>2041</v>
      </c>
      <c r="T25" t="s">
        <v>2042</v>
      </c>
    </row>
    <row r="26" spans="1:20" hidden="1" x14ac:dyDescent="0.3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7">
        <f t="shared" si="3"/>
        <v>1.1283225108225108</v>
      </c>
      <c r="G26" s="5">
        <f t="shared" si="0"/>
        <v>39.003741114852225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3">
        <f t="shared" si="1"/>
        <v>41811.208333333336</v>
      </c>
      <c r="N26">
        <v>1403499600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s="11" t="s">
        <v>2037</v>
      </c>
      <c r="T26" t="s">
        <v>2046</v>
      </c>
    </row>
    <row r="27" spans="1:20" hidden="1" x14ac:dyDescent="0.3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7">
        <f t="shared" si="3"/>
        <v>2.1643636363636363</v>
      </c>
      <c r="G27" s="5">
        <f t="shared" si="0"/>
        <v>73.030674846625772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3">
        <f t="shared" si="1"/>
        <v>40681.208333333336</v>
      </c>
      <c r="N27">
        <v>1307422800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s="11" t="s">
        <v>2050</v>
      </c>
      <c r="T27" t="s">
        <v>2051</v>
      </c>
    </row>
    <row r="28" spans="1:20" hidden="1" x14ac:dyDescent="0.3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7">
        <f t="shared" si="3"/>
        <v>0.4819906976744186</v>
      </c>
      <c r="G28" s="5">
        <f t="shared" si="0"/>
        <v>35.009459459459457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3">
        <f t="shared" si="1"/>
        <v>43312.208333333328</v>
      </c>
      <c r="N28">
        <v>1535346000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s="11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7">
        <f t="shared" si="3"/>
        <v>0.79949999999999999</v>
      </c>
      <c r="G29" s="5">
        <f t="shared" si="0"/>
        <v>106.6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3">
        <f t="shared" si="1"/>
        <v>42280.208333333328</v>
      </c>
      <c r="N29">
        <v>1444539600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s="11" t="s">
        <v>2035</v>
      </c>
      <c r="T29" t="s">
        <v>2036</v>
      </c>
    </row>
    <row r="30" spans="1:20" hidden="1" x14ac:dyDescent="0.3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7">
        <f t="shared" si="3"/>
        <v>1.0522553516819573</v>
      </c>
      <c r="G30" s="5">
        <f t="shared" si="0"/>
        <v>61.997747747747745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3">
        <f t="shared" si="1"/>
        <v>40218.25</v>
      </c>
      <c r="N30">
        <v>1267682400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s="11" t="s">
        <v>2039</v>
      </c>
      <c r="T30" t="s">
        <v>2040</v>
      </c>
    </row>
    <row r="31" spans="1:20" hidden="1" x14ac:dyDescent="0.3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7">
        <f t="shared" si="3"/>
        <v>3.2889978213507627</v>
      </c>
      <c r="G31" s="5">
        <f t="shared" si="0"/>
        <v>94.000622665006233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3">
        <f t="shared" si="1"/>
        <v>43301.208333333328</v>
      </c>
      <c r="N31">
        <v>1535518800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s="11" t="s">
        <v>2041</v>
      </c>
      <c r="T31" t="s">
        <v>2052</v>
      </c>
    </row>
    <row r="32" spans="1:20" hidden="1" x14ac:dyDescent="0.3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7">
        <f t="shared" si="3"/>
        <v>1.606111111111111</v>
      </c>
      <c r="G32" s="5">
        <f t="shared" si="0"/>
        <v>112.05426356589147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3">
        <f t="shared" si="1"/>
        <v>43609.208333333328</v>
      </c>
      <c r="N32">
        <v>1559106000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s="11" t="s">
        <v>2041</v>
      </c>
      <c r="T32" t="s">
        <v>2049</v>
      </c>
    </row>
    <row r="33" spans="1:20" hidden="1" x14ac:dyDescent="0.3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7">
        <f t="shared" si="3"/>
        <v>3.1</v>
      </c>
      <c r="G33" s="5">
        <f t="shared" si="0"/>
        <v>48.008849557522126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3">
        <f t="shared" si="1"/>
        <v>42374.25</v>
      </c>
      <c r="N33">
        <v>1454392800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s="11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7">
        <f t="shared" si="3"/>
        <v>0.86807920792079207</v>
      </c>
      <c r="G34" s="5">
        <f t="shared" si="0"/>
        <v>38.004334633723452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3">
        <f t="shared" si="1"/>
        <v>43110.25</v>
      </c>
      <c r="N34">
        <v>1517896800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s="11" t="s">
        <v>2041</v>
      </c>
      <c r="T34" t="s">
        <v>2042</v>
      </c>
    </row>
    <row r="35" spans="1:20" hidden="1" x14ac:dyDescent="0.3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7">
        <f t="shared" si="3"/>
        <v>3.7782071713147412</v>
      </c>
      <c r="G35" s="5">
        <f t="shared" si="0"/>
        <v>35.000184535892231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3">
        <f t="shared" si="1"/>
        <v>41917.208333333336</v>
      </c>
      <c r="N35">
        <v>1415685600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s="11" t="s">
        <v>2039</v>
      </c>
      <c r="T35" t="s">
        <v>2040</v>
      </c>
    </row>
    <row r="36" spans="1:20" ht="31.2" hidden="1" x14ac:dyDescent="0.3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7">
        <f t="shared" si="3"/>
        <v>1.5080645161290323</v>
      </c>
      <c r="G36" s="5">
        <f t="shared" si="0"/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3">
        <f t="shared" si="1"/>
        <v>42817.208333333328</v>
      </c>
      <c r="N36">
        <v>1490677200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s="11" t="s">
        <v>2041</v>
      </c>
      <c r="T36" t="s">
        <v>2042</v>
      </c>
    </row>
    <row r="37" spans="1:20" hidden="1" x14ac:dyDescent="0.3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7">
        <f t="shared" si="3"/>
        <v>1.5030119521912351</v>
      </c>
      <c r="G37" s="5">
        <f t="shared" si="0"/>
        <v>95.993893129770996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3">
        <f t="shared" si="1"/>
        <v>43484.25</v>
      </c>
      <c r="N37">
        <v>1551506400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s="11" t="s">
        <v>2041</v>
      </c>
      <c r="T37" t="s">
        <v>2044</v>
      </c>
    </row>
    <row r="38" spans="1:20" hidden="1" x14ac:dyDescent="0.3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7">
        <f t="shared" si="3"/>
        <v>1.572857142857143</v>
      </c>
      <c r="G38" s="5">
        <f t="shared" si="0"/>
        <v>68.8125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3">
        <f t="shared" si="1"/>
        <v>40600.25</v>
      </c>
      <c r="N38">
        <v>1300856400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s="11" t="s">
        <v>2039</v>
      </c>
      <c r="T38" t="s">
        <v>2040</v>
      </c>
    </row>
    <row r="39" spans="1:20" ht="31.2" hidden="1" x14ac:dyDescent="0.3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7">
        <f t="shared" si="3"/>
        <v>1.3998765432098765</v>
      </c>
      <c r="G39" s="5">
        <f t="shared" si="0"/>
        <v>105.97196261682242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3">
        <f t="shared" si="1"/>
        <v>43744.208333333328</v>
      </c>
      <c r="N39">
        <v>1573192800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s="11" t="s">
        <v>2047</v>
      </c>
      <c r="T39" t="s">
        <v>2053</v>
      </c>
    </row>
    <row r="40" spans="1:20" hidden="1" x14ac:dyDescent="0.3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7">
        <f t="shared" si="3"/>
        <v>3.2532258064516131</v>
      </c>
      <c r="G40" s="5">
        <f t="shared" si="0"/>
        <v>75.261194029850742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3">
        <f t="shared" si="1"/>
        <v>40469.208333333336</v>
      </c>
      <c r="N40">
        <v>1287810000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s="11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7">
        <f t="shared" si="3"/>
        <v>0.50777777777777777</v>
      </c>
      <c r="G41" s="5">
        <f t="shared" si="0"/>
        <v>57.125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3">
        <f t="shared" si="1"/>
        <v>41330.25</v>
      </c>
      <c r="N41">
        <v>1362978000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s="11" t="s">
        <v>2039</v>
      </c>
      <c r="T41" t="s">
        <v>2040</v>
      </c>
    </row>
    <row r="42" spans="1:20" hidden="1" x14ac:dyDescent="0.3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7">
        <f t="shared" si="3"/>
        <v>1.6906818181818182</v>
      </c>
      <c r="G42" s="5">
        <f t="shared" si="0"/>
        <v>75.141414141414145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3">
        <f t="shared" si="1"/>
        <v>40334.208333333336</v>
      </c>
      <c r="N42">
        <v>1277355600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s="11" t="s">
        <v>2037</v>
      </c>
      <c r="T42" t="s">
        <v>2046</v>
      </c>
    </row>
    <row r="43" spans="1:20" hidden="1" x14ac:dyDescent="0.3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7">
        <f t="shared" si="3"/>
        <v>2.1292857142857144</v>
      </c>
      <c r="G43" s="5">
        <f t="shared" si="0"/>
        <v>107.42342342342343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3">
        <f t="shared" si="1"/>
        <v>41156.208333333336</v>
      </c>
      <c r="N43">
        <v>1348981200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s="11" t="s">
        <v>2035</v>
      </c>
      <c r="T43" t="s">
        <v>2036</v>
      </c>
    </row>
    <row r="44" spans="1:20" hidden="1" x14ac:dyDescent="0.3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7">
        <f t="shared" si="3"/>
        <v>4.4394444444444447</v>
      </c>
      <c r="G44" s="5">
        <f t="shared" si="0"/>
        <v>35.995495495495497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3">
        <f t="shared" si="1"/>
        <v>40728.208333333336</v>
      </c>
      <c r="N44">
        <v>1310533200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s="11" t="s">
        <v>2033</v>
      </c>
      <c r="T44" t="s">
        <v>2034</v>
      </c>
    </row>
    <row r="45" spans="1:20" hidden="1" x14ac:dyDescent="0.3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7">
        <f t="shared" si="3"/>
        <v>1.859390243902439</v>
      </c>
      <c r="G45" s="5">
        <f t="shared" si="0"/>
        <v>26.998873148744366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3">
        <f t="shared" si="1"/>
        <v>41844.208333333336</v>
      </c>
      <c r="N45">
        <v>1407560400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s="11" t="s">
        <v>2047</v>
      </c>
      <c r="T45" t="s">
        <v>2056</v>
      </c>
    </row>
    <row r="46" spans="1:20" hidden="1" x14ac:dyDescent="0.3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7">
        <f t="shared" si="3"/>
        <v>6.5881249999999998</v>
      </c>
      <c r="G46" s="5">
        <f t="shared" si="0"/>
        <v>107.56122448979592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3">
        <f t="shared" si="1"/>
        <v>43541.208333333328</v>
      </c>
      <c r="N46">
        <v>1552885200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s="11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7">
        <f t="shared" si="3"/>
        <v>0.4768421052631579</v>
      </c>
      <c r="G47" s="5">
        <f t="shared" si="0"/>
        <v>94.375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3">
        <f t="shared" si="1"/>
        <v>42676.208333333328</v>
      </c>
      <c r="N47">
        <v>1479362400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s="11" t="s">
        <v>2039</v>
      </c>
      <c r="T47" t="s">
        <v>2040</v>
      </c>
    </row>
    <row r="48" spans="1:20" hidden="1" x14ac:dyDescent="0.3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7">
        <f t="shared" si="3"/>
        <v>1.1478378378378378</v>
      </c>
      <c r="G48" s="5">
        <f t="shared" si="0"/>
        <v>46.163043478260867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3">
        <f t="shared" si="1"/>
        <v>40367.208333333336</v>
      </c>
      <c r="N48">
        <v>1280552400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s="11" t="s">
        <v>2035</v>
      </c>
      <c r="T48" t="s">
        <v>2036</v>
      </c>
    </row>
    <row r="49" spans="1:20" hidden="1" x14ac:dyDescent="0.3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7">
        <f t="shared" si="3"/>
        <v>4.7526666666666664</v>
      </c>
      <c r="G49" s="5">
        <f t="shared" si="0"/>
        <v>47.845637583892618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3">
        <f t="shared" si="1"/>
        <v>41727.208333333336</v>
      </c>
      <c r="N49">
        <v>1398661200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s="11" t="s">
        <v>2039</v>
      </c>
      <c r="T49" t="s">
        <v>2040</v>
      </c>
    </row>
    <row r="50" spans="1:20" hidden="1" x14ac:dyDescent="0.3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7">
        <f t="shared" si="3"/>
        <v>3.86972972972973</v>
      </c>
      <c r="G50" s="5">
        <f t="shared" si="0"/>
        <v>53.007815713698065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3">
        <f t="shared" si="1"/>
        <v>42180.208333333328</v>
      </c>
      <c r="N50">
        <v>1436245200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s="11" t="s">
        <v>2039</v>
      </c>
      <c r="T50" t="s">
        <v>2040</v>
      </c>
    </row>
    <row r="51" spans="1:20" hidden="1" x14ac:dyDescent="0.3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7">
        <f t="shared" si="3"/>
        <v>1.89625</v>
      </c>
      <c r="G51" s="5">
        <f t="shared" si="0"/>
        <v>45.059405940594061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3">
        <f t="shared" si="1"/>
        <v>43758.208333333328</v>
      </c>
      <c r="N51">
        <v>1575439200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s="1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7">
        <f t="shared" si="3"/>
        <v>0.02</v>
      </c>
      <c r="G52" s="5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3">
        <f t="shared" si="1"/>
        <v>41487.208333333336</v>
      </c>
      <c r="N52">
        <v>1377752400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s="11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7">
        <f t="shared" si="3"/>
        <v>0.91867805186590767</v>
      </c>
      <c r="G53" s="5">
        <f t="shared" si="0"/>
        <v>99.006816632583508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3">
        <f t="shared" si="1"/>
        <v>40995.208333333336</v>
      </c>
      <c r="N53">
        <v>1334206800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s="11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7">
        <f t="shared" si="3"/>
        <v>0.34152777777777776</v>
      </c>
      <c r="G54" s="5">
        <f t="shared" si="0"/>
        <v>32.786666666666669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3">
        <f t="shared" si="1"/>
        <v>40436.208333333336</v>
      </c>
      <c r="N54">
        <v>1284872400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s="11" t="s">
        <v>2039</v>
      </c>
      <c r="T54" t="s">
        <v>2040</v>
      </c>
    </row>
    <row r="55" spans="1:20" hidden="1" x14ac:dyDescent="0.3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7">
        <f t="shared" si="3"/>
        <v>1.4040909090909091</v>
      </c>
      <c r="G55" s="5">
        <f t="shared" si="0"/>
        <v>59.119617224880386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3">
        <f t="shared" si="1"/>
        <v>41779.208333333336</v>
      </c>
      <c r="N55">
        <v>1403931600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s="11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7">
        <f t="shared" si="3"/>
        <v>0.89866666666666661</v>
      </c>
      <c r="G56" s="5">
        <f t="shared" si="0"/>
        <v>44.93333333333333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3">
        <f t="shared" si="1"/>
        <v>43170.25</v>
      </c>
      <c r="N56">
        <v>1521262800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s="11" t="s">
        <v>2037</v>
      </c>
      <c r="T56" t="s">
        <v>2046</v>
      </c>
    </row>
    <row r="57" spans="1:20" ht="31.2" hidden="1" x14ac:dyDescent="0.3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7">
        <f t="shared" si="3"/>
        <v>1.7796969696969698</v>
      </c>
      <c r="G57" s="5">
        <f t="shared" si="0"/>
        <v>89.664122137404576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3">
        <f t="shared" si="1"/>
        <v>43311.208333333328</v>
      </c>
      <c r="N57">
        <v>1533358800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s="11" t="s">
        <v>2035</v>
      </c>
      <c r="T57" t="s">
        <v>2058</v>
      </c>
    </row>
    <row r="58" spans="1:20" ht="31.2" hidden="1" x14ac:dyDescent="0.3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7">
        <f t="shared" si="3"/>
        <v>1.436625</v>
      </c>
      <c r="G58" s="5">
        <f t="shared" si="0"/>
        <v>70.079268292682926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3">
        <f t="shared" si="1"/>
        <v>42014.25</v>
      </c>
      <c r="N58">
        <v>1421474400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s="11" t="s">
        <v>2037</v>
      </c>
      <c r="T58" t="s">
        <v>2046</v>
      </c>
    </row>
    <row r="59" spans="1:20" hidden="1" x14ac:dyDescent="0.3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7">
        <f t="shared" si="3"/>
        <v>2.1527586206896552</v>
      </c>
      <c r="G59" s="5">
        <f t="shared" si="0"/>
        <v>31.059701492537314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3">
        <f t="shared" si="1"/>
        <v>42979.208333333328</v>
      </c>
      <c r="N59">
        <v>1505278800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s="11" t="s">
        <v>2050</v>
      </c>
      <c r="T59" t="s">
        <v>2051</v>
      </c>
    </row>
    <row r="60" spans="1:20" hidden="1" x14ac:dyDescent="0.3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7">
        <f t="shared" si="3"/>
        <v>2.2711111111111113</v>
      </c>
      <c r="G60" s="5">
        <f t="shared" si="0"/>
        <v>29.061611374407583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3">
        <f t="shared" si="1"/>
        <v>42268.208333333328</v>
      </c>
      <c r="N60">
        <v>1443934800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s="11" t="s">
        <v>2039</v>
      </c>
      <c r="T60" t="s">
        <v>2040</v>
      </c>
    </row>
    <row r="61" spans="1:20" hidden="1" x14ac:dyDescent="0.3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7">
        <f t="shared" si="3"/>
        <v>2.7507142857142859</v>
      </c>
      <c r="G61" s="5">
        <f t="shared" si="0"/>
        <v>30.0859375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3">
        <f t="shared" si="1"/>
        <v>42898.208333333328</v>
      </c>
      <c r="N61">
        <v>1498539600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s="11" t="s">
        <v>2039</v>
      </c>
      <c r="T61" t="s">
        <v>2040</v>
      </c>
    </row>
    <row r="62" spans="1:20" hidden="1" x14ac:dyDescent="0.3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7">
        <f t="shared" si="3"/>
        <v>1.4437048832271762</v>
      </c>
      <c r="G62" s="5">
        <f t="shared" si="0"/>
        <v>84.998125000000002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3">
        <f t="shared" si="1"/>
        <v>41107.208333333336</v>
      </c>
      <c r="N62">
        <v>1342760400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s="11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7">
        <f t="shared" si="3"/>
        <v>0.92745983935742971</v>
      </c>
      <c r="G63" s="5">
        <f t="shared" si="0"/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3">
        <f t="shared" si="1"/>
        <v>40595.25</v>
      </c>
      <c r="N63">
        <v>1301720400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s="11" t="s">
        <v>2039</v>
      </c>
      <c r="T63" t="s">
        <v>2040</v>
      </c>
    </row>
    <row r="64" spans="1:20" ht="31.2" hidden="1" x14ac:dyDescent="0.3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7">
        <f t="shared" si="3"/>
        <v>7.226</v>
      </c>
      <c r="G64" s="5">
        <f t="shared" si="0"/>
        <v>58.040160642570278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3">
        <f t="shared" si="1"/>
        <v>42160.208333333328</v>
      </c>
      <c r="N64">
        <v>1433566800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s="11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7">
        <f t="shared" si="3"/>
        <v>0.11851063829787234</v>
      </c>
      <c r="G65" s="5">
        <f t="shared" si="0"/>
        <v>111.4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3">
        <f t="shared" si="1"/>
        <v>42853.208333333328</v>
      </c>
      <c r="N65">
        <v>1493874000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s="11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7">
        <f t="shared" si="3"/>
        <v>0.97642857142857142</v>
      </c>
      <c r="G66" s="5">
        <f t="shared" si="0"/>
        <v>71.94736842105263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3">
        <f t="shared" si="1"/>
        <v>43283.208333333328</v>
      </c>
      <c r="N66">
        <v>1531803600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s="11" t="s">
        <v>2037</v>
      </c>
      <c r="T66" t="s">
        <v>2038</v>
      </c>
    </row>
    <row r="67" spans="1:20" hidden="1" x14ac:dyDescent="0.3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7">
        <f t="shared" si="3"/>
        <v>2.3614754098360655</v>
      </c>
      <c r="G67" s="5">
        <f t="shared" ref="G67:G130" si="4">E67/I67</f>
        <v>61.038135593220339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3">
        <f t="shared" ref="M67:M130" si="5">(((L67/60)/60)/24)+DATE(1970,1,1)</f>
        <v>40570.25</v>
      </c>
      <c r="N67">
        <v>1296712800</v>
      </c>
      <c r="O67" s="13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s="11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7">
        <f t="shared" ref="F68:F131" si="7">E68/D68</f>
        <v>0.45068965517241377</v>
      </c>
      <c r="G68" s="5">
        <f t="shared" si="4"/>
        <v>108.91666666666667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3">
        <f t="shared" si="5"/>
        <v>42102.208333333328</v>
      </c>
      <c r="N68">
        <v>1428901200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s="11" t="s">
        <v>2039</v>
      </c>
      <c r="T68" t="s">
        <v>2040</v>
      </c>
    </row>
    <row r="69" spans="1:20" ht="31.2" hidden="1" x14ac:dyDescent="0.3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7">
        <f t="shared" si="7"/>
        <v>1.6238567493112948</v>
      </c>
      <c r="G69" s="5">
        <f t="shared" si="4"/>
        <v>29.001722017220171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3">
        <f t="shared" si="5"/>
        <v>40203.25</v>
      </c>
      <c r="N69">
        <v>1264831200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s="11" t="s">
        <v>2037</v>
      </c>
      <c r="T69" t="s">
        <v>2046</v>
      </c>
    </row>
    <row r="70" spans="1:20" hidden="1" x14ac:dyDescent="0.3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7">
        <f t="shared" si="7"/>
        <v>2.5452631578947367</v>
      </c>
      <c r="G70" s="5">
        <f t="shared" si="4"/>
        <v>58.975609756097562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3">
        <f t="shared" si="5"/>
        <v>42943.208333333328</v>
      </c>
      <c r="N70">
        <v>1505192400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s="11" t="s">
        <v>2039</v>
      </c>
      <c r="T70" t="s">
        <v>2040</v>
      </c>
    </row>
    <row r="71" spans="1:20" ht="31.2" hidden="1" x14ac:dyDescent="0.3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7">
        <f t="shared" si="7"/>
        <v>0.24063291139240506</v>
      </c>
      <c r="G71" s="5">
        <f t="shared" si="4"/>
        <v>111.82352941176471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3">
        <f t="shared" si="5"/>
        <v>40531.25</v>
      </c>
      <c r="N71">
        <v>1295676000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s="11" t="s">
        <v>2039</v>
      </c>
      <c r="T71" t="s">
        <v>2040</v>
      </c>
    </row>
    <row r="72" spans="1:20" hidden="1" x14ac:dyDescent="0.3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7">
        <f t="shared" si="7"/>
        <v>1.2374140625000001</v>
      </c>
      <c r="G72" s="5">
        <f t="shared" si="4"/>
        <v>63.995555555555555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3">
        <f t="shared" si="5"/>
        <v>40484.208333333336</v>
      </c>
      <c r="N72">
        <v>1292911200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s="11" t="s">
        <v>2039</v>
      </c>
      <c r="T72" t="s">
        <v>2040</v>
      </c>
    </row>
    <row r="73" spans="1:20" ht="31.2" hidden="1" x14ac:dyDescent="0.3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7">
        <f t="shared" si="7"/>
        <v>1.0806666666666667</v>
      </c>
      <c r="G73" s="5">
        <f t="shared" si="4"/>
        <v>85.315789473684205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3">
        <f t="shared" si="5"/>
        <v>43799.25</v>
      </c>
      <c r="N73">
        <v>1575439200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s="11" t="s">
        <v>2039</v>
      </c>
      <c r="T73" t="s">
        <v>2040</v>
      </c>
    </row>
    <row r="74" spans="1:20" hidden="1" x14ac:dyDescent="0.3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7">
        <f t="shared" si="7"/>
        <v>6.7033333333333331</v>
      </c>
      <c r="G74" s="5">
        <f t="shared" si="4"/>
        <v>74.481481481481481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3">
        <f t="shared" si="5"/>
        <v>42186.208333333328</v>
      </c>
      <c r="N74">
        <v>1438837200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s="11" t="s">
        <v>2041</v>
      </c>
      <c r="T74" t="s">
        <v>2049</v>
      </c>
    </row>
    <row r="75" spans="1:20" hidden="1" x14ac:dyDescent="0.3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7">
        <f t="shared" si="7"/>
        <v>6.609285714285714</v>
      </c>
      <c r="G75" s="5">
        <f t="shared" si="4"/>
        <v>105.14772727272727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3">
        <f t="shared" si="5"/>
        <v>42701.25</v>
      </c>
      <c r="N75">
        <v>1480485600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s="11" t="s">
        <v>2035</v>
      </c>
      <c r="T75" t="s">
        <v>2058</v>
      </c>
    </row>
    <row r="76" spans="1:20" hidden="1" x14ac:dyDescent="0.3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7">
        <f t="shared" si="7"/>
        <v>1.2246153846153847</v>
      </c>
      <c r="G76" s="5">
        <f t="shared" si="4"/>
        <v>56.188235294117646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3">
        <f t="shared" si="5"/>
        <v>42456.208333333328</v>
      </c>
      <c r="N76">
        <v>1459141200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s="11" t="s">
        <v>2035</v>
      </c>
      <c r="T76" t="s">
        <v>2057</v>
      </c>
    </row>
    <row r="77" spans="1:20" hidden="1" x14ac:dyDescent="0.3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7">
        <f t="shared" si="7"/>
        <v>1.5057731958762886</v>
      </c>
      <c r="G77" s="5">
        <f t="shared" si="4"/>
        <v>85.917647058823533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3">
        <f t="shared" si="5"/>
        <v>43296.208333333328</v>
      </c>
      <c r="N77">
        <v>1532322000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s="11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7">
        <f t="shared" si="7"/>
        <v>0.78106590724165992</v>
      </c>
      <c r="G78" s="5">
        <f t="shared" si="4"/>
        <v>57.00296912114014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3">
        <f t="shared" si="5"/>
        <v>42027.25</v>
      </c>
      <c r="N78">
        <v>1426222800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s="11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7">
        <f t="shared" si="7"/>
        <v>0.46947368421052632</v>
      </c>
      <c r="G79" s="5">
        <f t="shared" si="4"/>
        <v>79.642857142857139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3">
        <f t="shared" si="5"/>
        <v>40448.208333333336</v>
      </c>
      <c r="N79">
        <v>1286773200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s="11" t="s">
        <v>2041</v>
      </c>
      <c r="T79" t="s">
        <v>2049</v>
      </c>
    </row>
    <row r="80" spans="1:20" ht="31.2" hidden="1" x14ac:dyDescent="0.3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7">
        <f t="shared" si="7"/>
        <v>3.008</v>
      </c>
      <c r="G80" s="5">
        <f t="shared" si="4"/>
        <v>41.018181818181816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3">
        <f t="shared" si="5"/>
        <v>43206.208333333328</v>
      </c>
      <c r="N80">
        <v>1523941200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s="11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7">
        <f t="shared" si="7"/>
        <v>0.6959861591695502</v>
      </c>
      <c r="G81" s="5">
        <f t="shared" si="4"/>
        <v>48.004773269689736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3">
        <f t="shared" si="5"/>
        <v>43267.208333333328</v>
      </c>
      <c r="N81">
        <v>1529557200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s="11" t="s">
        <v>2039</v>
      </c>
      <c r="T81" t="s">
        <v>2040</v>
      </c>
    </row>
    <row r="82" spans="1:20" hidden="1" x14ac:dyDescent="0.3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7">
        <f t="shared" si="7"/>
        <v>6.374545454545455</v>
      </c>
      <c r="G82" s="5">
        <f t="shared" si="4"/>
        <v>55.212598425196852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3">
        <f t="shared" si="5"/>
        <v>42976.208333333328</v>
      </c>
      <c r="N82">
        <v>1506574800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s="11" t="s">
        <v>2050</v>
      </c>
      <c r="T82" t="s">
        <v>2051</v>
      </c>
    </row>
    <row r="83" spans="1:20" hidden="1" x14ac:dyDescent="0.3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7">
        <f t="shared" si="7"/>
        <v>2.253392857142857</v>
      </c>
      <c r="G83" s="5">
        <f t="shared" si="4"/>
        <v>92.109489051094897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3">
        <f t="shared" si="5"/>
        <v>43062.25</v>
      </c>
      <c r="N83">
        <v>1513576800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s="11" t="s">
        <v>2035</v>
      </c>
      <c r="T83" t="s">
        <v>2036</v>
      </c>
    </row>
    <row r="84" spans="1:20" hidden="1" x14ac:dyDescent="0.3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7">
        <f t="shared" si="7"/>
        <v>14.973000000000001</v>
      </c>
      <c r="G84" s="5">
        <f t="shared" si="4"/>
        <v>83.183333333333337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3">
        <f t="shared" si="5"/>
        <v>43482.25</v>
      </c>
      <c r="N84">
        <v>1548309600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s="11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7">
        <f t="shared" si="7"/>
        <v>0.37590225563909774</v>
      </c>
      <c r="G85" s="5">
        <f t="shared" si="4"/>
        <v>39.996000000000002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3">
        <f t="shared" si="5"/>
        <v>42579.208333333328</v>
      </c>
      <c r="N85">
        <v>1471582800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s="11" t="s">
        <v>2035</v>
      </c>
      <c r="T85" t="s">
        <v>2043</v>
      </c>
    </row>
    <row r="86" spans="1:20" ht="31.2" hidden="1" x14ac:dyDescent="0.3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7">
        <f t="shared" si="7"/>
        <v>1.3236942675159236</v>
      </c>
      <c r="G86" s="5">
        <f t="shared" si="4"/>
        <v>111.1336898395722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3">
        <f t="shared" si="5"/>
        <v>41118.208333333336</v>
      </c>
      <c r="N86">
        <v>1344315600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s="11" t="s">
        <v>2037</v>
      </c>
      <c r="T86" t="s">
        <v>2046</v>
      </c>
    </row>
    <row r="87" spans="1:20" hidden="1" x14ac:dyDescent="0.3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7">
        <f t="shared" si="7"/>
        <v>1.3122448979591836</v>
      </c>
      <c r="G87" s="5">
        <f t="shared" si="4"/>
        <v>90.563380281690144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3">
        <f t="shared" si="5"/>
        <v>40797.208333333336</v>
      </c>
      <c r="N87">
        <v>1316408400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s="11" t="s">
        <v>2035</v>
      </c>
      <c r="T87" t="s">
        <v>2045</v>
      </c>
    </row>
    <row r="88" spans="1:20" hidden="1" x14ac:dyDescent="0.3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7">
        <f t="shared" si="7"/>
        <v>1.6763513513513513</v>
      </c>
      <c r="G88" s="5">
        <f t="shared" si="4"/>
        <v>61.108374384236456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3">
        <f t="shared" si="5"/>
        <v>42128.208333333328</v>
      </c>
      <c r="N88">
        <v>1431838800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s="11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7">
        <f t="shared" si="7"/>
        <v>0.6198488664987406</v>
      </c>
      <c r="G89" s="5">
        <f t="shared" si="4"/>
        <v>83.022941970310384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3">
        <f t="shared" si="5"/>
        <v>40610.25</v>
      </c>
      <c r="N89">
        <v>1300510800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s="11" t="s">
        <v>2035</v>
      </c>
      <c r="T89" t="s">
        <v>2036</v>
      </c>
    </row>
    <row r="90" spans="1:20" hidden="1" x14ac:dyDescent="0.3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7">
        <f t="shared" si="7"/>
        <v>2.6074999999999999</v>
      </c>
      <c r="G90" s="5">
        <f t="shared" si="4"/>
        <v>110.76106194690266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3">
        <f t="shared" si="5"/>
        <v>42110.208333333328</v>
      </c>
      <c r="N90">
        <v>1431061200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s="11" t="s">
        <v>2047</v>
      </c>
      <c r="T90" t="s">
        <v>2059</v>
      </c>
    </row>
    <row r="91" spans="1:20" hidden="1" x14ac:dyDescent="0.3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7">
        <f t="shared" si="7"/>
        <v>2.5258823529411765</v>
      </c>
      <c r="G91" s="5">
        <f t="shared" si="4"/>
        <v>89.458333333333329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3">
        <f t="shared" si="5"/>
        <v>40283.208333333336</v>
      </c>
      <c r="N91">
        <v>1271480400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s="1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7">
        <f t="shared" si="7"/>
        <v>0.7861538461538462</v>
      </c>
      <c r="G92" s="5">
        <f t="shared" si="4"/>
        <v>57.849056603773583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3">
        <f t="shared" si="5"/>
        <v>42425.25</v>
      </c>
      <c r="N92">
        <v>1456380000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s="11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7">
        <f t="shared" si="7"/>
        <v>0.48404406999351912</v>
      </c>
      <c r="G93" s="5">
        <f t="shared" si="4"/>
        <v>109.99705449189985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3">
        <f t="shared" si="5"/>
        <v>42588.208333333328</v>
      </c>
      <c r="N93">
        <v>1472878800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s="11" t="s">
        <v>2047</v>
      </c>
      <c r="T93" t="s">
        <v>2059</v>
      </c>
    </row>
    <row r="94" spans="1:20" ht="31.2" hidden="1" x14ac:dyDescent="0.3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7">
        <f t="shared" si="7"/>
        <v>2.5887500000000001</v>
      </c>
      <c r="G94" s="5">
        <f t="shared" si="4"/>
        <v>103.96586345381526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3">
        <f t="shared" si="5"/>
        <v>40352.208333333336</v>
      </c>
      <c r="N94">
        <v>1277355600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s="11" t="s">
        <v>2050</v>
      </c>
      <c r="T94" t="s">
        <v>2051</v>
      </c>
    </row>
    <row r="95" spans="1:20" hidden="1" x14ac:dyDescent="0.3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7">
        <f t="shared" si="7"/>
        <v>0.60548713235294116</v>
      </c>
      <c r="G95" s="5">
        <f t="shared" si="4"/>
        <v>107.99508196721311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3">
        <f t="shared" si="5"/>
        <v>41202.208333333336</v>
      </c>
      <c r="N95">
        <v>1351054800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s="11" t="s">
        <v>2039</v>
      </c>
      <c r="T95" t="s">
        <v>2040</v>
      </c>
    </row>
    <row r="96" spans="1:20" hidden="1" x14ac:dyDescent="0.3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7">
        <f t="shared" si="7"/>
        <v>3.036896551724138</v>
      </c>
      <c r="G96" s="5">
        <f t="shared" si="4"/>
        <v>48.927777777777777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3">
        <f t="shared" si="5"/>
        <v>43562.208333333328</v>
      </c>
      <c r="N96">
        <v>1555563600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s="11" t="s">
        <v>2037</v>
      </c>
      <c r="T96" t="s">
        <v>2038</v>
      </c>
    </row>
    <row r="97" spans="1:20" ht="31.2" hidden="1" x14ac:dyDescent="0.3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7">
        <f t="shared" si="7"/>
        <v>1.1299999999999999</v>
      </c>
      <c r="G97" s="5">
        <f t="shared" si="4"/>
        <v>37.666666666666664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3">
        <f t="shared" si="5"/>
        <v>43752.208333333328</v>
      </c>
      <c r="N97">
        <v>1571634000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s="11" t="s">
        <v>2041</v>
      </c>
      <c r="T97" t="s">
        <v>2042</v>
      </c>
    </row>
    <row r="98" spans="1:20" hidden="1" x14ac:dyDescent="0.3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7">
        <f t="shared" si="7"/>
        <v>2.1737876614060259</v>
      </c>
      <c r="G98" s="5">
        <f t="shared" si="4"/>
        <v>64.999141999141997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3">
        <f t="shared" si="5"/>
        <v>40612.25</v>
      </c>
      <c r="N98">
        <v>1300856400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s="11" t="s">
        <v>2039</v>
      </c>
      <c r="T98" t="s">
        <v>2040</v>
      </c>
    </row>
    <row r="99" spans="1:20" hidden="1" x14ac:dyDescent="0.3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7">
        <f t="shared" si="7"/>
        <v>9.2669230769230762</v>
      </c>
      <c r="G99" s="5">
        <f t="shared" si="4"/>
        <v>106.61061946902655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3">
        <f t="shared" si="5"/>
        <v>42180.208333333328</v>
      </c>
      <c r="N99">
        <v>1439874000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s="11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7">
        <f t="shared" si="7"/>
        <v>0.33692229038854804</v>
      </c>
      <c r="G100" s="5">
        <f t="shared" si="4"/>
        <v>27.009016393442622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3">
        <f t="shared" si="5"/>
        <v>42212.208333333328</v>
      </c>
      <c r="N100">
        <v>1438318800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s="11" t="s">
        <v>2050</v>
      </c>
      <c r="T100" t="s">
        <v>2051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7">
        <f t="shared" si="7"/>
        <v>1.9672368421052631</v>
      </c>
      <c r="G101" s="5">
        <f t="shared" si="4"/>
        <v>91.16463414634147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3">
        <f t="shared" si="5"/>
        <v>41968.25</v>
      </c>
      <c r="N101">
        <v>1419400800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s="1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7">
        <f t="shared" si="7"/>
        <v>0.01</v>
      </c>
      <c r="G102" s="5">
        <f t="shared" si="4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3">
        <f t="shared" si="5"/>
        <v>40835.208333333336</v>
      </c>
      <c r="N102">
        <v>1320555600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s="11" t="s">
        <v>2039</v>
      </c>
      <c r="T102" t="s">
        <v>2040</v>
      </c>
    </row>
    <row r="103" spans="1:20" hidden="1" x14ac:dyDescent="0.3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7">
        <f t="shared" si="7"/>
        <v>10.214444444444444</v>
      </c>
      <c r="G103" s="5">
        <f t="shared" si="4"/>
        <v>56.054878048780488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3">
        <f t="shared" si="5"/>
        <v>42056.25</v>
      </c>
      <c r="N103">
        <v>1425103200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s="11" t="s">
        <v>2035</v>
      </c>
      <c r="T103" t="s">
        <v>2043</v>
      </c>
    </row>
    <row r="104" spans="1:20" hidden="1" x14ac:dyDescent="0.3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7">
        <f t="shared" si="7"/>
        <v>2.8167567567567566</v>
      </c>
      <c r="G104" s="5">
        <f t="shared" si="4"/>
        <v>31.017857142857142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3">
        <f t="shared" si="5"/>
        <v>43234.208333333328</v>
      </c>
      <c r="N104">
        <v>1526878800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s="11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7">
        <f t="shared" si="7"/>
        <v>0.24610000000000001</v>
      </c>
      <c r="G105" s="5">
        <f t="shared" si="4"/>
        <v>66.513513513513516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3">
        <f t="shared" si="5"/>
        <v>40475.208333333336</v>
      </c>
      <c r="N105">
        <v>1288674000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s="11" t="s">
        <v>2035</v>
      </c>
      <c r="T105" t="s">
        <v>2043</v>
      </c>
    </row>
    <row r="106" spans="1:20" hidden="1" x14ac:dyDescent="0.3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7">
        <f t="shared" si="7"/>
        <v>1.4314010067114094</v>
      </c>
      <c r="G106" s="5">
        <f t="shared" si="4"/>
        <v>89.005216484089729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3">
        <f t="shared" si="5"/>
        <v>42878.208333333328</v>
      </c>
      <c r="N106">
        <v>1495602000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s="11" t="s">
        <v>2035</v>
      </c>
      <c r="T106" t="s">
        <v>2045</v>
      </c>
    </row>
    <row r="107" spans="1:20" hidden="1" x14ac:dyDescent="0.3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7">
        <f t="shared" si="7"/>
        <v>1.4454411764705883</v>
      </c>
      <c r="G107" s="5">
        <f t="shared" si="4"/>
        <v>103.46315789473684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3">
        <f t="shared" si="5"/>
        <v>41366.208333333336</v>
      </c>
      <c r="N107">
        <v>1366434000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s="11" t="s">
        <v>2037</v>
      </c>
      <c r="T107" t="s">
        <v>2038</v>
      </c>
    </row>
    <row r="108" spans="1:20" hidden="1" x14ac:dyDescent="0.3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7">
        <f t="shared" si="7"/>
        <v>3.5912820512820511</v>
      </c>
      <c r="G108" s="5">
        <f t="shared" si="4"/>
        <v>95.278911564625844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3">
        <f t="shared" si="5"/>
        <v>43716.208333333328</v>
      </c>
      <c r="N108">
        <v>1568350800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s="11" t="s">
        <v>2039</v>
      </c>
      <c r="T108" t="s">
        <v>2040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7">
        <f t="shared" si="7"/>
        <v>1.8648571428571428</v>
      </c>
      <c r="G109" s="5">
        <f t="shared" si="4"/>
        <v>75.895348837209298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3">
        <f t="shared" si="5"/>
        <v>43213.208333333328</v>
      </c>
      <c r="N109">
        <v>1525928400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s="11" t="s">
        <v>2039</v>
      </c>
      <c r="T109" t="s">
        <v>2040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7">
        <f t="shared" si="7"/>
        <v>5.9526666666666666</v>
      </c>
      <c r="G110" s="5">
        <f t="shared" si="4"/>
        <v>107.57831325301204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3">
        <f t="shared" si="5"/>
        <v>41005.208333333336</v>
      </c>
      <c r="N110">
        <v>1336885200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s="11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7">
        <f t="shared" si="7"/>
        <v>0.5921153846153846</v>
      </c>
      <c r="G111" s="5">
        <f t="shared" si="4"/>
        <v>51.31666666666667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3">
        <f t="shared" si="5"/>
        <v>41651.25</v>
      </c>
      <c r="N111">
        <v>1389679200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s="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7">
        <f t="shared" si="7"/>
        <v>0.14962780898876404</v>
      </c>
      <c r="G112" s="5">
        <f t="shared" si="4"/>
        <v>71.983108108108112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3">
        <f t="shared" si="5"/>
        <v>43354.208333333328</v>
      </c>
      <c r="N112">
        <v>1538283600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s="11" t="s">
        <v>2033</v>
      </c>
      <c r="T112" t="s">
        <v>2034</v>
      </c>
    </row>
    <row r="113" spans="1:20" hidden="1" x14ac:dyDescent="0.3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7">
        <f t="shared" si="7"/>
        <v>1.1995602605863191</v>
      </c>
      <c r="G113" s="5">
        <f t="shared" si="4"/>
        <v>108.95414201183432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3">
        <f t="shared" si="5"/>
        <v>41174.208333333336</v>
      </c>
      <c r="N113">
        <v>1348808400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s="11" t="s">
        <v>2047</v>
      </c>
      <c r="T113" t="s">
        <v>2056</v>
      </c>
    </row>
    <row r="114" spans="1:20" hidden="1" x14ac:dyDescent="0.3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7">
        <f t="shared" si="7"/>
        <v>2.6882978723404256</v>
      </c>
      <c r="G114" s="5">
        <f t="shared" si="4"/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3">
        <f t="shared" si="5"/>
        <v>41875.208333333336</v>
      </c>
      <c r="N114">
        <v>1410152400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s="11" t="s">
        <v>2037</v>
      </c>
      <c r="T114" t="s">
        <v>2038</v>
      </c>
    </row>
    <row r="115" spans="1:20" hidden="1" x14ac:dyDescent="0.3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7">
        <f t="shared" si="7"/>
        <v>3.7687878787878786</v>
      </c>
      <c r="G115" s="5">
        <f t="shared" si="4"/>
        <v>94.938931297709928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3">
        <f t="shared" si="5"/>
        <v>42990.208333333328</v>
      </c>
      <c r="N115">
        <v>1505797200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s="11" t="s">
        <v>2033</v>
      </c>
      <c r="T115" t="s">
        <v>2034</v>
      </c>
    </row>
    <row r="116" spans="1:20" hidden="1" x14ac:dyDescent="0.3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7">
        <f t="shared" si="7"/>
        <v>7.2715789473684209</v>
      </c>
      <c r="G116" s="5">
        <f t="shared" si="4"/>
        <v>109.65079365079364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3">
        <f t="shared" si="5"/>
        <v>43564.208333333328</v>
      </c>
      <c r="N116">
        <v>1554872400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s="11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7">
        <f t="shared" si="7"/>
        <v>0.87211757648470301</v>
      </c>
      <c r="G117" s="5">
        <f t="shared" si="4"/>
        <v>44.001815980629537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3">
        <f t="shared" si="5"/>
        <v>43056.25</v>
      </c>
      <c r="N117">
        <v>1513922400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s="11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7">
        <f t="shared" si="7"/>
        <v>0.88</v>
      </c>
      <c r="G118" s="5">
        <f t="shared" si="4"/>
        <v>86.794520547945211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3">
        <f t="shared" si="5"/>
        <v>42265.208333333328</v>
      </c>
      <c r="N118">
        <v>1442638800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s="11" t="s">
        <v>2039</v>
      </c>
      <c r="T118" t="s">
        <v>2040</v>
      </c>
    </row>
    <row r="119" spans="1:20" hidden="1" x14ac:dyDescent="0.3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7">
        <f t="shared" si="7"/>
        <v>1.7393877551020409</v>
      </c>
      <c r="G119" s="5">
        <f t="shared" si="4"/>
        <v>30.992727272727272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3">
        <f t="shared" si="5"/>
        <v>40808.208333333336</v>
      </c>
      <c r="N119">
        <v>1317186000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s="11" t="s">
        <v>2041</v>
      </c>
      <c r="T119" t="s">
        <v>2060</v>
      </c>
    </row>
    <row r="120" spans="1:20" hidden="1" x14ac:dyDescent="0.3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7">
        <f t="shared" si="7"/>
        <v>1.1761111111111111</v>
      </c>
      <c r="G120" s="5">
        <f t="shared" si="4"/>
        <v>94.791044776119406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3">
        <f t="shared" si="5"/>
        <v>41665.25</v>
      </c>
      <c r="N120">
        <v>1391234400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s="11" t="s">
        <v>2054</v>
      </c>
      <c r="T120" t="s">
        <v>2055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7">
        <f t="shared" si="7"/>
        <v>2.1496</v>
      </c>
      <c r="G121" s="5">
        <f t="shared" si="4"/>
        <v>69.79220779220779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3">
        <f t="shared" si="5"/>
        <v>41806.208333333336</v>
      </c>
      <c r="N121">
        <v>1404363600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s="11" t="s">
        <v>2041</v>
      </c>
      <c r="T121" t="s">
        <v>2042</v>
      </c>
    </row>
    <row r="122" spans="1:20" hidden="1" x14ac:dyDescent="0.3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7">
        <f t="shared" si="7"/>
        <v>1.4949667110519307</v>
      </c>
      <c r="G122" s="5">
        <f t="shared" si="4"/>
        <v>63.003367003367003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3">
        <f t="shared" si="5"/>
        <v>42111.208333333328</v>
      </c>
      <c r="N122">
        <v>1429592400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s="11" t="s">
        <v>2050</v>
      </c>
      <c r="T122" t="s">
        <v>2061</v>
      </c>
    </row>
    <row r="123" spans="1:20" hidden="1" x14ac:dyDescent="0.3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7">
        <f t="shared" si="7"/>
        <v>2.1933995584988963</v>
      </c>
      <c r="G123" s="5">
        <f t="shared" si="4"/>
        <v>110.0343300110742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3">
        <f t="shared" si="5"/>
        <v>41917.208333333336</v>
      </c>
      <c r="N123">
        <v>1413608400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s="11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7">
        <f t="shared" si="7"/>
        <v>0.64367690058479532</v>
      </c>
      <c r="G124" s="5">
        <f t="shared" si="4"/>
        <v>25.997933274284026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3">
        <f t="shared" si="5"/>
        <v>41970.25</v>
      </c>
      <c r="N124">
        <v>1419400800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s="11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7">
        <f t="shared" si="7"/>
        <v>0.18622397298818233</v>
      </c>
      <c r="G125" s="5">
        <f t="shared" si="4"/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3">
        <f t="shared" si="5"/>
        <v>42332.25</v>
      </c>
      <c r="N125">
        <v>1448604000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s="11" t="s">
        <v>2039</v>
      </c>
      <c r="T125" t="s">
        <v>2040</v>
      </c>
    </row>
    <row r="126" spans="1:20" hidden="1" x14ac:dyDescent="0.3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7">
        <f t="shared" si="7"/>
        <v>3.6776923076923076</v>
      </c>
      <c r="G126" s="5">
        <f t="shared" si="4"/>
        <v>101.72340425531915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3">
        <f t="shared" si="5"/>
        <v>43598.208333333328</v>
      </c>
      <c r="N126">
        <v>1562302800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s="11" t="s">
        <v>2054</v>
      </c>
      <c r="T126" t="s">
        <v>2055</v>
      </c>
    </row>
    <row r="127" spans="1:20" hidden="1" x14ac:dyDescent="0.3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7">
        <f t="shared" si="7"/>
        <v>1.5990566037735849</v>
      </c>
      <c r="G127" s="5">
        <f t="shared" si="4"/>
        <v>47.083333333333336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3">
        <f t="shared" si="5"/>
        <v>43362.208333333328</v>
      </c>
      <c r="N127">
        <v>1537678800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s="11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7">
        <f t="shared" si="7"/>
        <v>0.38633185349611543</v>
      </c>
      <c r="G128" s="5">
        <f t="shared" si="4"/>
        <v>89.944444444444443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3">
        <f t="shared" si="5"/>
        <v>42596.208333333328</v>
      </c>
      <c r="N128">
        <v>1473570000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s="11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7">
        <f t="shared" si="7"/>
        <v>0.51421511627906979</v>
      </c>
      <c r="G129" s="5">
        <f t="shared" si="4"/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3">
        <f t="shared" si="5"/>
        <v>40310.208333333336</v>
      </c>
      <c r="N129">
        <v>1273899600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s="11" t="s">
        <v>2039</v>
      </c>
      <c r="T129" t="s">
        <v>2040</v>
      </c>
    </row>
    <row r="130" spans="1:20" hidden="1" x14ac:dyDescent="0.3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7">
        <f t="shared" si="7"/>
        <v>0.60334277620396604</v>
      </c>
      <c r="G130" s="5">
        <f t="shared" si="4"/>
        <v>80.067669172932327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3">
        <f t="shared" si="5"/>
        <v>40417.208333333336</v>
      </c>
      <c r="N130">
        <v>1284008400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s="11" t="s">
        <v>2035</v>
      </c>
      <c r="T130" t="s">
        <v>2036</v>
      </c>
    </row>
    <row r="131" spans="1:20" hidden="1" x14ac:dyDescent="0.3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7">
        <f t="shared" si="7"/>
        <v>3.2026936026936029E-2</v>
      </c>
      <c r="G131" s="5">
        <f t="shared" ref="G131:G194" si="8">E131/I131</f>
        <v>86.472727272727269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3">
        <f t="shared" ref="M131:M194" si="9">(((L131/60)/60)/24)+DATE(1970,1,1)</f>
        <v>42038.25</v>
      </c>
      <c r="N131">
        <v>1425103200</v>
      </c>
      <c r="O131" s="13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s="11" t="s">
        <v>2033</v>
      </c>
      <c r="T131" t="s">
        <v>2034</v>
      </c>
    </row>
    <row r="132" spans="1:20" hidden="1" x14ac:dyDescent="0.3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7">
        <f t="shared" ref="F132:F195" si="11">E132/D132</f>
        <v>1.5546875</v>
      </c>
      <c r="G132" s="5">
        <f t="shared" si="8"/>
        <v>28.001876172607879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3">
        <f t="shared" si="9"/>
        <v>40842.208333333336</v>
      </c>
      <c r="N132">
        <v>1320991200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s="11" t="s">
        <v>2041</v>
      </c>
      <c r="T132" t="s">
        <v>2044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7">
        <f t="shared" si="11"/>
        <v>1.0085974499089254</v>
      </c>
      <c r="G133" s="5">
        <f t="shared" si="8"/>
        <v>67.996725337699544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3">
        <f t="shared" si="9"/>
        <v>41607.25</v>
      </c>
      <c r="N133">
        <v>1386828000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s="11" t="s">
        <v>2037</v>
      </c>
      <c r="T133" t="s">
        <v>2038</v>
      </c>
    </row>
    <row r="134" spans="1:20" hidden="1" x14ac:dyDescent="0.3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7">
        <f t="shared" si="11"/>
        <v>1.1618181818181819</v>
      </c>
      <c r="G134" s="5">
        <f t="shared" si="8"/>
        <v>43.078651685393261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3">
        <f t="shared" si="9"/>
        <v>43112.25</v>
      </c>
      <c r="N134">
        <v>1517119200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s="11" t="s">
        <v>2039</v>
      </c>
      <c r="T134" t="s">
        <v>2040</v>
      </c>
    </row>
    <row r="135" spans="1:20" hidden="1" x14ac:dyDescent="0.3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7">
        <f t="shared" si="11"/>
        <v>3.1077777777777778</v>
      </c>
      <c r="G135" s="5">
        <f t="shared" si="8"/>
        <v>87.95597484276729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3">
        <f t="shared" si="9"/>
        <v>40767.208333333336</v>
      </c>
      <c r="N135">
        <v>1315026000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s="11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7">
        <f t="shared" si="11"/>
        <v>0.89736683417085428</v>
      </c>
      <c r="G136" s="5">
        <f t="shared" si="8"/>
        <v>94.987234042553197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3">
        <f t="shared" si="9"/>
        <v>40713.208333333336</v>
      </c>
      <c r="N136">
        <v>1312693200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s="11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7">
        <f t="shared" si="11"/>
        <v>0.71272727272727276</v>
      </c>
      <c r="G137" s="5">
        <f t="shared" si="8"/>
        <v>46.905982905982903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3">
        <f t="shared" si="9"/>
        <v>41340.25</v>
      </c>
      <c r="N137">
        <v>1363064400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s="11" t="s">
        <v>2039</v>
      </c>
      <c r="T137" t="s">
        <v>2040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7">
        <f t="shared" si="11"/>
        <v>3.2862318840579711E-2</v>
      </c>
      <c r="G138" s="5">
        <f t="shared" si="8"/>
        <v>46.913793103448278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3">
        <f t="shared" si="9"/>
        <v>41797.208333333336</v>
      </c>
      <c r="N138">
        <v>1403154000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s="11" t="s">
        <v>2041</v>
      </c>
      <c r="T138" t="s">
        <v>2044</v>
      </c>
    </row>
    <row r="139" spans="1:20" hidden="1" x14ac:dyDescent="0.3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7">
        <f t="shared" si="11"/>
        <v>2.617777777777778</v>
      </c>
      <c r="G139" s="5">
        <f t="shared" si="8"/>
        <v>94.24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3">
        <f t="shared" si="9"/>
        <v>40457.208333333336</v>
      </c>
      <c r="N139">
        <v>1286859600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s="11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7">
        <f t="shared" si="11"/>
        <v>0.96</v>
      </c>
      <c r="G140" s="5">
        <f t="shared" si="8"/>
        <v>80.139130434782615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3">
        <f t="shared" si="9"/>
        <v>41180.208333333336</v>
      </c>
      <c r="N140">
        <v>1349326800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s="11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7">
        <f t="shared" si="11"/>
        <v>0.20896851248642778</v>
      </c>
      <c r="G141" s="5">
        <f t="shared" si="8"/>
        <v>59.036809815950917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3">
        <f t="shared" si="9"/>
        <v>42115.208333333328</v>
      </c>
      <c r="N141">
        <v>1430974800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s="11" t="s">
        <v>2037</v>
      </c>
      <c r="T141" t="s">
        <v>2046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7">
        <f t="shared" si="11"/>
        <v>2.2316363636363636</v>
      </c>
      <c r="G142" s="5">
        <f t="shared" si="8"/>
        <v>65.989247311827953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3">
        <f t="shared" si="9"/>
        <v>43156.25</v>
      </c>
      <c r="N142">
        <v>1519970400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s="11" t="s">
        <v>2041</v>
      </c>
      <c r="T142" t="s">
        <v>2042</v>
      </c>
    </row>
    <row r="143" spans="1:20" hidden="1" x14ac:dyDescent="0.3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7">
        <f t="shared" si="11"/>
        <v>1.0159097978227061</v>
      </c>
      <c r="G143" s="5">
        <f t="shared" si="8"/>
        <v>60.992530345471522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3">
        <f t="shared" si="9"/>
        <v>42167.208333333328</v>
      </c>
      <c r="N143">
        <v>1434603600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s="11" t="s">
        <v>2037</v>
      </c>
      <c r="T143" t="s">
        <v>2038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7">
        <f t="shared" si="11"/>
        <v>2.3003999999999998</v>
      </c>
      <c r="G144" s="5">
        <f t="shared" si="8"/>
        <v>98.307692307692307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3">
        <f t="shared" si="9"/>
        <v>41005.208333333336</v>
      </c>
      <c r="N144">
        <v>1337230800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s="11" t="s">
        <v>2037</v>
      </c>
      <c r="T144" t="s">
        <v>2038</v>
      </c>
    </row>
    <row r="145" spans="1:20" hidden="1" x14ac:dyDescent="0.3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7">
        <f t="shared" si="11"/>
        <v>1.355925925925926</v>
      </c>
      <c r="G145" s="5">
        <f t="shared" si="8"/>
        <v>104.6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3">
        <f t="shared" si="9"/>
        <v>40357.208333333336</v>
      </c>
      <c r="N145">
        <v>1279429200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s="11" t="s">
        <v>2035</v>
      </c>
      <c r="T145" t="s">
        <v>2045</v>
      </c>
    </row>
    <row r="146" spans="1:20" hidden="1" x14ac:dyDescent="0.3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7">
        <f t="shared" si="11"/>
        <v>1.2909999999999999</v>
      </c>
      <c r="G146" s="5">
        <f t="shared" si="8"/>
        <v>86.066666666666663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3">
        <f t="shared" si="9"/>
        <v>43633.208333333328</v>
      </c>
      <c r="N146">
        <v>1561438800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s="11" t="s">
        <v>2039</v>
      </c>
      <c r="T146" t="s">
        <v>2040</v>
      </c>
    </row>
    <row r="147" spans="1:20" hidden="1" x14ac:dyDescent="0.3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7">
        <f t="shared" si="11"/>
        <v>2.3651200000000001</v>
      </c>
      <c r="G147" s="5">
        <f t="shared" si="8"/>
        <v>76.989583333333329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3">
        <f t="shared" si="9"/>
        <v>41889.208333333336</v>
      </c>
      <c r="N147">
        <v>1410498000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s="11" t="s">
        <v>2037</v>
      </c>
      <c r="T147" t="s">
        <v>2046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7">
        <f t="shared" si="11"/>
        <v>0.17249999999999999</v>
      </c>
      <c r="G148" s="5">
        <f t="shared" si="8"/>
        <v>29.764705882352942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3">
        <f t="shared" si="9"/>
        <v>40855.25</v>
      </c>
      <c r="N148">
        <v>1322460000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s="11" t="s">
        <v>2039</v>
      </c>
      <c r="T148" t="s">
        <v>2040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7">
        <f t="shared" si="11"/>
        <v>1.1249397590361445</v>
      </c>
      <c r="G149" s="5">
        <f t="shared" si="8"/>
        <v>46.91959798994975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3">
        <f t="shared" si="9"/>
        <v>42534.208333333328</v>
      </c>
      <c r="N149">
        <v>1466312400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s="11" t="s">
        <v>2039</v>
      </c>
      <c r="T149" t="s">
        <v>2040</v>
      </c>
    </row>
    <row r="150" spans="1:20" hidden="1" x14ac:dyDescent="0.3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7">
        <f t="shared" si="11"/>
        <v>1.2102150537634409</v>
      </c>
      <c r="G150" s="5">
        <f t="shared" si="8"/>
        <v>105.18691588785046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3">
        <f t="shared" si="9"/>
        <v>42941.208333333328</v>
      </c>
      <c r="N150">
        <v>1501736400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s="11" t="s">
        <v>2037</v>
      </c>
      <c r="T150" t="s">
        <v>2046</v>
      </c>
    </row>
    <row r="151" spans="1:20" hidden="1" x14ac:dyDescent="0.3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7">
        <f t="shared" si="11"/>
        <v>2.1987096774193549</v>
      </c>
      <c r="G151" s="5">
        <f t="shared" si="8"/>
        <v>69.907692307692301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3">
        <f t="shared" si="9"/>
        <v>41275.25</v>
      </c>
      <c r="N151">
        <v>1361512800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s="1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7">
        <f t="shared" si="11"/>
        <v>0.01</v>
      </c>
      <c r="G152" s="5">
        <f t="shared" si="8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3">
        <f t="shared" si="9"/>
        <v>43450.25</v>
      </c>
      <c r="N152">
        <v>1545026400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s="11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7">
        <f t="shared" si="11"/>
        <v>0.64166909620991253</v>
      </c>
      <c r="G153" s="5">
        <f t="shared" si="8"/>
        <v>60.011588275391958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3">
        <f t="shared" si="9"/>
        <v>41799.208333333336</v>
      </c>
      <c r="N153">
        <v>1406696400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s="11" t="s">
        <v>2035</v>
      </c>
      <c r="T153" t="s">
        <v>2043</v>
      </c>
    </row>
    <row r="154" spans="1:20" hidden="1" x14ac:dyDescent="0.3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7">
        <f t="shared" si="11"/>
        <v>4.2306746987951804</v>
      </c>
      <c r="G154" s="5">
        <f t="shared" si="8"/>
        <v>52.006220379146917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3">
        <f t="shared" si="9"/>
        <v>42783.25</v>
      </c>
      <c r="N154">
        <v>1487916000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s="11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7">
        <f t="shared" si="11"/>
        <v>0.92984160506863778</v>
      </c>
      <c r="G155" s="5">
        <f t="shared" si="8"/>
        <v>31.000176025347649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3">
        <f t="shared" si="9"/>
        <v>41201.208333333336</v>
      </c>
      <c r="N155">
        <v>1351141200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s="11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7">
        <f t="shared" si="11"/>
        <v>0.58756567425569173</v>
      </c>
      <c r="G156" s="5">
        <f t="shared" si="8"/>
        <v>95.042492917847028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3">
        <f t="shared" si="9"/>
        <v>42502.208333333328</v>
      </c>
      <c r="N156">
        <v>1465016400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s="11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7">
        <f t="shared" si="11"/>
        <v>0.65022222222222226</v>
      </c>
      <c r="G157" s="5">
        <f t="shared" si="8"/>
        <v>75.968174204355108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3">
        <f t="shared" si="9"/>
        <v>40262.208333333336</v>
      </c>
      <c r="N157">
        <v>1270789200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s="11" t="s">
        <v>2039</v>
      </c>
      <c r="T157" t="s">
        <v>2040</v>
      </c>
    </row>
    <row r="158" spans="1:20" hidden="1" x14ac:dyDescent="0.3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7">
        <f t="shared" si="11"/>
        <v>0.73939560439560437</v>
      </c>
      <c r="G158" s="5">
        <f t="shared" si="8"/>
        <v>71.013192612137203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3">
        <f t="shared" si="9"/>
        <v>43743.208333333328</v>
      </c>
      <c r="N158">
        <v>1572325200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s="11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7">
        <f t="shared" si="11"/>
        <v>0.52666666666666662</v>
      </c>
      <c r="G159" s="5">
        <f t="shared" si="8"/>
        <v>73.733333333333334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3">
        <f t="shared" si="9"/>
        <v>41638.25</v>
      </c>
      <c r="N159">
        <v>1389420000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s="11" t="s">
        <v>2054</v>
      </c>
      <c r="T159" t="s">
        <v>2055</v>
      </c>
    </row>
    <row r="160" spans="1:20" hidden="1" x14ac:dyDescent="0.3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7">
        <f t="shared" si="11"/>
        <v>2.2095238095238097</v>
      </c>
      <c r="G160" s="5">
        <f t="shared" si="8"/>
        <v>113.17073170731707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3">
        <f t="shared" si="9"/>
        <v>42346.25</v>
      </c>
      <c r="N160">
        <v>1449640800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s="11" t="s">
        <v>2035</v>
      </c>
      <c r="T160" t="s">
        <v>2036</v>
      </c>
    </row>
    <row r="161" spans="1:20" hidden="1" x14ac:dyDescent="0.3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7">
        <f t="shared" si="11"/>
        <v>1.0001150627615063</v>
      </c>
      <c r="G161" s="5">
        <f t="shared" si="8"/>
        <v>105.00933552992861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3">
        <f t="shared" si="9"/>
        <v>43551.208333333328</v>
      </c>
      <c r="N161">
        <v>1555218000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s="11" t="s">
        <v>2039</v>
      </c>
      <c r="T161" t="s">
        <v>2040</v>
      </c>
    </row>
    <row r="162" spans="1:20" hidden="1" x14ac:dyDescent="0.3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7">
        <f t="shared" si="11"/>
        <v>1.6231249999999999</v>
      </c>
      <c r="G162" s="5">
        <f t="shared" si="8"/>
        <v>79.176829268292678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3">
        <f t="shared" si="9"/>
        <v>43582.208333333328</v>
      </c>
      <c r="N162">
        <v>1557723600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s="11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7">
        <f t="shared" si="11"/>
        <v>0.78181818181818186</v>
      </c>
      <c r="G163" s="5">
        <f t="shared" si="8"/>
        <v>57.333333333333336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3">
        <f t="shared" si="9"/>
        <v>42270.208333333328</v>
      </c>
      <c r="N163">
        <v>1443502800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s="11" t="s">
        <v>2037</v>
      </c>
      <c r="T163" t="s">
        <v>2038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7">
        <f t="shared" si="11"/>
        <v>1.4973770491803278</v>
      </c>
      <c r="G164" s="5">
        <f t="shared" si="8"/>
        <v>58.178343949044589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3">
        <f t="shared" si="9"/>
        <v>43442.25</v>
      </c>
      <c r="N164">
        <v>1546840800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s="11" t="s">
        <v>2035</v>
      </c>
      <c r="T164" t="s">
        <v>2036</v>
      </c>
    </row>
    <row r="165" spans="1:20" hidden="1" x14ac:dyDescent="0.3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7">
        <f t="shared" si="11"/>
        <v>2.5325714285714285</v>
      </c>
      <c r="G165" s="5">
        <f t="shared" si="8"/>
        <v>36.032520325203251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3">
        <f t="shared" si="9"/>
        <v>43028.208333333328</v>
      </c>
      <c r="N165">
        <v>1512712800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s="11" t="s">
        <v>2054</v>
      </c>
      <c r="T165" t="s">
        <v>2055</v>
      </c>
    </row>
    <row r="166" spans="1:20" hidden="1" x14ac:dyDescent="0.3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7">
        <f t="shared" si="11"/>
        <v>1.0016943521594683</v>
      </c>
      <c r="G166" s="5">
        <f t="shared" si="8"/>
        <v>107.99068767908309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3">
        <f t="shared" si="9"/>
        <v>43016.208333333328</v>
      </c>
      <c r="N166">
        <v>1507525200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s="11" t="s">
        <v>2039</v>
      </c>
      <c r="T166" t="s">
        <v>2040</v>
      </c>
    </row>
    <row r="167" spans="1:20" hidden="1" x14ac:dyDescent="0.3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7">
        <f t="shared" si="11"/>
        <v>1.2199004424778761</v>
      </c>
      <c r="G167" s="5">
        <f t="shared" si="8"/>
        <v>44.005985634477256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3">
        <f t="shared" si="9"/>
        <v>42948.208333333328</v>
      </c>
      <c r="N167">
        <v>1504328400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s="11" t="s">
        <v>2037</v>
      </c>
      <c r="T167" t="s">
        <v>2038</v>
      </c>
    </row>
    <row r="168" spans="1:20" hidden="1" x14ac:dyDescent="0.3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7">
        <f t="shared" si="11"/>
        <v>1.3713265306122449</v>
      </c>
      <c r="G168" s="5">
        <f t="shared" si="8"/>
        <v>55.077868852459019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3">
        <f t="shared" si="9"/>
        <v>40534.25</v>
      </c>
      <c r="N168">
        <v>1293343200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s="11" t="s">
        <v>2054</v>
      </c>
      <c r="T168" t="s">
        <v>2055</v>
      </c>
    </row>
    <row r="169" spans="1:20" hidden="1" x14ac:dyDescent="0.3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7">
        <f t="shared" si="11"/>
        <v>4.155384615384615</v>
      </c>
      <c r="G169" s="5">
        <f t="shared" si="8"/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3">
        <f t="shared" si="9"/>
        <v>41435.208333333336</v>
      </c>
      <c r="N169">
        <v>1371704400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s="11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7">
        <f t="shared" si="11"/>
        <v>0.3130913348946136</v>
      </c>
      <c r="G170" s="5">
        <f t="shared" si="8"/>
        <v>41.996858638743454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3">
        <f t="shared" si="9"/>
        <v>43518.25</v>
      </c>
      <c r="N170">
        <v>1552798800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s="11" t="s">
        <v>2035</v>
      </c>
      <c r="T170" t="s">
        <v>2045</v>
      </c>
    </row>
    <row r="171" spans="1:20" hidden="1" x14ac:dyDescent="0.3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7">
        <f t="shared" si="11"/>
        <v>4.240815450643777</v>
      </c>
      <c r="G171" s="5">
        <f t="shared" si="8"/>
        <v>77.988161010260455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3">
        <f t="shared" si="9"/>
        <v>41077.208333333336</v>
      </c>
      <c r="N171">
        <v>1342328400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s="1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7">
        <f t="shared" si="11"/>
        <v>2.9388623072833599E-2</v>
      </c>
      <c r="G172" s="5">
        <f t="shared" si="8"/>
        <v>82.507462686567166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3">
        <f t="shared" si="9"/>
        <v>42950.208333333328</v>
      </c>
      <c r="N172">
        <v>1502341200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s="11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7">
        <f t="shared" si="11"/>
        <v>0.1063265306122449</v>
      </c>
      <c r="G173" s="5">
        <f t="shared" si="8"/>
        <v>104.2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3">
        <f t="shared" si="9"/>
        <v>41718.208333333336</v>
      </c>
      <c r="N173">
        <v>1397192400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s="11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7">
        <f t="shared" si="11"/>
        <v>0.82874999999999999</v>
      </c>
      <c r="G174" s="5">
        <f t="shared" si="8"/>
        <v>25.5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3">
        <f t="shared" si="9"/>
        <v>41839.208333333336</v>
      </c>
      <c r="N174">
        <v>1407042000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s="11" t="s">
        <v>2041</v>
      </c>
      <c r="T174" t="s">
        <v>2042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7">
        <f t="shared" si="11"/>
        <v>1.6301447776628748</v>
      </c>
      <c r="G175" s="5">
        <f t="shared" si="8"/>
        <v>100.98334401024984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3">
        <f t="shared" si="9"/>
        <v>41412.208333333336</v>
      </c>
      <c r="N175">
        <v>1369371600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s="11" t="s">
        <v>2039</v>
      </c>
      <c r="T175" t="s">
        <v>2040</v>
      </c>
    </row>
    <row r="176" spans="1:20" hidden="1" x14ac:dyDescent="0.3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7">
        <f t="shared" si="11"/>
        <v>8.9466666666666672</v>
      </c>
      <c r="G176" s="5">
        <f t="shared" si="8"/>
        <v>111.83333333333333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3">
        <f t="shared" si="9"/>
        <v>42282.208333333328</v>
      </c>
      <c r="N176">
        <v>1444107600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s="11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7">
        <f t="shared" si="11"/>
        <v>0.26191501103752757</v>
      </c>
      <c r="G177" s="5">
        <f t="shared" si="8"/>
        <v>41.999115044247787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3">
        <f t="shared" si="9"/>
        <v>42613.208333333328</v>
      </c>
      <c r="N177">
        <v>1474261200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s="11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7">
        <f t="shared" si="11"/>
        <v>0.74834782608695649</v>
      </c>
      <c r="G178" s="5">
        <f t="shared" si="8"/>
        <v>110.05115089514067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3">
        <f t="shared" si="9"/>
        <v>42616.208333333328</v>
      </c>
      <c r="N178">
        <v>1473656400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s="11" t="s">
        <v>2039</v>
      </c>
      <c r="T178" t="s">
        <v>2040</v>
      </c>
    </row>
    <row r="179" spans="1:20" hidden="1" x14ac:dyDescent="0.3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7">
        <f t="shared" si="11"/>
        <v>4.1647680412371137</v>
      </c>
      <c r="G179" s="5">
        <f t="shared" si="8"/>
        <v>58.997079225994888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3">
        <f t="shared" si="9"/>
        <v>40497.25</v>
      </c>
      <c r="N179">
        <v>1291960800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s="11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7">
        <f t="shared" si="11"/>
        <v>0.96208333333333329</v>
      </c>
      <c r="G180" s="5">
        <f t="shared" si="8"/>
        <v>32.985714285714288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3">
        <f t="shared" si="9"/>
        <v>42999.208333333328</v>
      </c>
      <c r="N180">
        <v>1506747600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s="11" t="s">
        <v>2033</v>
      </c>
      <c r="T180" t="s">
        <v>2034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7">
        <f t="shared" si="11"/>
        <v>3.5771910112359548</v>
      </c>
      <c r="G181" s="5">
        <f t="shared" si="8"/>
        <v>45.005654509471306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3">
        <f t="shared" si="9"/>
        <v>41350.208333333336</v>
      </c>
      <c r="N181">
        <v>1363582800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s="11" t="s">
        <v>2039</v>
      </c>
      <c r="T181" t="s">
        <v>2040</v>
      </c>
    </row>
    <row r="182" spans="1:20" hidden="1" x14ac:dyDescent="0.3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7">
        <f t="shared" si="11"/>
        <v>3.0845714285714285</v>
      </c>
      <c r="G182" s="5">
        <f t="shared" si="8"/>
        <v>81.98196487897485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3">
        <f t="shared" si="9"/>
        <v>40259.208333333336</v>
      </c>
      <c r="N182">
        <v>1269666000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s="11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7">
        <f t="shared" si="11"/>
        <v>0.61802325581395345</v>
      </c>
      <c r="G183" s="5">
        <f t="shared" si="8"/>
        <v>39.080882352941174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3">
        <f t="shared" si="9"/>
        <v>43012.208333333328</v>
      </c>
      <c r="N183">
        <v>1508648400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s="11" t="s">
        <v>2037</v>
      </c>
      <c r="T183" t="s">
        <v>2038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7">
        <f t="shared" si="11"/>
        <v>7.2232472324723247</v>
      </c>
      <c r="G184" s="5">
        <f t="shared" si="8"/>
        <v>58.996383363471971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3">
        <f t="shared" si="9"/>
        <v>43631.208333333328</v>
      </c>
      <c r="N184">
        <v>1561957200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s="11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7">
        <f t="shared" si="11"/>
        <v>0.69117647058823528</v>
      </c>
      <c r="G185" s="5">
        <f t="shared" si="8"/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3">
        <f t="shared" si="9"/>
        <v>40430.208333333336</v>
      </c>
      <c r="N185">
        <v>1285131600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s="11" t="s">
        <v>2035</v>
      </c>
      <c r="T185" t="s">
        <v>2036</v>
      </c>
    </row>
    <row r="186" spans="1:20" hidden="1" x14ac:dyDescent="0.3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7">
        <f t="shared" si="11"/>
        <v>2.9305555555555554</v>
      </c>
      <c r="G186" s="5">
        <f t="shared" si="8"/>
        <v>31.029411764705884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3">
        <f t="shared" si="9"/>
        <v>43588.208333333328</v>
      </c>
      <c r="N186">
        <v>1556946000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s="11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7">
        <f t="shared" si="11"/>
        <v>0.71799999999999997</v>
      </c>
      <c r="G187" s="5">
        <f t="shared" si="8"/>
        <v>37.789473684210527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3">
        <f t="shared" si="9"/>
        <v>43233.208333333328</v>
      </c>
      <c r="N187">
        <v>1527138000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s="11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7">
        <f t="shared" si="11"/>
        <v>0.31934684684684683</v>
      </c>
      <c r="G188" s="5">
        <f t="shared" si="8"/>
        <v>32.006772009029348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3">
        <f t="shared" si="9"/>
        <v>41782.208333333336</v>
      </c>
      <c r="N188">
        <v>1402117200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s="11" t="s">
        <v>2039</v>
      </c>
      <c r="T188" t="s">
        <v>2040</v>
      </c>
    </row>
    <row r="189" spans="1:20" hidden="1" x14ac:dyDescent="0.3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7">
        <f t="shared" si="11"/>
        <v>2.2987375415282392</v>
      </c>
      <c r="G189" s="5">
        <f t="shared" si="8"/>
        <v>95.966712898751737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3">
        <f t="shared" si="9"/>
        <v>41328.25</v>
      </c>
      <c r="N189">
        <v>1364014800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s="11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7">
        <f t="shared" si="11"/>
        <v>0.3201219512195122</v>
      </c>
      <c r="G190" s="5">
        <f t="shared" si="8"/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3">
        <f t="shared" si="9"/>
        <v>41975.25</v>
      </c>
      <c r="N190">
        <v>1417586400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s="11" t="s">
        <v>2039</v>
      </c>
      <c r="T190" t="s">
        <v>2040</v>
      </c>
    </row>
    <row r="191" spans="1:20" hidden="1" x14ac:dyDescent="0.3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7">
        <f t="shared" si="11"/>
        <v>0.23525352848928385</v>
      </c>
      <c r="G191" s="5">
        <f t="shared" si="8"/>
        <v>102.0498866213152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3">
        <f t="shared" si="9"/>
        <v>42433.25</v>
      </c>
      <c r="N191">
        <v>1457071200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s="1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7">
        <f t="shared" si="11"/>
        <v>0.68594594594594593</v>
      </c>
      <c r="G192" s="5">
        <f t="shared" si="8"/>
        <v>105.75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3">
        <f t="shared" si="9"/>
        <v>41429.208333333336</v>
      </c>
      <c r="N192">
        <v>1370408400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s="11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7">
        <f t="shared" si="11"/>
        <v>0.37952380952380954</v>
      </c>
      <c r="G193" s="5">
        <f t="shared" si="8"/>
        <v>37.069767441860463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3">
        <f t="shared" si="9"/>
        <v>43536.208333333328</v>
      </c>
      <c r="N193">
        <v>1552626000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s="11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7">
        <f t="shared" si="11"/>
        <v>0.19992957746478873</v>
      </c>
      <c r="G194" s="5">
        <f t="shared" si="8"/>
        <v>35.049382716049379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3">
        <f t="shared" si="9"/>
        <v>41817.208333333336</v>
      </c>
      <c r="N194">
        <v>1404190800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s="11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7">
        <f t="shared" si="11"/>
        <v>0.45636363636363636</v>
      </c>
      <c r="G195" s="5">
        <f t="shared" ref="G195:G258" si="12">E195/I195</f>
        <v>46.338461538461537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3">
        <f t="shared" ref="M195:M258" si="13">(((L195/60)/60)/24)+DATE(1970,1,1)</f>
        <v>43198.208333333328</v>
      </c>
      <c r="N195">
        <v>1523509200</v>
      </c>
      <c r="O195" s="13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s="11" t="s">
        <v>2035</v>
      </c>
      <c r="T195" t="s">
        <v>2045</v>
      </c>
    </row>
    <row r="196" spans="1:20" hidden="1" x14ac:dyDescent="0.3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7">
        <f t="shared" ref="F196:F259" si="15">E196/D196</f>
        <v>1.227605633802817</v>
      </c>
      <c r="G196" s="5">
        <f t="shared" si="12"/>
        <v>69.174603174603178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3">
        <f t="shared" si="13"/>
        <v>42261.208333333328</v>
      </c>
      <c r="N196">
        <v>1443589200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s="11" t="s">
        <v>2035</v>
      </c>
      <c r="T196" t="s">
        <v>2057</v>
      </c>
    </row>
    <row r="197" spans="1:20" hidden="1" x14ac:dyDescent="0.3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7">
        <f t="shared" si="15"/>
        <v>3.61753164556962</v>
      </c>
      <c r="G197" s="5">
        <f t="shared" si="12"/>
        <v>109.07824427480917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3">
        <f t="shared" si="13"/>
        <v>43310.208333333328</v>
      </c>
      <c r="N197">
        <v>1533445200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s="11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7">
        <f t="shared" si="15"/>
        <v>0.63146341463414635</v>
      </c>
      <c r="G198" s="5">
        <f t="shared" si="12"/>
        <v>51.78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3">
        <f t="shared" si="13"/>
        <v>42616.208333333328</v>
      </c>
      <c r="N198">
        <v>1474520400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s="11" t="s">
        <v>2037</v>
      </c>
      <c r="T198" t="s">
        <v>2046</v>
      </c>
    </row>
    <row r="199" spans="1:20" hidden="1" x14ac:dyDescent="0.3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7">
        <f t="shared" si="15"/>
        <v>2.9820475319926874</v>
      </c>
      <c r="G199" s="5">
        <f t="shared" si="12"/>
        <v>82.010055304172951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3">
        <f t="shared" si="13"/>
        <v>42909.208333333328</v>
      </c>
      <c r="N199">
        <v>1499403600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s="11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7">
        <f t="shared" si="15"/>
        <v>9.5585443037974685E-2</v>
      </c>
      <c r="G200" s="5">
        <f t="shared" si="12"/>
        <v>35.958333333333336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3">
        <f t="shared" si="13"/>
        <v>40396.208333333336</v>
      </c>
      <c r="N200">
        <v>1283576400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s="11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7">
        <f t="shared" si="15"/>
        <v>0.5377777777777778</v>
      </c>
      <c r="G201" s="5">
        <f t="shared" si="12"/>
        <v>74.461538461538467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3">
        <f t="shared" si="13"/>
        <v>42192.208333333328</v>
      </c>
      <c r="N201">
        <v>1436590800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s="1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7">
        <f t="shared" si="15"/>
        <v>0.02</v>
      </c>
      <c r="G202" s="5">
        <f t="shared" si="12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3">
        <f t="shared" si="13"/>
        <v>40262.208333333336</v>
      </c>
      <c r="N202">
        <v>1270443600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s="11" t="s">
        <v>2039</v>
      </c>
      <c r="T202" t="s">
        <v>2040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7">
        <f t="shared" si="15"/>
        <v>6.8119047619047617</v>
      </c>
      <c r="G203" s="5">
        <f t="shared" si="12"/>
        <v>91.114649681528661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3">
        <f t="shared" si="13"/>
        <v>41845.208333333336</v>
      </c>
      <c r="N203">
        <v>1407819600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s="11" t="s">
        <v>2037</v>
      </c>
      <c r="T203" t="s">
        <v>2038</v>
      </c>
    </row>
    <row r="204" spans="1:20" hidden="1" x14ac:dyDescent="0.3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7">
        <f t="shared" si="15"/>
        <v>0.78831325301204824</v>
      </c>
      <c r="G204" s="5">
        <f t="shared" si="12"/>
        <v>79.792682926829272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3">
        <f t="shared" si="13"/>
        <v>40818.208333333336</v>
      </c>
      <c r="N204">
        <v>1317877200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s="11" t="s">
        <v>2033</v>
      </c>
      <c r="T204" t="s">
        <v>2034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7">
        <f t="shared" si="15"/>
        <v>1.3440792216817234</v>
      </c>
      <c r="G205" s="5">
        <f t="shared" si="12"/>
        <v>42.999777678968428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3">
        <f t="shared" si="13"/>
        <v>42752.25</v>
      </c>
      <c r="N205">
        <v>1484805600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s="11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7">
        <f t="shared" si="15"/>
        <v>3.372E-2</v>
      </c>
      <c r="G206" s="5">
        <f t="shared" si="12"/>
        <v>63.225000000000001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3">
        <f t="shared" si="13"/>
        <v>40636.208333333336</v>
      </c>
      <c r="N206">
        <v>1302670800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s="11" t="s">
        <v>2035</v>
      </c>
      <c r="T206" t="s">
        <v>2058</v>
      </c>
    </row>
    <row r="207" spans="1:20" hidden="1" x14ac:dyDescent="0.3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7">
        <f t="shared" si="15"/>
        <v>4.3184615384615386</v>
      </c>
      <c r="G207" s="5">
        <f t="shared" si="12"/>
        <v>70.174999999999997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3">
        <f t="shared" si="13"/>
        <v>43390.208333333328</v>
      </c>
      <c r="N207">
        <v>1540789200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s="11" t="s">
        <v>2039</v>
      </c>
      <c r="T207" t="s">
        <v>2040</v>
      </c>
    </row>
    <row r="208" spans="1:20" hidden="1" x14ac:dyDescent="0.3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7">
        <f t="shared" si="15"/>
        <v>0.38844444444444443</v>
      </c>
      <c r="G208" s="5">
        <f t="shared" si="12"/>
        <v>61.333333333333336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3">
        <f t="shared" si="13"/>
        <v>40236.25</v>
      </c>
      <c r="N208">
        <v>1268028000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s="11" t="s">
        <v>2047</v>
      </c>
      <c r="T208" t="s">
        <v>2053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7">
        <f t="shared" si="15"/>
        <v>4.2569999999999997</v>
      </c>
      <c r="G209" s="5">
        <f t="shared" si="12"/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3">
        <f t="shared" si="13"/>
        <v>43340.208333333328</v>
      </c>
      <c r="N209">
        <v>1537160400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s="11" t="s">
        <v>2035</v>
      </c>
      <c r="T209" t="s">
        <v>2036</v>
      </c>
    </row>
    <row r="210" spans="1:20" hidden="1" x14ac:dyDescent="0.3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7">
        <f t="shared" si="15"/>
        <v>1.0112239715591671</v>
      </c>
      <c r="G210" s="5">
        <f t="shared" si="12"/>
        <v>96.984900146127615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3">
        <f t="shared" si="13"/>
        <v>43048.25</v>
      </c>
      <c r="N210">
        <v>1512280800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s="11" t="s">
        <v>2041</v>
      </c>
      <c r="T210" t="s">
        <v>2042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7">
        <f t="shared" si="15"/>
        <v>0.21188688946015424</v>
      </c>
      <c r="G211" s="5">
        <f t="shared" si="12"/>
        <v>51.004950495049506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3">
        <f t="shared" si="13"/>
        <v>42496.208333333328</v>
      </c>
      <c r="N211">
        <v>1463115600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s="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7">
        <f t="shared" si="15"/>
        <v>0.67425531914893622</v>
      </c>
      <c r="G212" s="5">
        <f t="shared" si="12"/>
        <v>28.044247787610619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3">
        <f t="shared" si="13"/>
        <v>42797.25</v>
      </c>
      <c r="N212">
        <v>1490850000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s="11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7">
        <f t="shared" si="15"/>
        <v>0.9492337164750958</v>
      </c>
      <c r="G213" s="5">
        <f t="shared" si="12"/>
        <v>60.984615384615381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3">
        <f t="shared" si="13"/>
        <v>41513.208333333336</v>
      </c>
      <c r="N213">
        <v>1379653200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s="11" t="s">
        <v>2039</v>
      </c>
      <c r="T213" t="s">
        <v>2040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7">
        <f t="shared" si="15"/>
        <v>1.5185185185185186</v>
      </c>
      <c r="G214" s="5">
        <f t="shared" si="12"/>
        <v>73.214285714285708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3">
        <f t="shared" si="13"/>
        <v>43814.25</v>
      </c>
      <c r="N214">
        <v>1580364000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s="11" t="s">
        <v>2039</v>
      </c>
      <c r="T214" t="s">
        <v>2040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7">
        <f t="shared" si="15"/>
        <v>1.9516382252559727</v>
      </c>
      <c r="G215" s="5">
        <f t="shared" si="12"/>
        <v>39.997435299603637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3">
        <f t="shared" si="13"/>
        <v>40488.208333333336</v>
      </c>
      <c r="N215">
        <v>1289714400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s="11" t="s">
        <v>2035</v>
      </c>
      <c r="T215" t="s">
        <v>2045</v>
      </c>
    </row>
    <row r="216" spans="1:20" hidden="1" x14ac:dyDescent="0.3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7">
        <f t="shared" si="15"/>
        <v>10.231428571428571</v>
      </c>
      <c r="G216" s="5">
        <f t="shared" si="12"/>
        <v>86.812121212121212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3">
        <f t="shared" si="13"/>
        <v>40409.208333333336</v>
      </c>
      <c r="N216">
        <v>1282712400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s="11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7">
        <f t="shared" si="15"/>
        <v>3.8418367346938778E-2</v>
      </c>
      <c r="G217" s="5">
        <f t="shared" si="12"/>
        <v>42.125874125874127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3">
        <f t="shared" si="13"/>
        <v>43509.25</v>
      </c>
      <c r="N217">
        <v>1550210400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s="11" t="s">
        <v>2039</v>
      </c>
      <c r="T217" t="s">
        <v>2040</v>
      </c>
    </row>
    <row r="218" spans="1:20" hidden="1" x14ac:dyDescent="0.3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7">
        <f t="shared" si="15"/>
        <v>1.5507066557107643</v>
      </c>
      <c r="G218" s="5">
        <f t="shared" si="12"/>
        <v>103.97851239669421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3">
        <f t="shared" si="13"/>
        <v>40869.25</v>
      </c>
      <c r="N218">
        <v>1322114400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s="11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7">
        <f t="shared" si="15"/>
        <v>0.44753477588871715</v>
      </c>
      <c r="G219" s="5">
        <f t="shared" si="12"/>
        <v>62.003211991434689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3">
        <f t="shared" si="13"/>
        <v>43583.208333333328</v>
      </c>
      <c r="N219">
        <v>1557205200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s="11" t="s">
        <v>2041</v>
      </c>
      <c r="T219" t="s">
        <v>2063</v>
      </c>
    </row>
    <row r="220" spans="1:20" hidden="1" x14ac:dyDescent="0.3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7">
        <f t="shared" si="15"/>
        <v>2.1594736842105262</v>
      </c>
      <c r="G220" s="5">
        <f t="shared" si="12"/>
        <v>31.005037783375315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3">
        <f t="shared" si="13"/>
        <v>40858.25</v>
      </c>
      <c r="N220">
        <v>1323928800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s="11" t="s">
        <v>2041</v>
      </c>
      <c r="T220" t="s">
        <v>2052</v>
      </c>
    </row>
    <row r="221" spans="1:20" hidden="1" x14ac:dyDescent="0.3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7">
        <f t="shared" si="15"/>
        <v>3.3212709832134291</v>
      </c>
      <c r="G221" s="5">
        <f t="shared" si="12"/>
        <v>89.991552956465242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3">
        <f t="shared" si="13"/>
        <v>41137.208333333336</v>
      </c>
      <c r="N221">
        <v>1346130000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s="1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7">
        <f t="shared" si="15"/>
        <v>8.4430379746835441E-2</v>
      </c>
      <c r="G222" s="5">
        <f t="shared" si="12"/>
        <v>39.235294117647058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3">
        <f t="shared" si="13"/>
        <v>40725.208333333336</v>
      </c>
      <c r="N222">
        <v>1311051600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s="11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7">
        <f t="shared" si="15"/>
        <v>0.9862551440329218</v>
      </c>
      <c r="G223" s="5">
        <f t="shared" si="12"/>
        <v>54.993116108306566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3">
        <f t="shared" si="13"/>
        <v>41081.208333333336</v>
      </c>
      <c r="N223">
        <v>1340427600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s="11" t="s">
        <v>2033</v>
      </c>
      <c r="T223" t="s">
        <v>2034</v>
      </c>
    </row>
    <row r="224" spans="1:20" hidden="1" x14ac:dyDescent="0.3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7">
        <f t="shared" si="15"/>
        <v>1.3797916666666667</v>
      </c>
      <c r="G224" s="5">
        <f t="shared" si="12"/>
        <v>47.992753623188406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3">
        <f t="shared" si="13"/>
        <v>41914.208333333336</v>
      </c>
      <c r="N224">
        <v>1412312400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s="11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7">
        <f t="shared" si="15"/>
        <v>0.93810996563573879</v>
      </c>
      <c r="G225" s="5">
        <f t="shared" si="12"/>
        <v>87.966702470461868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3">
        <f t="shared" si="13"/>
        <v>42445.208333333328</v>
      </c>
      <c r="N225">
        <v>1459314000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s="11" t="s">
        <v>2039</v>
      </c>
      <c r="T225" t="s">
        <v>2040</v>
      </c>
    </row>
    <row r="226" spans="1:20" hidden="1" x14ac:dyDescent="0.3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7">
        <f t="shared" si="15"/>
        <v>4.0363930885529156</v>
      </c>
      <c r="G226" s="5">
        <f t="shared" si="12"/>
        <v>51.999165275459099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3">
        <f t="shared" si="13"/>
        <v>41906.208333333336</v>
      </c>
      <c r="N226">
        <v>1415426400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s="11" t="s">
        <v>2041</v>
      </c>
      <c r="T226" t="s">
        <v>2063</v>
      </c>
    </row>
    <row r="227" spans="1:20" hidden="1" x14ac:dyDescent="0.3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7">
        <f t="shared" si="15"/>
        <v>2.6017404129793511</v>
      </c>
      <c r="G227" s="5">
        <f t="shared" si="12"/>
        <v>29.999659863945578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3">
        <f t="shared" si="13"/>
        <v>41762.208333333336</v>
      </c>
      <c r="N227">
        <v>1399093200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s="11" t="s">
        <v>2035</v>
      </c>
      <c r="T227" t="s">
        <v>2036</v>
      </c>
    </row>
    <row r="228" spans="1:20" hidden="1" x14ac:dyDescent="0.3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7">
        <f t="shared" si="15"/>
        <v>3.6663333333333332</v>
      </c>
      <c r="G228" s="5">
        <f t="shared" si="12"/>
        <v>98.205357142857139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3">
        <f t="shared" si="13"/>
        <v>40276.208333333336</v>
      </c>
      <c r="N228">
        <v>1273899600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s="11" t="s">
        <v>2054</v>
      </c>
      <c r="T228" t="s">
        <v>2055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7">
        <f t="shared" si="15"/>
        <v>1.687208538587849</v>
      </c>
      <c r="G229" s="5">
        <f t="shared" si="12"/>
        <v>108.96182396606575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3">
        <f t="shared" si="13"/>
        <v>42139.208333333328</v>
      </c>
      <c r="N229">
        <v>1432184400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s="11" t="s">
        <v>2050</v>
      </c>
      <c r="T229" t="s">
        <v>2061</v>
      </c>
    </row>
    <row r="230" spans="1:20" hidden="1" x14ac:dyDescent="0.3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7">
        <f t="shared" si="15"/>
        <v>1.1990717911530093</v>
      </c>
      <c r="G230" s="5">
        <f t="shared" si="12"/>
        <v>66.998379254457049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3">
        <f t="shared" si="13"/>
        <v>42613.208333333328</v>
      </c>
      <c r="N230">
        <v>1474779600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s="11" t="s">
        <v>2041</v>
      </c>
      <c r="T230" t="s">
        <v>2049</v>
      </c>
    </row>
    <row r="231" spans="1:20" hidden="1" x14ac:dyDescent="0.3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7">
        <f t="shared" si="15"/>
        <v>1.936892523364486</v>
      </c>
      <c r="G231" s="5">
        <f t="shared" si="12"/>
        <v>64.99333594668758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3">
        <f t="shared" si="13"/>
        <v>42887.208333333328</v>
      </c>
      <c r="N231">
        <v>1500440400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s="11" t="s">
        <v>2050</v>
      </c>
      <c r="T231" t="s">
        <v>2061</v>
      </c>
    </row>
    <row r="232" spans="1:20" hidden="1" x14ac:dyDescent="0.3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7">
        <f t="shared" si="15"/>
        <v>4.2016666666666671</v>
      </c>
      <c r="G232" s="5">
        <f t="shared" si="12"/>
        <v>99.841584158415841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3">
        <f t="shared" si="13"/>
        <v>43805.25</v>
      </c>
      <c r="N232">
        <v>1575612000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s="11" t="s">
        <v>2050</v>
      </c>
      <c r="T232" t="s">
        <v>2051</v>
      </c>
    </row>
    <row r="233" spans="1:20" hidden="1" x14ac:dyDescent="0.3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7">
        <f t="shared" si="15"/>
        <v>0.76708333333333334</v>
      </c>
      <c r="G233" s="5">
        <f t="shared" si="12"/>
        <v>82.432835820895519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3">
        <f t="shared" si="13"/>
        <v>41415.208333333336</v>
      </c>
      <c r="N233">
        <v>1374123600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s="11" t="s">
        <v>2039</v>
      </c>
      <c r="T233" t="s">
        <v>2040</v>
      </c>
    </row>
    <row r="234" spans="1:20" hidden="1" x14ac:dyDescent="0.3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7">
        <f t="shared" si="15"/>
        <v>1.7126470588235294</v>
      </c>
      <c r="G234" s="5">
        <f t="shared" si="12"/>
        <v>63.293478260869563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3">
        <f t="shared" si="13"/>
        <v>42576.208333333328</v>
      </c>
      <c r="N234">
        <v>1469509200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s="11" t="s">
        <v>2039</v>
      </c>
      <c r="T234" t="s">
        <v>2040</v>
      </c>
    </row>
    <row r="235" spans="1:20" hidden="1" x14ac:dyDescent="0.3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7">
        <f t="shared" si="15"/>
        <v>1.5789473684210527</v>
      </c>
      <c r="G235" s="5">
        <f t="shared" si="12"/>
        <v>96.774193548387103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3">
        <f t="shared" si="13"/>
        <v>40706.208333333336</v>
      </c>
      <c r="N235">
        <v>1309237200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s="11" t="s">
        <v>2041</v>
      </c>
      <c r="T235" t="s">
        <v>2049</v>
      </c>
    </row>
    <row r="236" spans="1:20" hidden="1" x14ac:dyDescent="0.3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7">
        <f t="shared" si="15"/>
        <v>1.0908</v>
      </c>
      <c r="G236" s="5">
        <f t="shared" si="12"/>
        <v>54.906040268456373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3">
        <f t="shared" si="13"/>
        <v>42969.208333333328</v>
      </c>
      <c r="N236">
        <v>1503982800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s="11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7">
        <f t="shared" si="15"/>
        <v>0.41732558139534881</v>
      </c>
      <c r="G237" s="5">
        <f t="shared" si="12"/>
        <v>39.010869565217391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3">
        <f t="shared" si="13"/>
        <v>42779.25</v>
      </c>
      <c r="N237">
        <v>1487397600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s="11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7">
        <f t="shared" si="15"/>
        <v>0.10944303797468355</v>
      </c>
      <c r="G238" s="5">
        <f t="shared" si="12"/>
        <v>75.84210526315789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3">
        <f t="shared" si="13"/>
        <v>43641.208333333328</v>
      </c>
      <c r="N238">
        <v>1562043600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s="11" t="s">
        <v>2035</v>
      </c>
      <c r="T238" t="s">
        <v>2036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7">
        <f t="shared" si="15"/>
        <v>1.593763440860215</v>
      </c>
      <c r="G239" s="5">
        <f t="shared" si="12"/>
        <v>45.051671732522799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3">
        <f t="shared" si="13"/>
        <v>41754.208333333336</v>
      </c>
      <c r="N239">
        <v>1398574800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s="11" t="s">
        <v>2041</v>
      </c>
      <c r="T239" t="s">
        <v>2049</v>
      </c>
    </row>
    <row r="240" spans="1:20" hidden="1" x14ac:dyDescent="0.3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7">
        <f t="shared" si="15"/>
        <v>4.2241666666666671</v>
      </c>
      <c r="G240" s="5">
        <f t="shared" si="12"/>
        <v>104.51546391752578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3">
        <f t="shared" si="13"/>
        <v>43083.25</v>
      </c>
      <c r="N240">
        <v>1515391200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s="11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7">
        <f t="shared" si="15"/>
        <v>0.97718749999999999</v>
      </c>
      <c r="G241" s="5">
        <f t="shared" si="12"/>
        <v>76.268292682926827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3">
        <f t="shared" si="13"/>
        <v>42245.208333333328</v>
      </c>
      <c r="N241">
        <v>1441170000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s="11" t="s">
        <v>2037</v>
      </c>
      <c r="T241" t="s">
        <v>2046</v>
      </c>
    </row>
    <row r="242" spans="1:20" hidden="1" x14ac:dyDescent="0.3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7">
        <f t="shared" si="15"/>
        <v>4.1878911564625847</v>
      </c>
      <c r="G242" s="5">
        <f t="shared" si="12"/>
        <v>69.015695067264573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3">
        <f t="shared" si="13"/>
        <v>40396.208333333336</v>
      </c>
      <c r="N242">
        <v>1281157200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s="11" t="s">
        <v>2039</v>
      </c>
      <c r="T242" t="s">
        <v>2040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7">
        <f t="shared" si="15"/>
        <v>1.0191632047477746</v>
      </c>
      <c r="G243" s="5">
        <f t="shared" si="12"/>
        <v>101.97684085510689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3">
        <f t="shared" si="13"/>
        <v>41742.208333333336</v>
      </c>
      <c r="N243">
        <v>1398229200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s="11" t="s">
        <v>2047</v>
      </c>
      <c r="T243" t="s">
        <v>2048</v>
      </c>
    </row>
    <row r="244" spans="1:20" hidden="1" x14ac:dyDescent="0.3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7">
        <f t="shared" si="15"/>
        <v>1.2772619047619047</v>
      </c>
      <c r="G244" s="5">
        <f t="shared" si="12"/>
        <v>42.915999999999997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3">
        <f t="shared" si="13"/>
        <v>42865.208333333328</v>
      </c>
      <c r="N244">
        <v>1495256400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s="11" t="s">
        <v>2035</v>
      </c>
      <c r="T244" t="s">
        <v>2036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7">
        <f t="shared" si="15"/>
        <v>4.4521739130434783</v>
      </c>
      <c r="G245" s="5">
        <f t="shared" si="12"/>
        <v>43.025210084033617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3">
        <f t="shared" si="13"/>
        <v>43163.25</v>
      </c>
      <c r="N245">
        <v>1520402400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s="11" t="s">
        <v>2039</v>
      </c>
      <c r="T245" t="s">
        <v>2040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7">
        <f t="shared" si="15"/>
        <v>5.6971428571428575</v>
      </c>
      <c r="G246" s="5">
        <f t="shared" si="12"/>
        <v>75.245283018867923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3">
        <f t="shared" si="13"/>
        <v>41834.208333333336</v>
      </c>
      <c r="N246">
        <v>1409806800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s="11" t="s">
        <v>2039</v>
      </c>
      <c r="T246" t="s">
        <v>2040</v>
      </c>
    </row>
    <row r="247" spans="1:20" hidden="1" x14ac:dyDescent="0.3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7">
        <f t="shared" si="15"/>
        <v>5.0934482758620687</v>
      </c>
      <c r="G247" s="5">
        <f t="shared" si="12"/>
        <v>69.023364485981304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3">
        <f t="shared" si="13"/>
        <v>41736.208333333336</v>
      </c>
      <c r="N247">
        <v>1396933200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s="11" t="s">
        <v>2039</v>
      </c>
      <c r="T247" t="s">
        <v>2040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7">
        <f t="shared" si="15"/>
        <v>3.2553333333333332</v>
      </c>
      <c r="G248" s="5">
        <f t="shared" si="12"/>
        <v>65.986486486486484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3">
        <f t="shared" si="13"/>
        <v>41491.208333333336</v>
      </c>
      <c r="N248">
        <v>1376024400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s="11" t="s">
        <v>2037</v>
      </c>
      <c r="T248" t="s">
        <v>2038</v>
      </c>
    </row>
    <row r="249" spans="1:20" hidden="1" x14ac:dyDescent="0.3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7">
        <f t="shared" si="15"/>
        <v>9.3261616161616168</v>
      </c>
      <c r="G249" s="5">
        <f t="shared" si="12"/>
        <v>98.013800424628457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3">
        <f t="shared" si="13"/>
        <v>42726.25</v>
      </c>
      <c r="N249">
        <v>1483682400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s="11" t="s">
        <v>2047</v>
      </c>
      <c r="T249" t="s">
        <v>2053</v>
      </c>
    </row>
    <row r="250" spans="1:20" hidden="1" x14ac:dyDescent="0.3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7">
        <f t="shared" si="15"/>
        <v>2.1133870967741935</v>
      </c>
      <c r="G250" s="5">
        <f t="shared" si="12"/>
        <v>60.105504587155963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3">
        <f t="shared" si="13"/>
        <v>42004.25</v>
      </c>
      <c r="N250">
        <v>1420437600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s="11" t="s">
        <v>2050</v>
      </c>
      <c r="T250" t="s">
        <v>2061</v>
      </c>
    </row>
    <row r="251" spans="1:20" hidden="1" x14ac:dyDescent="0.3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7">
        <f t="shared" si="15"/>
        <v>2.7332520325203253</v>
      </c>
      <c r="G251" s="5">
        <f t="shared" si="12"/>
        <v>26.000773395204948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3">
        <f t="shared" si="13"/>
        <v>42006.25</v>
      </c>
      <c r="N251">
        <v>1420783200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s="1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7">
        <f t="shared" si="15"/>
        <v>0.03</v>
      </c>
      <c r="G252" s="5">
        <f t="shared" si="12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3">
        <f t="shared" si="13"/>
        <v>40203.25</v>
      </c>
      <c r="N252">
        <v>1267423200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s="11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7">
        <f t="shared" si="15"/>
        <v>0.54084507042253516</v>
      </c>
      <c r="G253" s="5">
        <f t="shared" si="12"/>
        <v>38.019801980198018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3">
        <f t="shared" si="13"/>
        <v>41252.25</v>
      </c>
      <c r="N253">
        <v>1355205600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s="11" t="s">
        <v>2039</v>
      </c>
      <c r="T253" t="s">
        <v>2040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7">
        <f t="shared" si="15"/>
        <v>6.2629999999999999</v>
      </c>
      <c r="G254" s="5">
        <f t="shared" si="12"/>
        <v>106.15254237288136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3">
        <f t="shared" si="13"/>
        <v>41572.208333333336</v>
      </c>
      <c r="N254">
        <v>1383109200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s="11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7">
        <f t="shared" si="15"/>
        <v>0.8902139917695473</v>
      </c>
      <c r="G255" s="5">
        <f t="shared" si="12"/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3">
        <f t="shared" si="13"/>
        <v>40641.208333333336</v>
      </c>
      <c r="N255">
        <v>1303275600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s="11" t="s">
        <v>2041</v>
      </c>
      <c r="T255" t="s">
        <v>2044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7">
        <f t="shared" si="15"/>
        <v>1.8489130434782608</v>
      </c>
      <c r="G256" s="5">
        <f t="shared" si="12"/>
        <v>96.647727272727266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3">
        <f t="shared" si="13"/>
        <v>42787.25</v>
      </c>
      <c r="N256">
        <v>1487829600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s="11" t="s">
        <v>2047</v>
      </c>
      <c r="T256" t="s">
        <v>2048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7">
        <f t="shared" si="15"/>
        <v>1.2016770186335404</v>
      </c>
      <c r="G257" s="5">
        <f t="shared" si="12"/>
        <v>57.003535651149086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3">
        <f t="shared" si="13"/>
        <v>40590.25</v>
      </c>
      <c r="N257">
        <v>1298268000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s="11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7">
        <f t="shared" si="15"/>
        <v>0.23390243902439026</v>
      </c>
      <c r="G258" s="5">
        <f t="shared" si="12"/>
        <v>63.93333333333333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3">
        <f t="shared" si="13"/>
        <v>42393.25</v>
      </c>
      <c r="N258">
        <v>1456812000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s="11" t="s">
        <v>2035</v>
      </c>
      <c r="T258" t="s">
        <v>2036</v>
      </c>
    </row>
    <row r="259" spans="1:20" hidden="1" x14ac:dyDescent="0.3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7">
        <f t="shared" si="15"/>
        <v>1.46</v>
      </c>
      <c r="G259" s="5">
        <f t="shared" ref="G259:G322" si="16">E259/I259</f>
        <v>90.456521739130437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3">
        <f t="shared" ref="M259:M322" si="17">(((L259/60)/60)/24)+DATE(1970,1,1)</f>
        <v>41338.25</v>
      </c>
      <c r="N259">
        <v>1363669200</v>
      </c>
      <c r="O259" s="13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s="11" t="s">
        <v>2039</v>
      </c>
      <c r="T259" t="s">
        <v>2040</v>
      </c>
    </row>
    <row r="260" spans="1:20" hidden="1" x14ac:dyDescent="0.3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7">
        <f t="shared" ref="F260:F323" si="19">E260/D260</f>
        <v>2.6848000000000001</v>
      </c>
      <c r="G260" s="5">
        <f t="shared" si="16"/>
        <v>72.172043010752688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3">
        <f t="shared" si="17"/>
        <v>42712.25</v>
      </c>
      <c r="N260">
        <v>1482904800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s="11" t="s">
        <v>2039</v>
      </c>
      <c r="T260" t="s">
        <v>2040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7">
        <f t="shared" si="19"/>
        <v>5.9749999999999996</v>
      </c>
      <c r="G261" s="5">
        <f t="shared" si="16"/>
        <v>77.934782608695656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3">
        <f t="shared" si="17"/>
        <v>41251.25</v>
      </c>
      <c r="N261">
        <v>1356588000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s="11" t="s">
        <v>2054</v>
      </c>
      <c r="T261" t="s">
        <v>2055</v>
      </c>
    </row>
    <row r="262" spans="1:20" hidden="1" x14ac:dyDescent="0.3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7">
        <f t="shared" si="19"/>
        <v>1.5769841269841269</v>
      </c>
      <c r="G262" s="5">
        <f t="shared" si="16"/>
        <v>38.065134099616856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3">
        <f t="shared" si="17"/>
        <v>41180.208333333336</v>
      </c>
      <c r="N262">
        <v>1349845200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s="11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7">
        <f t="shared" si="19"/>
        <v>0.31201660735468567</v>
      </c>
      <c r="G263" s="5">
        <f t="shared" si="16"/>
        <v>57.936123348017624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3">
        <f t="shared" si="17"/>
        <v>40415.208333333336</v>
      </c>
      <c r="N263">
        <v>1283058000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s="11" t="s">
        <v>2035</v>
      </c>
      <c r="T263" t="s">
        <v>2036</v>
      </c>
    </row>
    <row r="264" spans="1:20" hidden="1" x14ac:dyDescent="0.3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7">
        <f t="shared" si="19"/>
        <v>3.1341176470588237</v>
      </c>
      <c r="G264" s="5">
        <f t="shared" si="16"/>
        <v>49.794392523364486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3">
        <f t="shared" si="17"/>
        <v>40638.208333333336</v>
      </c>
      <c r="N264">
        <v>1304226000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s="11" t="s">
        <v>2035</v>
      </c>
      <c r="T264" t="s">
        <v>2045</v>
      </c>
    </row>
    <row r="265" spans="1:20" hidden="1" x14ac:dyDescent="0.3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7">
        <f t="shared" si="19"/>
        <v>3.7089655172413791</v>
      </c>
      <c r="G265" s="5">
        <f t="shared" si="16"/>
        <v>54.050251256281406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3">
        <f t="shared" si="17"/>
        <v>40187.25</v>
      </c>
      <c r="N265">
        <v>1263016800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s="11" t="s">
        <v>2054</v>
      </c>
      <c r="T265" t="s">
        <v>2055</v>
      </c>
    </row>
    <row r="266" spans="1:20" hidden="1" x14ac:dyDescent="0.3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7">
        <f t="shared" si="19"/>
        <v>3.6266447368421053</v>
      </c>
      <c r="G266" s="5">
        <f t="shared" si="16"/>
        <v>30.002721335268504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3">
        <f t="shared" si="17"/>
        <v>41317.25</v>
      </c>
      <c r="N266">
        <v>1362031200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s="11" t="s">
        <v>2039</v>
      </c>
      <c r="T266" t="s">
        <v>2040</v>
      </c>
    </row>
    <row r="267" spans="1:20" hidden="1" x14ac:dyDescent="0.3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7">
        <f t="shared" si="19"/>
        <v>1.2308163265306122</v>
      </c>
      <c r="G267" s="5">
        <f t="shared" si="16"/>
        <v>70.127906976744185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3">
        <f t="shared" si="17"/>
        <v>42372.25</v>
      </c>
      <c r="N267">
        <v>1455602400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s="11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7">
        <f t="shared" si="19"/>
        <v>0.76766756032171579</v>
      </c>
      <c r="G268" s="5">
        <f t="shared" si="16"/>
        <v>26.996228786926462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3">
        <f t="shared" si="17"/>
        <v>41950.25</v>
      </c>
      <c r="N268">
        <v>1418191200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s="11" t="s">
        <v>2035</v>
      </c>
      <c r="T268" t="s">
        <v>2058</v>
      </c>
    </row>
    <row r="269" spans="1:20" hidden="1" x14ac:dyDescent="0.3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7">
        <f t="shared" si="19"/>
        <v>2.3362012987012988</v>
      </c>
      <c r="G269" s="5">
        <f t="shared" si="16"/>
        <v>51.990606936416185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3">
        <f t="shared" si="17"/>
        <v>41206.208333333336</v>
      </c>
      <c r="N269">
        <v>1352440800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s="11" t="s">
        <v>2039</v>
      </c>
      <c r="T269" t="s">
        <v>2040</v>
      </c>
    </row>
    <row r="270" spans="1:20" hidden="1" x14ac:dyDescent="0.3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7">
        <f t="shared" si="19"/>
        <v>1.8053333333333332</v>
      </c>
      <c r="G270" s="5">
        <f t="shared" si="16"/>
        <v>56.416666666666664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3">
        <f t="shared" si="17"/>
        <v>41186.208333333336</v>
      </c>
      <c r="N270">
        <v>1353304800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s="11" t="s">
        <v>2041</v>
      </c>
      <c r="T270" t="s">
        <v>2042</v>
      </c>
    </row>
    <row r="271" spans="1:20" hidden="1" x14ac:dyDescent="0.3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7">
        <f t="shared" si="19"/>
        <v>2.5262857142857142</v>
      </c>
      <c r="G271" s="5">
        <f t="shared" si="16"/>
        <v>101.63218390804597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3">
        <f t="shared" si="17"/>
        <v>43496.25</v>
      </c>
      <c r="N271">
        <v>1550728800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s="11" t="s">
        <v>2041</v>
      </c>
      <c r="T271" t="s">
        <v>2060</v>
      </c>
    </row>
    <row r="272" spans="1:20" hidden="1" x14ac:dyDescent="0.3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7">
        <f t="shared" si="19"/>
        <v>0.27176538240368026</v>
      </c>
      <c r="G272" s="5">
        <f t="shared" si="16"/>
        <v>25.005291005291006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3">
        <f t="shared" si="17"/>
        <v>40514.25</v>
      </c>
      <c r="N272">
        <v>1291442400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s="11" t="s">
        <v>2050</v>
      </c>
      <c r="T272" t="s">
        <v>2051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7">
        <f t="shared" si="19"/>
        <v>1.2706571242680547E-2</v>
      </c>
      <c r="G273" s="5">
        <f t="shared" si="16"/>
        <v>32.016393442622949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3">
        <f t="shared" si="17"/>
        <v>42345.25</v>
      </c>
      <c r="N273">
        <v>1452146400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s="11" t="s">
        <v>2054</v>
      </c>
      <c r="T273" t="s">
        <v>2055</v>
      </c>
    </row>
    <row r="274" spans="1:20" hidden="1" x14ac:dyDescent="0.3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7">
        <f t="shared" si="19"/>
        <v>3.0400978473581213</v>
      </c>
      <c r="G274" s="5">
        <f t="shared" si="16"/>
        <v>82.021647307286173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3">
        <f t="shared" si="17"/>
        <v>43656.208333333328</v>
      </c>
      <c r="N274">
        <v>1564894800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s="11" t="s">
        <v>2039</v>
      </c>
      <c r="T274" t="s">
        <v>2040</v>
      </c>
    </row>
    <row r="275" spans="1:20" hidden="1" x14ac:dyDescent="0.3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7">
        <f t="shared" si="19"/>
        <v>1.3723076923076922</v>
      </c>
      <c r="G275" s="5">
        <f t="shared" si="16"/>
        <v>37.957446808510639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3">
        <f t="shared" si="17"/>
        <v>42995.208333333328</v>
      </c>
      <c r="N275">
        <v>1505883600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s="11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7">
        <f t="shared" si="19"/>
        <v>0.32208333333333333</v>
      </c>
      <c r="G276" s="5">
        <f t="shared" si="16"/>
        <v>51.533333333333331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3">
        <f t="shared" si="17"/>
        <v>43045.25</v>
      </c>
      <c r="N276">
        <v>1510380000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s="11" t="s">
        <v>2039</v>
      </c>
      <c r="T276" t="s">
        <v>2040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7">
        <f t="shared" si="19"/>
        <v>2.4151282051282053</v>
      </c>
      <c r="G277" s="5">
        <f t="shared" si="16"/>
        <v>81.198275862068968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3">
        <f t="shared" si="17"/>
        <v>43561.208333333328</v>
      </c>
      <c r="N277">
        <v>1555218000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s="11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7">
        <f t="shared" si="19"/>
        <v>0.96799999999999997</v>
      </c>
      <c r="G278" s="5">
        <f t="shared" si="16"/>
        <v>40.030075187969928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3">
        <f t="shared" si="17"/>
        <v>41018.208333333336</v>
      </c>
      <c r="N278">
        <v>1335243600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s="11" t="s">
        <v>2050</v>
      </c>
      <c r="T278" t="s">
        <v>2051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7">
        <f t="shared" si="19"/>
        <v>10.664285714285715</v>
      </c>
      <c r="G279" s="5">
        <f t="shared" si="16"/>
        <v>89.939759036144579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3">
        <f t="shared" si="17"/>
        <v>40378.208333333336</v>
      </c>
      <c r="N279">
        <v>1279688400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s="11" t="s">
        <v>2039</v>
      </c>
      <c r="T279" t="s">
        <v>2040</v>
      </c>
    </row>
    <row r="280" spans="1:20" hidden="1" x14ac:dyDescent="0.3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7">
        <f t="shared" si="19"/>
        <v>3.2588888888888889</v>
      </c>
      <c r="G280" s="5">
        <f t="shared" si="16"/>
        <v>96.692307692307693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3">
        <f t="shared" si="17"/>
        <v>41239.25</v>
      </c>
      <c r="N280">
        <v>1356069600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s="11" t="s">
        <v>2037</v>
      </c>
      <c r="T280" t="s">
        <v>2038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7">
        <f t="shared" si="19"/>
        <v>1.7070000000000001</v>
      </c>
      <c r="G281" s="5">
        <f t="shared" si="16"/>
        <v>25.010989010989011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3">
        <f t="shared" si="17"/>
        <v>43346.208333333328</v>
      </c>
      <c r="N281">
        <v>1536210000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s="11" t="s">
        <v>2039</v>
      </c>
      <c r="T281" t="s">
        <v>2040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7">
        <f t="shared" si="19"/>
        <v>5.8144</v>
      </c>
      <c r="G282" s="5">
        <f t="shared" si="16"/>
        <v>36.987277353689571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3">
        <f t="shared" si="17"/>
        <v>43060.25</v>
      </c>
      <c r="N282">
        <v>1511762400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s="11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7">
        <f t="shared" si="19"/>
        <v>0.91520972644376897</v>
      </c>
      <c r="G283" s="5">
        <f t="shared" si="16"/>
        <v>73.012609117361791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3">
        <f t="shared" si="17"/>
        <v>40979.25</v>
      </c>
      <c r="N283">
        <v>1333256400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s="11" t="s">
        <v>2039</v>
      </c>
      <c r="T283" t="s">
        <v>2040</v>
      </c>
    </row>
    <row r="284" spans="1:20" hidden="1" x14ac:dyDescent="0.3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7">
        <f t="shared" si="19"/>
        <v>1.0804761904761904</v>
      </c>
      <c r="G284" s="5">
        <f t="shared" si="16"/>
        <v>68.240601503759393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3">
        <f t="shared" si="17"/>
        <v>42701.25</v>
      </c>
      <c r="N284">
        <v>1480744800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s="11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7">
        <f t="shared" si="19"/>
        <v>0.18728395061728395</v>
      </c>
      <c r="G285" s="5">
        <f t="shared" si="16"/>
        <v>52.310344827586206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3">
        <f t="shared" si="17"/>
        <v>42520.208333333328</v>
      </c>
      <c r="N285">
        <v>1465016400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s="11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7">
        <f t="shared" si="19"/>
        <v>0.83193877551020412</v>
      </c>
      <c r="G286" s="5">
        <f t="shared" si="16"/>
        <v>61.765151515151516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3">
        <f t="shared" si="17"/>
        <v>41030.208333333336</v>
      </c>
      <c r="N286">
        <v>1336280400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s="11" t="s">
        <v>2037</v>
      </c>
      <c r="T286" t="s">
        <v>2038</v>
      </c>
    </row>
    <row r="287" spans="1:20" hidden="1" x14ac:dyDescent="0.3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7">
        <f t="shared" si="19"/>
        <v>7.0633333333333335</v>
      </c>
      <c r="G287" s="5">
        <f t="shared" si="16"/>
        <v>25.027559055118111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3">
        <f t="shared" si="17"/>
        <v>42623.208333333328</v>
      </c>
      <c r="N287">
        <v>1476766800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s="11" t="s">
        <v>2039</v>
      </c>
      <c r="T287" t="s">
        <v>2040</v>
      </c>
    </row>
    <row r="288" spans="1:20" hidden="1" x14ac:dyDescent="0.3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7">
        <f t="shared" si="19"/>
        <v>0.17446030330062445</v>
      </c>
      <c r="G288" s="5">
        <f t="shared" si="16"/>
        <v>106.28804347826087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3">
        <f t="shared" si="17"/>
        <v>42697.25</v>
      </c>
      <c r="N288">
        <v>1480485600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s="11" t="s">
        <v>2039</v>
      </c>
      <c r="T288" t="s">
        <v>2040</v>
      </c>
    </row>
    <row r="289" spans="1:20" hidden="1" x14ac:dyDescent="0.3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7">
        <f t="shared" si="19"/>
        <v>2.0973015873015872</v>
      </c>
      <c r="G289" s="5">
        <f t="shared" si="16"/>
        <v>75.07386363636364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3">
        <f t="shared" si="17"/>
        <v>42122.208333333328</v>
      </c>
      <c r="N289">
        <v>1430197200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s="11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7">
        <f t="shared" si="19"/>
        <v>0.97785714285714287</v>
      </c>
      <c r="G290" s="5">
        <f t="shared" si="16"/>
        <v>39.970802919708028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3">
        <f t="shared" si="17"/>
        <v>40982.208333333336</v>
      </c>
      <c r="N290">
        <v>1331787600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s="11" t="s">
        <v>2035</v>
      </c>
      <c r="T290" t="s">
        <v>2057</v>
      </c>
    </row>
    <row r="291" spans="1:20" hidden="1" x14ac:dyDescent="0.3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7">
        <f t="shared" si="19"/>
        <v>16.842500000000001</v>
      </c>
      <c r="G291" s="5">
        <f t="shared" si="16"/>
        <v>39.982195845697326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3">
        <f t="shared" si="17"/>
        <v>42219.208333333328</v>
      </c>
      <c r="N291">
        <v>1438837200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s="1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7">
        <f t="shared" si="19"/>
        <v>0.54402135231316728</v>
      </c>
      <c r="G292" s="5">
        <f t="shared" si="16"/>
        <v>101.01541850220265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3">
        <f t="shared" si="17"/>
        <v>41404.208333333336</v>
      </c>
      <c r="N292">
        <v>1370926800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s="11" t="s">
        <v>2041</v>
      </c>
      <c r="T292" t="s">
        <v>2042</v>
      </c>
    </row>
    <row r="293" spans="1:20" hidden="1" x14ac:dyDescent="0.3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7">
        <f t="shared" si="19"/>
        <v>4.5661111111111108</v>
      </c>
      <c r="G293" s="5">
        <f t="shared" si="16"/>
        <v>76.813084112149539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3">
        <f t="shared" si="17"/>
        <v>40831.208333333336</v>
      </c>
      <c r="N293">
        <v>1319000400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s="11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7">
        <f t="shared" si="19"/>
        <v>9.8219178082191785E-2</v>
      </c>
      <c r="G294" s="5">
        <f t="shared" si="16"/>
        <v>71.7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3">
        <f t="shared" si="17"/>
        <v>40984.208333333336</v>
      </c>
      <c r="N294">
        <v>1333429200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s="11" t="s">
        <v>2033</v>
      </c>
      <c r="T294" t="s">
        <v>2034</v>
      </c>
    </row>
    <row r="295" spans="1:20" hidden="1" x14ac:dyDescent="0.3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7">
        <f t="shared" si="19"/>
        <v>0.16384615384615384</v>
      </c>
      <c r="G295" s="5">
        <f t="shared" si="16"/>
        <v>33.28125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3">
        <f t="shared" si="17"/>
        <v>40456.208333333336</v>
      </c>
      <c r="N295">
        <v>1287032400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s="11" t="s">
        <v>2039</v>
      </c>
      <c r="T295" t="s">
        <v>2040</v>
      </c>
    </row>
    <row r="296" spans="1:20" hidden="1" x14ac:dyDescent="0.3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7">
        <f t="shared" si="19"/>
        <v>13.396666666666667</v>
      </c>
      <c r="G296" s="5">
        <f t="shared" si="16"/>
        <v>43.923497267759565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3">
        <f t="shared" si="17"/>
        <v>43399.208333333328</v>
      </c>
      <c r="N296">
        <v>1541570400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s="11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7">
        <f t="shared" si="19"/>
        <v>0.35650077760497667</v>
      </c>
      <c r="G297" s="5">
        <f t="shared" si="16"/>
        <v>36.004712041884815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3">
        <f t="shared" si="17"/>
        <v>41562.208333333336</v>
      </c>
      <c r="N297">
        <v>1383976800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s="11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7">
        <f t="shared" si="19"/>
        <v>0.54950819672131146</v>
      </c>
      <c r="G298" s="5">
        <f t="shared" si="16"/>
        <v>88.21052631578948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3">
        <f t="shared" si="17"/>
        <v>43493.25</v>
      </c>
      <c r="N298">
        <v>1550556000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s="11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7">
        <f t="shared" si="19"/>
        <v>0.94236111111111109</v>
      </c>
      <c r="G299" s="5">
        <f t="shared" si="16"/>
        <v>65.240384615384613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3">
        <f t="shared" si="17"/>
        <v>41653.25</v>
      </c>
      <c r="N299">
        <v>1390456800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s="11" t="s">
        <v>2039</v>
      </c>
      <c r="T299" t="s">
        <v>2040</v>
      </c>
    </row>
    <row r="300" spans="1:20" hidden="1" x14ac:dyDescent="0.3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7">
        <f t="shared" si="19"/>
        <v>1.4391428571428571</v>
      </c>
      <c r="G300" s="5">
        <f t="shared" si="16"/>
        <v>69.958333333333329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3">
        <f t="shared" si="17"/>
        <v>42426.25</v>
      </c>
      <c r="N300">
        <v>1458018000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s="11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7">
        <f t="shared" si="19"/>
        <v>0.51421052631578945</v>
      </c>
      <c r="G301" s="5">
        <f t="shared" si="16"/>
        <v>39.877551020408163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3">
        <f t="shared" si="17"/>
        <v>42432.25</v>
      </c>
      <c r="N301">
        <v>1461819600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s="1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7">
        <f t="shared" si="19"/>
        <v>0.05</v>
      </c>
      <c r="G302" s="5">
        <f t="shared" si="16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3">
        <f t="shared" si="17"/>
        <v>42977.208333333328</v>
      </c>
      <c r="N302">
        <v>1504155600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s="11" t="s">
        <v>2047</v>
      </c>
      <c r="T302" t="s">
        <v>2048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7">
        <f t="shared" si="19"/>
        <v>13.446666666666667</v>
      </c>
      <c r="G303" s="5">
        <f t="shared" si="16"/>
        <v>41.023728813559323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3">
        <f t="shared" si="17"/>
        <v>42061.25</v>
      </c>
      <c r="N303">
        <v>1426395600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s="11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7">
        <f t="shared" si="19"/>
        <v>0.31844940867279897</v>
      </c>
      <c r="G304" s="5">
        <f t="shared" si="16"/>
        <v>98.914285714285711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3">
        <f t="shared" si="17"/>
        <v>43345.208333333328</v>
      </c>
      <c r="N304">
        <v>1537074000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s="11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7">
        <f t="shared" si="19"/>
        <v>0.82617647058823529</v>
      </c>
      <c r="G305" s="5">
        <f t="shared" si="16"/>
        <v>87.78125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3">
        <f t="shared" si="17"/>
        <v>42376.25</v>
      </c>
      <c r="N305">
        <v>1452578400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s="11" t="s">
        <v>2035</v>
      </c>
      <c r="T305" t="s">
        <v>2045</v>
      </c>
    </row>
    <row r="306" spans="1:20" hidden="1" x14ac:dyDescent="0.3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7">
        <f t="shared" si="19"/>
        <v>5.4614285714285717</v>
      </c>
      <c r="G306" s="5">
        <f t="shared" si="16"/>
        <v>80.767605633802816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3">
        <f t="shared" si="17"/>
        <v>42589.208333333328</v>
      </c>
      <c r="N306">
        <v>1474088400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s="11" t="s">
        <v>2041</v>
      </c>
      <c r="T306" t="s">
        <v>2042</v>
      </c>
    </row>
    <row r="307" spans="1:20" hidden="1" x14ac:dyDescent="0.3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7">
        <f t="shared" si="19"/>
        <v>2.8621428571428571</v>
      </c>
      <c r="G307" s="5">
        <f t="shared" si="16"/>
        <v>94.28235294117647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3">
        <f t="shared" si="17"/>
        <v>42448.208333333328</v>
      </c>
      <c r="N307">
        <v>1461906000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s="11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7">
        <f t="shared" si="19"/>
        <v>7.9076923076923072E-2</v>
      </c>
      <c r="G308" s="5">
        <f t="shared" si="16"/>
        <v>73.428571428571431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3">
        <f t="shared" si="17"/>
        <v>42930.208333333328</v>
      </c>
      <c r="N308">
        <v>1500267600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s="11" t="s">
        <v>2039</v>
      </c>
      <c r="T308" t="s">
        <v>2040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7">
        <f t="shared" si="19"/>
        <v>1.3213677811550153</v>
      </c>
      <c r="G309" s="5">
        <f t="shared" si="16"/>
        <v>65.968133535660087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3">
        <f t="shared" si="17"/>
        <v>41066.208333333336</v>
      </c>
      <c r="N309">
        <v>1340686800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s="11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7">
        <f t="shared" si="19"/>
        <v>0.74077834179357027</v>
      </c>
      <c r="G310" s="5">
        <f t="shared" si="16"/>
        <v>109.04109589041096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3">
        <f t="shared" si="17"/>
        <v>40651.208333333336</v>
      </c>
      <c r="N310">
        <v>1303189200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s="11" t="s">
        <v>2039</v>
      </c>
      <c r="T310" t="s">
        <v>2040</v>
      </c>
    </row>
    <row r="311" spans="1:20" hidden="1" x14ac:dyDescent="0.3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7">
        <f t="shared" si="19"/>
        <v>0.75292682926829269</v>
      </c>
      <c r="G311" s="5">
        <f t="shared" si="16"/>
        <v>41.16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3">
        <f t="shared" si="17"/>
        <v>40807.208333333336</v>
      </c>
      <c r="N311">
        <v>1318309200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s="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7">
        <f t="shared" si="19"/>
        <v>0.20333333333333334</v>
      </c>
      <c r="G312" s="5">
        <f t="shared" si="16"/>
        <v>99.125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3">
        <f t="shared" si="17"/>
        <v>40277.208333333336</v>
      </c>
      <c r="N312">
        <v>1272171600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s="11" t="s">
        <v>2050</v>
      </c>
      <c r="T312" t="s">
        <v>2051</v>
      </c>
    </row>
    <row r="313" spans="1:20" hidden="1" x14ac:dyDescent="0.3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7">
        <f t="shared" si="19"/>
        <v>2.0336507936507937</v>
      </c>
      <c r="G313" s="5">
        <f t="shared" si="16"/>
        <v>105.88429752066116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3">
        <f t="shared" si="17"/>
        <v>40590.25</v>
      </c>
      <c r="N313">
        <v>1298872800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s="11" t="s">
        <v>2039</v>
      </c>
      <c r="T313" t="s">
        <v>2040</v>
      </c>
    </row>
    <row r="314" spans="1:20" hidden="1" x14ac:dyDescent="0.3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7">
        <f t="shared" si="19"/>
        <v>3.1022842639593908</v>
      </c>
      <c r="G314" s="5">
        <f t="shared" si="16"/>
        <v>48.996525921966864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3">
        <f t="shared" si="17"/>
        <v>41572.208333333336</v>
      </c>
      <c r="N314">
        <v>1383282000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s="11" t="s">
        <v>2039</v>
      </c>
      <c r="T314" t="s">
        <v>2040</v>
      </c>
    </row>
    <row r="315" spans="1:20" hidden="1" x14ac:dyDescent="0.3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7">
        <f t="shared" si="19"/>
        <v>3.9531818181818181</v>
      </c>
      <c r="G315" s="5">
        <f t="shared" si="16"/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3">
        <f t="shared" si="17"/>
        <v>40966.25</v>
      </c>
      <c r="N315">
        <v>1330495200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s="11" t="s">
        <v>2035</v>
      </c>
      <c r="T315" t="s">
        <v>2036</v>
      </c>
    </row>
    <row r="316" spans="1:20" hidden="1" x14ac:dyDescent="0.3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7">
        <f t="shared" si="19"/>
        <v>2.9471428571428571</v>
      </c>
      <c r="G316" s="5">
        <f t="shared" si="16"/>
        <v>31.022556390977442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3">
        <f t="shared" si="17"/>
        <v>43536.208333333328</v>
      </c>
      <c r="N316">
        <v>1552798800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s="11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7">
        <f t="shared" si="19"/>
        <v>0.33894736842105261</v>
      </c>
      <c r="G317" s="5">
        <f t="shared" si="16"/>
        <v>103.87096774193549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3">
        <f t="shared" si="17"/>
        <v>41783.208333333336</v>
      </c>
      <c r="N317">
        <v>1403413200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s="11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7">
        <f t="shared" si="19"/>
        <v>0.66677083333333331</v>
      </c>
      <c r="G318" s="5">
        <f t="shared" si="16"/>
        <v>59.268518518518519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3">
        <f t="shared" si="17"/>
        <v>43788.25</v>
      </c>
      <c r="N318">
        <v>1574229600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s="11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7">
        <f t="shared" si="19"/>
        <v>0.19227272727272726</v>
      </c>
      <c r="G319" s="5">
        <f t="shared" si="16"/>
        <v>42.3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3">
        <f t="shared" si="17"/>
        <v>42869.208333333328</v>
      </c>
      <c r="N319">
        <v>1495861200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s="11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7">
        <f t="shared" si="19"/>
        <v>0.15842105263157893</v>
      </c>
      <c r="G320" s="5">
        <f t="shared" si="16"/>
        <v>53.117647058823529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3">
        <f t="shared" si="17"/>
        <v>41684.25</v>
      </c>
      <c r="N320">
        <v>1392530400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s="11" t="s">
        <v>2035</v>
      </c>
      <c r="T320" t="s">
        <v>2036</v>
      </c>
    </row>
    <row r="321" spans="1:20" hidden="1" x14ac:dyDescent="0.3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7">
        <f t="shared" si="19"/>
        <v>0.38702380952380955</v>
      </c>
      <c r="G321" s="5">
        <f t="shared" si="16"/>
        <v>50.796875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3">
        <f t="shared" si="17"/>
        <v>40402.208333333336</v>
      </c>
      <c r="N321">
        <v>1283662800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s="1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7">
        <f t="shared" si="19"/>
        <v>9.5876777251184833E-2</v>
      </c>
      <c r="G322" s="5">
        <f t="shared" si="16"/>
        <v>101.15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3">
        <f t="shared" si="17"/>
        <v>40673.208333333336</v>
      </c>
      <c r="N322">
        <v>1305781200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s="11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7">
        <f t="shared" si="19"/>
        <v>0.94144366197183094</v>
      </c>
      <c r="G323" s="5">
        <f t="shared" ref="G323:G386" si="20">E323/I323</f>
        <v>65.000810372771468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3">
        <f t="shared" ref="M323:M386" si="21">(((L323/60)/60)/24)+DATE(1970,1,1)</f>
        <v>40634.208333333336</v>
      </c>
      <c r="N323">
        <v>1302325200</v>
      </c>
      <c r="O323" s="13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s="11" t="s">
        <v>2041</v>
      </c>
      <c r="T323" t="s">
        <v>2052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7">
        <f t="shared" ref="F324:F387" si="23">E324/D324</f>
        <v>1.6656234096692113</v>
      </c>
      <c r="G324" s="5">
        <f t="shared" si="20"/>
        <v>37.998645510835914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3">
        <f t="shared" si="21"/>
        <v>40507.25</v>
      </c>
      <c r="N324">
        <v>1291788000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s="11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7">
        <f t="shared" si="23"/>
        <v>0.24134831460674158</v>
      </c>
      <c r="G325" s="5">
        <f t="shared" si="20"/>
        <v>82.615384615384613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3">
        <f t="shared" si="21"/>
        <v>41725.208333333336</v>
      </c>
      <c r="N325">
        <v>1396069200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s="11" t="s">
        <v>2041</v>
      </c>
      <c r="T325" t="s">
        <v>2042</v>
      </c>
    </row>
    <row r="326" spans="1:20" hidden="1" x14ac:dyDescent="0.3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7">
        <f t="shared" si="23"/>
        <v>1.6405633802816901</v>
      </c>
      <c r="G326" s="5">
        <f t="shared" si="20"/>
        <v>37.941368078175898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3">
        <f t="shared" si="21"/>
        <v>42176.208333333328</v>
      </c>
      <c r="N326">
        <v>1435899600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s="11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7">
        <f t="shared" si="23"/>
        <v>0.90723076923076929</v>
      </c>
      <c r="G327" s="5">
        <f t="shared" si="20"/>
        <v>80.780821917808225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3">
        <f t="shared" si="21"/>
        <v>43267.208333333328</v>
      </c>
      <c r="N327">
        <v>1531112400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s="11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7">
        <f t="shared" si="23"/>
        <v>0.46194444444444444</v>
      </c>
      <c r="G328" s="5">
        <f t="shared" si="20"/>
        <v>25.984375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3">
        <f t="shared" si="21"/>
        <v>42364.25</v>
      </c>
      <c r="N328">
        <v>1451628000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s="11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7">
        <f t="shared" si="23"/>
        <v>0.38538461538461538</v>
      </c>
      <c r="G329" s="5">
        <f t="shared" si="20"/>
        <v>30.363636363636363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3">
        <f t="shared" si="21"/>
        <v>43705.208333333328</v>
      </c>
      <c r="N329">
        <v>1567314000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s="11" t="s">
        <v>2039</v>
      </c>
      <c r="T329" t="s">
        <v>2040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7">
        <f t="shared" si="23"/>
        <v>1.3356231003039514</v>
      </c>
      <c r="G330" s="5">
        <f t="shared" si="20"/>
        <v>54.004916018025398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3">
        <f t="shared" si="21"/>
        <v>43434.25</v>
      </c>
      <c r="N330">
        <v>1544508000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s="11" t="s">
        <v>2035</v>
      </c>
      <c r="T330" t="s">
        <v>2036</v>
      </c>
    </row>
    <row r="331" spans="1:20" hidden="1" x14ac:dyDescent="0.3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7">
        <f t="shared" si="23"/>
        <v>0.22896588486140726</v>
      </c>
      <c r="G331" s="5">
        <f t="shared" si="20"/>
        <v>101.78672985781991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3">
        <f t="shared" si="21"/>
        <v>42716.25</v>
      </c>
      <c r="N331">
        <v>1482472800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s="11" t="s">
        <v>2050</v>
      </c>
      <c r="T331" t="s">
        <v>2051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7">
        <f t="shared" si="23"/>
        <v>1.8495548961424333</v>
      </c>
      <c r="G332" s="5">
        <f t="shared" si="20"/>
        <v>45.003610108303249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3">
        <f t="shared" si="21"/>
        <v>43077.25</v>
      </c>
      <c r="N332">
        <v>1512799200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s="11" t="s">
        <v>2041</v>
      </c>
      <c r="T332" t="s">
        <v>2042</v>
      </c>
    </row>
    <row r="333" spans="1:20" hidden="1" x14ac:dyDescent="0.3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7">
        <f t="shared" si="23"/>
        <v>4.4372727272727275</v>
      </c>
      <c r="G333" s="5">
        <f t="shared" si="20"/>
        <v>77.068421052631578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3">
        <f t="shared" si="21"/>
        <v>40896.25</v>
      </c>
      <c r="N333">
        <v>1324360800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s="11" t="s">
        <v>2033</v>
      </c>
      <c r="T333" t="s">
        <v>2034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7">
        <f t="shared" si="23"/>
        <v>1.999806763285024</v>
      </c>
      <c r="G334" s="5">
        <f t="shared" si="20"/>
        <v>88.076595744680844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3">
        <f t="shared" si="21"/>
        <v>41361.208333333336</v>
      </c>
      <c r="N334">
        <v>1364533200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s="11" t="s">
        <v>2037</v>
      </c>
      <c r="T334" t="s">
        <v>2046</v>
      </c>
    </row>
    <row r="335" spans="1:20" hidden="1" x14ac:dyDescent="0.3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7">
        <f t="shared" si="23"/>
        <v>1.2395833333333333</v>
      </c>
      <c r="G335" s="5">
        <f t="shared" si="20"/>
        <v>47.035573122529641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3">
        <f t="shared" si="21"/>
        <v>43424.25</v>
      </c>
      <c r="N335">
        <v>1545112800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s="11" t="s">
        <v>2039</v>
      </c>
      <c r="T335" t="s">
        <v>2040</v>
      </c>
    </row>
    <row r="336" spans="1:20" hidden="1" x14ac:dyDescent="0.3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7">
        <f t="shared" si="23"/>
        <v>1.8661329305135952</v>
      </c>
      <c r="G336" s="5">
        <f t="shared" si="20"/>
        <v>110.99550763701707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3">
        <f t="shared" si="21"/>
        <v>43110.25</v>
      </c>
      <c r="N336">
        <v>1516168800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s="11" t="s">
        <v>2035</v>
      </c>
      <c r="T336" t="s">
        <v>2036</v>
      </c>
    </row>
    <row r="337" spans="1:20" hidden="1" x14ac:dyDescent="0.3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7">
        <f t="shared" si="23"/>
        <v>1.1428538550057536</v>
      </c>
      <c r="G337" s="5">
        <f t="shared" si="20"/>
        <v>87.003066141042481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3">
        <f t="shared" si="21"/>
        <v>43784.25</v>
      </c>
      <c r="N337">
        <v>1574920800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s="11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7">
        <f t="shared" si="23"/>
        <v>0.97032531824611035</v>
      </c>
      <c r="G338" s="5">
        <f t="shared" si="20"/>
        <v>63.994402985074629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3">
        <f t="shared" si="21"/>
        <v>40527.25</v>
      </c>
      <c r="N338">
        <v>1292479200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s="11" t="s">
        <v>2035</v>
      </c>
      <c r="T338" t="s">
        <v>2036</v>
      </c>
    </row>
    <row r="339" spans="1:20" hidden="1" x14ac:dyDescent="0.3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7">
        <f t="shared" si="23"/>
        <v>1.2281904761904763</v>
      </c>
      <c r="G339" s="5">
        <f t="shared" si="20"/>
        <v>105.9945205479452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3">
        <f t="shared" si="21"/>
        <v>43780.25</v>
      </c>
      <c r="N339">
        <v>1573538400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s="11" t="s">
        <v>2039</v>
      </c>
      <c r="T339" t="s">
        <v>2040</v>
      </c>
    </row>
    <row r="340" spans="1:20" hidden="1" x14ac:dyDescent="0.3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7">
        <f t="shared" si="23"/>
        <v>1.7914326647564469</v>
      </c>
      <c r="G340" s="5">
        <f t="shared" si="20"/>
        <v>73.989349112426041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3">
        <f t="shared" si="21"/>
        <v>40821.208333333336</v>
      </c>
      <c r="N340">
        <v>1320382800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s="11" t="s">
        <v>2039</v>
      </c>
      <c r="T340" t="s">
        <v>2040</v>
      </c>
    </row>
    <row r="341" spans="1:20" hidden="1" x14ac:dyDescent="0.3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7">
        <f t="shared" si="23"/>
        <v>0.79951577402787966</v>
      </c>
      <c r="G341" s="5">
        <f t="shared" si="20"/>
        <v>84.02004626060139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3">
        <f t="shared" si="21"/>
        <v>42949.208333333328</v>
      </c>
      <c r="N341">
        <v>1502859600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s="1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7">
        <f t="shared" si="23"/>
        <v>0.94242587601078165</v>
      </c>
      <c r="G342" s="5">
        <f t="shared" si="20"/>
        <v>88.966921119592882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3">
        <f t="shared" si="21"/>
        <v>40889.25</v>
      </c>
      <c r="N342">
        <v>1323756000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s="11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7">
        <f t="shared" si="23"/>
        <v>0.84669291338582675</v>
      </c>
      <c r="G343" s="5">
        <f t="shared" si="20"/>
        <v>76.990453460620529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3">
        <f t="shared" si="21"/>
        <v>42244.208333333328</v>
      </c>
      <c r="N343">
        <v>1441342800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s="11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7">
        <f t="shared" si="23"/>
        <v>0.66521920668058454</v>
      </c>
      <c r="G344" s="5">
        <f t="shared" si="20"/>
        <v>97.146341463414629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3">
        <f t="shared" si="21"/>
        <v>41475.208333333336</v>
      </c>
      <c r="N344">
        <v>1375333200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s="11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7">
        <f t="shared" si="23"/>
        <v>0.53922222222222227</v>
      </c>
      <c r="G345" s="5">
        <f t="shared" si="20"/>
        <v>33.013605442176868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3">
        <f t="shared" si="21"/>
        <v>41597.25</v>
      </c>
      <c r="N345">
        <v>1389420000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s="11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7">
        <f t="shared" si="23"/>
        <v>0.41983299595141699</v>
      </c>
      <c r="G346" s="5">
        <f t="shared" si="20"/>
        <v>99.950602409638549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3">
        <f t="shared" si="21"/>
        <v>43122.25</v>
      </c>
      <c r="N346">
        <v>1520056800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s="11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7">
        <f t="shared" si="23"/>
        <v>0.14694796954314721</v>
      </c>
      <c r="G347" s="5">
        <f t="shared" si="20"/>
        <v>69.966767371601208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3">
        <f t="shared" si="21"/>
        <v>42194.208333333328</v>
      </c>
      <c r="N347">
        <v>1436504400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s="11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7">
        <f t="shared" si="23"/>
        <v>0.34475</v>
      </c>
      <c r="G348" s="5">
        <f t="shared" si="20"/>
        <v>110.32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3">
        <f t="shared" si="21"/>
        <v>42971.208333333328</v>
      </c>
      <c r="N348">
        <v>1508302800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s="11" t="s">
        <v>2035</v>
      </c>
      <c r="T348" t="s">
        <v>2045</v>
      </c>
    </row>
    <row r="349" spans="1:20" hidden="1" x14ac:dyDescent="0.3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7">
        <f t="shared" si="23"/>
        <v>14.007777777777777</v>
      </c>
      <c r="G349" s="5">
        <f t="shared" si="20"/>
        <v>66.005235602094245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3">
        <f t="shared" si="21"/>
        <v>42046.25</v>
      </c>
      <c r="N349">
        <v>1425708000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s="11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7">
        <f t="shared" si="23"/>
        <v>0.71770351758793971</v>
      </c>
      <c r="G350" s="5">
        <f t="shared" si="20"/>
        <v>41.005742176284812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3">
        <f t="shared" si="21"/>
        <v>42782.25</v>
      </c>
      <c r="N350">
        <v>1488348000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s="11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7">
        <f t="shared" si="23"/>
        <v>0.53074115044247783</v>
      </c>
      <c r="G351" s="5">
        <f t="shared" si="20"/>
        <v>103.96316359696641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3">
        <f t="shared" si="21"/>
        <v>42930.208333333328</v>
      </c>
      <c r="N351">
        <v>1502600400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s="1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7">
        <f t="shared" si="23"/>
        <v>0.05</v>
      </c>
      <c r="G352" s="5">
        <f t="shared" si="20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3">
        <f t="shared" si="21"/>
        <v>42144.208333333328</v>
      </c>
      <c r="N352">
        <v>1433653200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s="11" t="s">
        <v>2035</v>
      </c>
      <c r="T352" t="s">
        <v>2058</v>
      </c>
    </row>
    <row r="353" spans="1:20" hidden="1" x14ac:dyDescent="0.3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7">
        <f t="shared" si="23"/>
        <v>1.2770715249662619</v>
      </c>
      <c r="G353" s="5">
        <f t="shared" si="20"/>
        <v>47.009935419771487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3">
        <f t="shared" si="21"/>
        <v>42240.208333333328</v>
      </c>
      <c r="N353">
        <v>1441602000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s="11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7">
        <f t="shared" si="23"/>
        <v>0.34892857142857142</v>
      </c>
      <c r="G354" s="5">
        <f t="shared" si="20"/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3">
        <f t="shared" si="21"/>
        <v>42315.25</v>
      </c>
      <c r="N354">
        <v>1447567200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s="11" t="s">
        <v>2039</v>
      </c>
      <c r="T354" t="s">
        <v>2040</v>
      </c>
    </row>
    <row r="355" spans="1:20" hidden="1" x14ac:dyDescent="0.3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7">
        <f t="shared" si="23"/>
        <v>4.105982142857143</v>
      </c>
      <c r="G355" s="5">
        <f t="shared" si="20"/>
        <v>81.010569583088667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3">
        <f t="shared" si="21"/>
        <v>43651.208333333328</v>
      </c>
      <c r="N355">
        <v>1562389200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s="11" t="s">
        <v>2039</v>
      </c>
      <c r="T355" t="s">
        <v>2040</v>
      </c>
    </row>
    <row r="356" spans="1:20" hidden="1" x14ac:dyDescent="0.3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7">
        <f t="shared" si="23"/>
        <v>1.2373770491803278</v>
      </c>
      <c r="G356" s="5">
        <f t="shared" si="20"/>
        <v>94.35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3">
        <f t="shared" si="21"/>
        <v>41520.208333333336</v>
      </c>
      <c r="N356">
        <v>1378789200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s="11" t="s">
        <v>2041</v>
      </c>
      <c r="T356" t="s">
        <v>2042</v>
      </c>
    </row>
    <row r="357" spans="1:20" hidden="1" x14ac:dyDescent="0.3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7">
        <f t="shared" si="23"/>
        <v>0.58973684210526311</v>
      </c>
      <c r="G357" s="5">
        <f t="shared" si="20"/>
        <v>26.058139534883722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3">
        <f t="shared" si="21"/>
        <v>42757.25</v>
      </c>
      <c r="N357">
        <v>1488520800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s="11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7">
        <f t="shared" si="23"/>
        <v>0.36892473118279567</v>
      </c>
      <c r="G358" s="5">
        <f t="shared" si="20"/>
        <v>85.775000000000006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3">
        <f t="shared" si="21"/>
        <v>40922.25</v>
      </c>
      <c r="N358">
        <v>1327298400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s="11" t="s">
        <v>2039</v>
      </c>
      <c r="T358" t="s">
        <v>2040</v>
      </c>
    </row>
    <row r="359" spans="1:20" hidden="1" x14ac:dyDescent="0.3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7">
        <f t="shared" si="23"/>
        <v>1.8491304347826087</v>
      </c>
      <c r="G359" s="5">
        <f t="shared" si="20"/>
        <v>103.73170731707317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3">
        <f t="shared" si="21"/>
        <v>42250.208333333328</v>
      </c>
      <c r="N359">
        <v>1443416400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s="11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7">
        <f t="shared" si="23"/>
        <v>0.11814432989690722</v>
      </c>
      <c r="G360" s="5">
        <f t="shared" si="20"/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3">
        <f t="shared" si="21"/>
        <v>43322.208333333328</v>
      </c>
      <c r="N360">
        <v>1534136400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s="11" t="s">
        <v>2054</v>
      </c>
      <c r="T360" t="s">
        <v>2055</v>
      </c>
    </row>
    <row r="361" spans="1:20" hidden="1" x14ac:dyDescent="0.3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7">
        <f t="shared" si="23"/>
        <v>2.9870000000000001</v>
      </c>
      <c r="G361" s="5">
        <f t="shared" si="20"/>
        <v>63.893048128342244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3">
        <f t="shared" si="21"/>
        <v>40782.208333333336</v>
      </c>
      <c r="N361">
        <v>1315026000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s="11" t="s">
        <v>2041</v>
      </c>
      <c r="T361" t="s">
        <v>2049</v>
      </c>
    </row>
    <row r="362" spans="1:20" hidden="1" x14ac:dyDescent="0.3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7">
        <f t="shared" si="23"/>
        <v>2.2635175879396985</v>
      </c>
      <c r="G362" s="5">
        <f t="shared" si="20"/>
        <v>47.002434782608695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3">
        <f t="shared" si="21"/>
        <v>40544.25</v>
      </c>
      <c r="N362">
        <v>1295071200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s="11" t="s">
        <v>2039</v>
      </c>
      <c r="T362" t="s">
        <v>2040</v>
      </c>
    </row>
    <row r="363" spans="1:20" hidden="1" x14ac:dyDescent="0.3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7">
        <f t="shared" si="23"/>
        <v>1.7356363636363636</v>
      </c>
      <c r="G363" s="5">
        <f t="shared" si="20"/>
        <v>108.47727272727273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3">
        <f t="shared" si="21"/>
        <v>43015.208333333328</v>
      </c>
      <c r="N363">
        <v>1509426000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s="11" t="s">
        <v>2039</v>
      </c>
      <c r="T363" t="s">
        <v>2040</v>
      </c>
    </row>
    <row r="364" spans="1:20" hidden="1" x14ac:dyDescent="0.3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7">
        <f t="shared" si="23"/>
        <v>3.7175675675675675</v>
      </c>
      <c r="G364" s="5">
        <f t="shared" si="20"/>
        <v>72.015706806282722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3">
        <f t="shared" si="21"/>
        <v>40570.25</v>
      </c>
      <c r="N364">
        <v>1299391200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s="11" t="s">
        <v>2035</v>
      </c>
      <c r="T364" t="s">
        <v>2036</v>
      </c>
    </row>
    <row r="365" spans="1:20" hidden="1" x14ac:dyDescent="0.3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7">
        <f t="shared" si="23"/>
        <v>1.601923076923077</v>
      </c>
      <c r="G365" s="5">
        <f t="shared" si="20"/>
        <v>59.928057553956833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3">
        <f t="shared" si="21"/>
        <v>40904.25</v>
      </c>
      <c r="N365">
        <v>1325052000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s="11" t="s">
        <v>2035</v>
      </c>
      <c r="T365" t="s">
        <v>2036</v>
      </c>
    </row>
    <row r="366" spans="1:20" hidden="1" x14ac:dyDescent="0.3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7">
        <f t="shared" si="23"/>
        <v>16.163333333333334</v>
      </c>
      <c r="G366" s="5">
        <f t="shared" si="20"/>
        <v>78.209677419354833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3">
        <f t="shared" si="21"/>
        <v>43164.25</v>
      </c>
      <c r="N366">
        <v>1522818000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s="11" t="s">
        <v>2035</v>
      </c>
      <c r="T366" t="s">
        <v>2045</v>
      </c>
    </row>
    <row r="367" spans="1:20" hidden="1" x14ac:dyDescent="0.3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7">
        <f t="shared" si="23"/>
        <v>7.3343749999999996</v>
      </c>
      <c r="G367" s="5">
        <f t="shared" si="20"/>
        <v>104.77678571428571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3">
        <f t="shared" si="21"/>
        <v>42733.25</v>
      </c>
      <c r="N367">
        <v>1485324000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s="11" t="s">
        <v>2039</v>
      </c>
      <c r="T367" t="s">
        <v>2040</v>
      </c>
    </row>
    <row r="368" spans="1:20" hidden="1" x14ac:dyDescent="0.3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7">
        <f t="shared" si="23"/>
        <v>5.9211111111111112</v>
      </c>
      <c r="G368" s="5">
        <f t="shared" si="20"/>
        <v>105.52475247524752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3">
        <f t="shared" si="21"/>
        <v>40546.25</v>
      </c>
      <c r="N368">
        <v>1294120800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s="11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7">
        <f t="shared" si="23"/>
        <v>0.18888888888888888</v>
      </c>
      <c r="G369" s="5">
        <f t="shared" si="20"/>
        <v>24.933333333333334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3">
        <f t="shared" si="21"/>
        <v>41930.208333333336</v>
      </c>
      <c r="N369">
        <v>1415685600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s="11" t="s">
        <v>2039</v>
      </c>
      <c r="T369" t="s">
        <v>2040</v>
      </c>
    </row>
    <row r="370" spans="1:20" hidden="1" x14ac:dyDescent="0.3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7">
        <f t="shared" si="23"/>
        <v>2.7680769230769231</v>
      </c>
      <c r="G370" s="5">
        <f t="shared" si="20"/>
        <v>69.873786407766985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3">
        <f t="shared" si="21"/>
        <v>40464.208333333336</v>
      </c>
      <c r="N370">
        <v>1288933200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s="11" t="s">
        <v>2041</v>
      </c>
      <c r="T370" t="s">
        <v>2042</v>
      </c>
    </row>
    <row r="371" spans="1:20" hidden="1" x14ac:dyDescent="0.3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7">
        <f t="shared" si="23"/>
        <v>2.730185185185185</v>
      </c>
      <c r="G371" s="5">
        <f t="shared" si="20"/>
        <v>95.733766233766232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3">
        <f t="shared" si="21"/>
        <v>41308.25</v>
      </c>
      <c r="N371">
        <v>1363237200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s="11" t="s">
        <v>2041</v>
      </c>
      <c r="T371" t="s">
        <v>2060</v>
      </c>
    </row>
    <row r="372" spans="1:20" hidden="1" x14ac:dyDescent="0.3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7">
        <f t="shared" si="23"/>
        <v>1.593633125556545</v>
      </c>
      <c r="G372" s="5">
        <f t="shared" si="20"/>
        <v>29.997485752598056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3">
        <f t="shared" si="21"/>
        <v>43570.208333333328</v>
      </c>
      <c r="N372">
        <v>1555822800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s="11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7">
        <f t="shared" si="23"/>
        <v>0.67869978858350954</v>
      </c>
      <c r="G373" s="5">
        <f t="shared" si="20"/>
        <v>59.011948529411768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3">
        <f t="shared" si="21"/>
        <v>42043.25</v>
      </c>
      <c r="N373">
        <v>1427778000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s="11" t="s">
        <v>2039</v>
      </c>
      <c r="T373" t="s">
        <v>2040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7">
        <f t="shared" si="23"/>
        <v>15.915555555555555</v>
      </c>
      <c r="G374" s="5">
        <f t="shared" si="20"/>
        <v>84.757396449704146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3">
        <f t="shared" si="21"/>
        <v>42012.25</v>
      </c>
      <c r="N374">
        <v>1422424800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s="11" t="s">
        <v>2041</v>
      </c>
      <c r="T374" t="s">
        <v>2042</v>
      </c>
    </row>
    <row r="375" spans="1:20" hidden="1" x14ac:dyDescent="0.3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7">
        <f t="shared" si="23"/>
        <v>7.3018222222222224</v>
      </c>
      <c r="G375" s="5">
        <f t="shared" si="20"/>
        <v>78.010921177587846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3">
        <f t="shared" si="21"/>
        <v>42964.208333333328</v>
      </c>
      <c r="N375">
        <v>1503637200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s="11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7">
        <f t="shared" si="23"/>
        <v>0.13185782556750297</v>
      </c>
      <c r="G376" s="5">
        <f t="shared" si="20"/>
        <v>50.05215419501134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3">
        <f t="shared" si="21"/>
        <v>43476.25</v>
      </c>
      <c r="N376">
        <v>1547618400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s="11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7">
        <f t="shared" si="23"/>
        <v>0.54777777777777781</v>
      </c>
      <c r="G377" s="5">
        <f t="shared" si="20"/>
        <v>59.16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3">
        <f t="shared" si="21"/>
        <v>42293.208333333328</v>
      </c>
      <c r="N377">
        <v>1449900000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s="11" t="s">
        <v>2035</v>
      </c>
      <c r="T377" t="s">
        <v>2045</v>
      </c>
    </row>
    <row r="378" spans="1:20" hidden="1" x14ac:dyDescent="0.3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7">
        <f t="shared" si="23"/>
        <v>3.6102941176470589</v>
      </c>
      <c r="G378" s="5">
        <f t="shared" si="20"/>
        <v>93.702290076335885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3">
        <f t="shared" si="21"/>
        <v>41826.208333333336</v>
      </c>
      <c r="N378">
        <v>1405141200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s="11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7">
        <f t="shared" si="23"/>
        <v>0.10257545271629778</v>
      </c>
      <c r="G379" s="5">
        <f t="shared" si="20"/>
        <v>40.14173228346457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3">
        <f t="shared" si="21"/>
        <v>43760.208333333328</v>
      </c>
      <c r="N379">
        <v>1572933600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s="11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7">
        <f t="shared" si="23"/>
        <v>0.13962962962962963</v>
      </c>
      <c r="G380" s="5">
        <f t="shared" si="20"/>
        <v>70.090140845070422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3">
        <f t="shared" si="21"/>
        <v>43241.208333333328</v>
      </c>
      <c r="N380">
        <v>1530162000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s="11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7">
        <f t="shared" si="23"/>
        <v>0.40444444444444444</v>
      </c>
      <c r="G381" s="5">
        <f t="shared" si="20"/>
        <v>66.181818181818187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3">
        <f t="shared" si="21"/>
        <v>40843.208333333336</v>
      </c>
      <c r="N381">
        <v>1320904800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s="11" t="s">
        <v>2039</v>
      </c>
      <c r="T381" t="s">
        <v>2040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7">
        <f t="shared" si="23"/>
        <v>1.6032</v>
      </c>
      <c r="G382" s="5">
        <f t="shared" si="20"/>
        <v>47.714285714285715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3">
        <f t="shared" si="21"/>
        <v>41448.208333333336</v>
      </c>
      <c r="N382">
        <v>1372395600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s="11" t="s">
        <v>2039</v>
      </c>
      <c r="T382" t="s">
        <v>2040</v>
      </c>
    </row>
    <row r="383" spans="1:20" hidden="1" x14ac:dyDescent="0.3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7">
        <f t="shared" si="23"/>
        <v>1.8394339622641509</v>
      </c>
      <c r="G383" s="5">
        <f t="shared" si="20"/>
        <v>62.896774193548389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3">
        <f t="shared" si="21"/>
        <v>42163.208333333328</v>
      </c>
      <c r="N383">
        <v>1437714000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s="11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7">
        <f t="shared" si="23"/>
        <v>0.63769230769230767</v>
      </c>
      <c r="G384" s="5">
        <f t="shared" si="20"/>
        <v>86.611940298507463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3">
        <f t="shared" si="21"/>
        <v>43024.208333333328</v>
      </c>
      <c r="N384">
        <v>1509771600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s="11" t="s">
        <v>2054</v>
      </c>
      <c r="T384" t="s">
        <v>2055</v>
      </c>
    </row>
    <row r="385" spans="1:20" hidden="1" x14ac:dyDescent="0.3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7">
        <f t="shared" si="23"/>
        <v>2.2538095238095237</v>
      </c>
      <c r="G385" s="5">
        <f t="shared" si="20"/>
        <v>75.126984126984127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3">
        <f t="shared" si="21"/>
        <v>43509.25</v>
      </c>
      <c r="N385">
        <v>1550556000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s="11" t="s">
        <v>2033</v>
      </c>
      <c r="T385" t="s">
        <v>2034</v>
      </c>
    </row>
    <row r="386" spans="1:20" hidden="1" x14ac:dyDescent="0.3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7">
        <f t="shared" si="23"/>
        <v>1.7200961538461539</v>
      </c>
      <c r="G386" s="5">
        <f t="shared" si="20"/>
        <v>41.004167534903104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3">
        <f t="shared" si="21"/>
        <v>42776.25</v>
      </c>
      <c r="N386">
        <v>1489039200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s="11" t="s">
        <v>2041</v>
      </c>
      <c r="T386" t="s">
        <v>2042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7">
        <f t="shared" si="23"/>
        <v>1.4616709511568124</v>
      </c>
      <c r="G387" s="5">
        <f t="shared" ref="G387:G450" si="24">E387/I387</f>
        <v>50.007915567282325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3">
        <f t="shared" ref="M387:M450" si="25">(((L387/60)/60)/24)+DATE(1970,1,1)</f>
        <v>43553.208333333328</v>
      </c>
      <c r="N387">
        <v>1556600400</v>
      </c>
      <c r="O387" s="13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s="11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7">
        <f t="shared" ref="F388:F451" si="27">E388/D388</f>
        <v>0.76423616236162362</v>
      </c>
      <c r="G388" s="5">
        <f t="shared" si="24"/>
        <v>96.960674157303373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3">
        <f t="shared" si="25"/>
        <v>40355.208333333336</v>
      </c>
      <c r="N388">
        <v>1278565200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s="11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7">
        <f t="shared" si="27"/>
        <v>0.39261467889908258</v>
      </c>
      <c r="G389" s="5">
        <f t="shared" si="24"/>
        <v>100.93160377358491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3">
        <f t="shared" si="25"/>
        <v>41072.208333333336</v>
      </c>
      <c r="N389">
        <v>1339909200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s="11" t="s">
        <v>2037</v>
      </c>
      <c r="T389" t="s">
        <v>2046</v>
      </c>
    </row>
    <row r="390" spans="1:20" hidden="1" x14ac:dyDescent="0.3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7">
        <f t="shared" si="27"/>
        <v>0.11270034843205574</v>
      </c>
      <c r="G390" s="5">
        <f t="shared" si="24"/>
        <v>89.227586206896547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3">
        <f t="shared" si="25"/>
        <v>40912.25</v>
      </c>
      <c r="N390">
        <v>1325829600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s="11" t="s">
        <v>2035</v>
      </c>
      <c r="T390" t="s">
        <v>2045</v>
      </c>
    </row>
    <row r="391" spans="1:20" hidden="1" x14ac:dyDescent="0.3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7">
        <f t="shared" si="27"/>
        <v>1.2211084337349398</v>
      </c>
      <c r="G391" s="5">
        <f t="shared" si="24"/>
        <v>87.979166666666671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3">
        <f t="shared" si="25"/>
        <v>40479.208333333336</v>
      </c>
      <c r="N391">
        <v>1290578400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s="11" t="s">
        <v>2039</v>
      </c>
      <c r="T391" t="s">
        <v>2040</v>
      </c>
    </row>
    <row r="392" spans="1:20" hidden="1" x14ac:dyDescent="0.3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7">
        <f t="shared" si="27"/>
        <v>1.8654166666666667</v>
      </c>
      <c r="G392" s="5">
        <f t="shared" si="24"/>
        <v>89.54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3">
        <f t="shared" si="25"/>
        <v>41530.208333333336</v>
      </c>
      <c r="N392">
        <v>1380344400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s="11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7">
        <f t="shared" si="27"/>
        <v>7.27317880794702E-2</v>
      </c>
      <c r="G393" s="5">
        <f t="shared" si="24"/>
        <v>29.09271523178808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3">
        <f t="shared" si="25"/>
        <v>41653.25</v>
      </c>
      <c r="N393">
        <v>1389852000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s="11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7">
        <f t="shared" si="27"/>
        <v>0.65642371234207963</v>
      </c>
      <c r="G394" s="5">
        <f t="shared" si="24"/>
        <v>42.006218905472636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3">
        <f t="shared" si="25"/>
        <v>40549.25</v>
      </c>
      <c r="N394">
        <v>1294466400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s="11" t="s">
        <v>2037</v>
      </c>
      <c r="T394" t="s">
        <v>2046</v>
      </c>
    </row>
    <row r="395" spans="1:20" hidden="1" x14ac:dyDescent="0.3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7">
        <f t="shared" si="27"/>
        <v>2.2896178343949045</v>
      </c>
      <c r="G395" s="5">
        <f t="shared" si="24"/>
        <v>47.004903563255965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3">
        <f t="shared" si="25"/>
        <v>42933.208333333328</v>
      </c>
      <c r="N395">
        <v>1500354000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s="11" t="s">
        <v>2035</v>
      </c>
      <c r="T395" t="s">
        <v>2058</v>
      </c>
    </row>
    <row r="396" spans="1:20" hidden="1" x14ac:dyDescent="0.3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7">
        <f t="shared" si="27"/>
        <v>4.6937499999999996</v>
      </c>
      <c r="G396" s="5">
        <f t="shared" si="24"/>
        <v>110.44117647058823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3">
        <f t="shared" si="25"/>
        <v>41484.208333333336</v>
      </c>
      <c r="N396">
        <v>1375938000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s="11" t="s">
        <v>2041</v>
      </c>
      <c r="T396" t="s">
        <v>2042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7">
        <f t="shared" si="27"/>
        <v>1.3011267605633803</v>
      </c>
      <c r="G397" s="5">
        <f t="shared" si="24"/>
        <v>41.990909090909092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3">
        <f t="shared" si="25"/>
        <v>40885.25</v>
      </c>
      <c r="N397">
        <v>1323410400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s="11" t="s">
        <v>2039</v>
      </c>
      <c r="T397" t="s">
        <v>2040</v>
      </c>
    </row>
    <row r="398" spans="1:20" hidden="1" x14ac:dyDescent="0.3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7">
        <f t="shared" si="27"/>
        <v>1.6705422993492407</v>
      </c>
      <c r="G398" s="5">
        <f t="shared" si="24"/>
        <v>48.012468827930178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3">
        <f t="shared" si="25"/>
        <v>43378.208333333328</v>
      </c>
      <c r="N398">
        <v>1539406800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s="11" t="s">
        <v>2041</v>
      </c>
      <c r="T398" t="s">
        <v>2044</v>
      </c>
    </row>
    <row r="399" spans="1:20" hidden="1" x14ac:dyDescent="0.3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7">
        <f t="shared" si="27"/>
        <v>1.738641975308642</v>
      </c>
      <c r="G399" s="5">
        <f t="shared" si="24"/>
        <v>31.019823788546255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3">
        <f t="shared" si="25"/>
        <v>41417.208333333336</v>
      </c>
      <c r="N399">
        <v>1369803600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s="11" t="s">
        <v>2035</v>
      </c>
      <c r="T399" t="s">
        <v>2036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7">
        <f t="shared" si="27"/>
        <v>7.1776470588235295</v>
      </c>
      <c r="G400" s="5">
        <f t="shared" si="24"/>
        <v>99.203252032520325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3">
        <f t="shared" si="25"/>
        <v>43228.208333333328</v>
      </c>
      <c r="N400">
        <v>1525928400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s="11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7">
        <f t="shared" si="27"/>
        <v>0.63850976361767731</v>
      </c>
      <c r="G401" s="5">
        <f t="shared" si="24"/>
        <v>66.022316684378325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3">
        <f t="shared" si="25"/>
        <v>40576.25</v>
      </c>
      <c r="N401">
        <v>1297231200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s="1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7">
        <f t="shared" si="27"/>
        <v>0.02</v>
      </c>
      <c r="G402" s="5">
        <f t="shared" si="24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3">
        <f t="shared" si="25"/>
        <v>41502.208333333336</v>
      </c>
      <c r="N402">
        <v>1378530000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s="11" t="s">
        <v>2054</v>
      </c>
      <c r="T402" t="s">
        <v>2055</v>
      </c>
    </row>
    <row r="403" spans="1:20" hidden="1" x14ac:dyDescent="0.3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7">
        <f t="shared" si="27"/>
        <v>15.302222222222222</v>
      </c>
      <c r="G403" s="5">
        <f t="shared" si="24"/>
        <v>46.060200668896321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3">
        <f t="shared" si="25"/>
        <v>43765.208333333328</v>
      </c>
      <c r="N403">
        <v>1572152400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s="11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7">
        <f t="shared" si="27"/>
        <v>0.40356164383561643</v>
      </c>
      <c r="G404" s="5">
        <f t="shared" si="24"/>
        <v>73.650000000000006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3">
        <f t="shared" si="25"/>
        <v>40914.25</v>
      </c>
      <c r="N404">
        <v>1329890400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s="11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7">
        <f t="shared" si="27"/>
        <v>0.86220633299284988</v>
      </c>
      <c r="G405" s="5">
        <f t="shared" si="24"/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3">
        <f t="shared" si="25"/>
        <v>40310.208333333336</v>
      </c>
      <c r="N405">
        <v>1276750800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s="11" t="s">
        <v>2039</v>
      </c>
      <c r="T405" t="s">
        <v>2040</v>
      </c>
    </row>
    <row r="406" spans="1:20" hidden="1" x14ac:dyDescent="0.3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7">
        <f t="shared" si="27"/>
        <v>3.1558486707566464</v>
      </c>
      <c r="G406" s="5">
        <f t="shared" si="24"/>
        <v>68.985695127402778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3">
        <f t="shared" si="25"/>
        <v>43053.25</v>
      </c>
      <c r="N406">
        <v>1510898400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s="11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7">
        <f t="shared" si="27"/>
        <v>0.89618243243243245</v>
      </c>
      <c r="G407" s="5">
        <f t="shared" si="24"/>
        <v>60.981609195402299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3">
        <f t="shared" si="25"/>
        <v>43255.208333333328</v>
      </c>
      <c r="N407">
        <v>1532408400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s="11" t="s">
        <v>2039</v>
      </c>
      <c r="T407" t="s">
        <v>2040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7">
        <f t="shared" si="27"/>
        <v>1.8214503816793892</v>
      </c>
      <c r="G408" s="5">
        <f t="shared" si="24"/>
        <v>110.98139534883721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3">
        <f t="shared" si="25"/>
        <v>41304.25</v>
      </c>
      <c r="N408">
        <v>1360562400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s="11" t="s">
        <v>2041</v>
      </c>
      <c r="T408" t="s">
        <v>2042</v>
      </c>
    </row>
    <row r="409" spans="1:20" hidden="1" x14ac:dyDescent="0.3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7">
        <f t="shared" si="27"/>
        <v>3.5588235294117645</v>
      </c>
      <c r="G409" s="5">
        <f t="shared" si="24"/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3">
        <f t="shared" si="25"/>
        <v>43751.208333333328</v>
      </c>
      <c r="N409">
        <v>1571547600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s="11" t="s">
        <v>2039</v>
      </c>
      <c r="T409" t="s">
        <v>2040</v>
      </c>
    </row>
    <row r="410" spans="1:20" hidden="1" x14ac:dyDescent="0.3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7">
        <f t="shared" si="27"/>
        <v>1.3183695652173912</v>
      </c>
      <c r="G410" s="5">
        <f t="shared" si="24"/>
        <v>78.759740259740255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3">
        <f t="shared" si="25"/>
        <v>42541.208333333328</v>
      </c>
      <c r="N410">
        <v>1468126800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s="11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7">
        <f t="shared" si="27"/>
        <v>0.46315634218289087</v>
      </c>
      <c r="G411" s="5">
        <f t="shared" si="24"/>
        <v>87.960784313725483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3">
        <f t="shared" si="25"/>
        <v>42843.208333333328</v>
      </c>
      <c r="N411">
        <v>1492837200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s="11" t="s">
        <v>2035</v>
      </c>
      <c r="T411" t="s">
        <v>2036</v>
      </c>
    </row>
    <row r="412" spans="1:20" hidden="1" x14ac:dyDescent="0.3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7">
        <f t="shared" si="27"/>
        <v>0.36132726089785294</v>
      </c>
      <c r="G412" s="5">
        <f t="shared" si="24"/>
        <v>49.987398739873989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3">
        <f t="shared" si="25"/>
        <v>42122.208333333328</v>
      </c>
      <c r="N412">
        <v>1430197200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s="11" t="s">
        <v>2050</v>
      </c>
      <c r="T412" t="s">
        <v>2061</v>
      </c>
    </row>
    <row r="413" spans="1:20" hidden="1" x14ac:dyDescent="0.3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7">
        <f t="shared" si="27"/>
        <v>1.0462820512820512</v>
      </c>
      <c r="G413" s="5">
        <f t="shared" si="24"/>
        <v>99.524390243902445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3">
        <f t="shared" si="25"/>
        <v>42884.208333333328</v>
      </c>
      <c r="N413">
        <v>1496206800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s="11" t="s">
        <v>2039</v>
      </c>
      <c r="T413" t="s">
        <v>2040</v>
      </c>
    </row>
    <row r="414" spans="1:20" hidden="1" x14ac:dyDescent="0.3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7">
        <f t="shared" si="27"/>
        <v>6.6885714285714286</v>
      </c>
      <c r="G414" s="5">
        <f t="shared" si="24"/>
        <v>104.82089552238806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3">
        <f t="shared" si="25"/>
        <v>41642.25</v>
      </c>
      <c r="N414">
        <v>1389592800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s="11" t="s">
        <v>2047</v>
      </c>
      <c r="T414" t="s">
        <v>2053</v>
      </c>
    </row>
    <row r="415" spans="1:20" hidden="1" x14ac:dyDescent="0.3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7">
        <f t="shared" si="27"/>
        <v>0.62072823218997364</v>
      </c>
      <c r="G415" s="5">
        <f t="shared" si="24"/>
        <v>108.01469237832875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3">
        <f t="shared" si="25"/>
        <v>43431.25</v>
      </c>
      <c r="N415">
        <v>1545631200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s="11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7">
        <f t="shared" si="27"/>
        <v>0.84699787460148779</v>
      </c>
      <c r="G416" s="5">
        <f t="shared" si="24"/>
        <v>28.998544660724033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3">
        <f t="shared" si="25"/>
        <v>40288.208333333336</v>
      </c>
      <c r="N416">
        <v>1272430800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s="11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7">
        <f t="shared" si="27"/>
        <v>0.11059030837004405</v>
      </c>
      <c r="G417" s="5">
        <f t="shared" si="24"/>
        <v>30.028708133971293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3">
        <f t="shared" si="25"/>
        <v>40921.25</v>
      </c>
      <c r="N417">
        <v>1327903200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s="11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7">
        <f t="shared" si="27"/>
        <v>0.43838781575037145</v>
      </c>
      <c r="G418" s="5">
        <f t="shared" si="24"/>
        <v>41.005559416261292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3">
        <f t="shared" si="25"/>
        <v>40560.25</v>
      </c>
      <c r="N418">
        <v>1296021600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s="11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7">
        <f t="shared" si="27"/>
        <v>0.55470588235294116</v>
      </c>
      <c r="G419" s="5">
        <f t="shared" si="24"/>
        <v>62.866666666666667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3">
        <f t="shared" si="25"/>
        <v>43407.208333333328</v>
      </c>
      <c r="N419">
        <v>1543298400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s="11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7">
        <f t="shared" si="27"/>
        <v>0.57399511301160655</v>
      </c>
      <c r="G420" s="5">
        <f t="shared" si="24"/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3">
        <f t="shared" si="25"/>
        <v>41035.208333333336</v>
      </c>
      <c r="N420">
        <v>1336366800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s="11" t="s">
        <v>2041</v>
      </c>
      <c r="T420" t="s">
        <v>2042</v>
      </c>
    </row>
    <row r="421" spans="1:20" hidden="1" x14ac:dyDescent="0.3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7">
        <f t="shared" si="27"/>
        <v>1.2343497363796134</v>
      </c>
      <c r="G421" s="5">
        <f t="shared" si="24"/>
        <v>26.997693638285604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3">
        <f t="shared" si="25"/>
        <v>40899.25</v>
      </c>
      <c r="N421">
        <v>1325052000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s="11" t="s">
        <v>2037</v>
      </c>
      <c r="T421" t="s">
        <v>2038</v>
      </c>
    </row>
    <row r="422" spans="1:20" hidden="1" x14ac:dyDescent="0.3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7">
        <f t="shared" si="27"/>
        <v>1.2846</v>
      </c>
      <c r="G422" s="5">
        <f t="shared" si="24"/>
        <v>68.329787234042556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3">
        <f t="shared" si="25"/>
        <v>42911.208333333328</v>
      </c>
      <c r="N422">
        <v>1499576400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s="11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7">
        <f t="shared" si="27"/>
        <v>0.63989361702127656</v>
      </c>
      <c r="G423" s="5">
        <f t="shared" si="24"/>
        <v>50.974576271186443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3">
        <f t="shared" si="25"/>
        <v>42915.208333333328</v>
      </c>
      <c r="N423">
        <v>1501304400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s="11" t="s">
        <v>2037</v>
      </c>
      <c r="T423" t="s">
        <v>2046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7">
        <f t="shared" si="27"/>
        <v>1.2729885057471264</v>
      </c>
      <c r="G424" s="5">
        <f t="shared" si="24"/>
        <v>54.024390243902438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3">
        <f t="shared" si="25"/>
        <v>40285.208333333336</v>
      </c>
      <c r="N424">
        <v>1273208400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s="11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7">
        <f t="shared" si="27"/>
        <v>0.10638024357239513</v>
      </c>
      <c r="G425" s="5">
        <f t="shared" si="24"/>
        <v>97.055555555555557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3">
        <f t="shared" si="25"/>
        <v>40808.208333333336</v>
      </c>
      <c r="N425">
        <v>1316840400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s="11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7">
        <f t="shared" si="27"/>
        <v>0.40470588235294119</v>
      </c>
      <c r="G426" s="5">
        <f t="shared" si="24"/>
        <v>24.867469879518072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3">
        <f t="shared" si="25"/>
        <v>43208.208333333328</v>
      </c>
      <c r="N426">
        <v>1524546000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s="11" t="s">
        <v>2035</v>
      </c>
      <c r="T426" t="s">
        <v>2045</v>
      </c>
    </row>
    <row r="427" spans="1:20" hidden="1" x14ac:dyDescent="0.3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7">
        <f t="shared" si="27"/>
        <v>2.8766666666666665</v>
      </c>
      <c r="G427" s="5">
        <f t="shared" si="24"/>
        <v>84.423913043478265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3">
        <f t="shared" si="25"/>
        <v>42213.208333333328</v>
      </c>
      <c r="N427">
        <v>1438578000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s="11" t="s">
        <v>2054</v>
      </c>
      <c r="T427" t="s">
        <v>2055</v>
      </c>
    </row>
    <row r="428" spans="1:20" hidden="1" x14ac:dyDescent="0.3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7">
        <f t="shared" si="27"/>
        <v>5.7294444444444448</v>
      </c>
      <c r="G428" s="5">
        <f t="shared" si="24"/>
        <v>47.091324200913242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3">
        <f t="shared" si="25"/>
        <v>41332.25</v>
      </c>
      <c r="N428">
        <v>1362549600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s="11" t="s">
        <v>2039</v>
      </c>
      <c r="T428" t="s">
        <v>2040</v>
      </c>
    </row>
    <row r="429" spans="1:20" hidden="1" x14ac:dyDescent="0.3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7">
        <f t="shared" si="27"/>
        <v>1.1290429799426933</v>
      </c>
      <c r="G429" s="5">
        <f t="shared" si="24"/>
        <v>77.996041171813147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3">
        <f t="shared" si="25"/>
        <v>41895.208333333336</v>
      </c>
      <c r="N429">
        <v>1413349200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s="11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7">
        <f t="shared" si="27"/>
        <v>0.46387573964497042</v>
      </c>
      <c r="G430" s="5">
        <f t="shared" si="24"/>
        <v>62.967871485943775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3">
        <f t="shared" si="25"/>
        <v>40585.25</v>
      </c>
      <c r="N430">
        <v>1298008800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s="11" t="s">
        <v>2041</v>
      </c>
      <c r="T430" t="s">
        <v>2049</v>
      </c>
    </row>
    <row r="431" spans="1:20" hidden="1" x14ac:dyDescent="0.3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7">
        <f t="shared" si="27"/>
        <v>0.90675916230366493</v>
      </c>
      <c r="G431" s="5">
        <f t="shared" si="24"/>
        <v>81.006080449017773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3">
        <f t="shared" si="25"/>
        <v>41680.25</v>
      </c>
      <c r="N431">
        <v>1394427600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s="1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7">
        <f t="shared" si="27"/>
        <v>0.67740740740740746</v>
      </c>
      <c r="G432" s="5">
        <f t="shared" si="24"/>
        <v>65.321428571428569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3">
        <f t="shared" si="25"/>
        <v>43737.208333333328</v>
      </c>
      <c r="N432">
        <v>1572670800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s="11" t="s">
        <v>2039</v>
      </c>
      <c r="T432" t="s">
        <v>2040</v>
      </c>
    </row>
    <row r="433" spans="1:20" hidden="1" x14ac:dyDescent="0.3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7">
        <f t="shared" si="27"/>
        <v>1.9249019607843136</v>
      </c>
      <c r="G433" s="5">
        <f t="shared" si="24"/>
        <v>104.43617021276596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3">
        <f t="shared" si="25"/>
        <v>43273.208333333328</v>
      </c>
      <c r="N433">
        <v>1531112400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s="11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7">
        <f t="shared" si="27"/>
        <v>0.82714285714285718</v>
      </c>
      <c r="G434" s="5">
        <f t="shared" si="24"/>
        <v>69.989010989010993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3">
        <f t="shared" si="25"/>
        <v>41761.208333333336</v>
      </c>
      <c r="N434">
        <v>1400734800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s="11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7">
        <f t="shared" si="27"/>
        <v>0.54163920922570019</v>
      </c>
      <c r="G435" s="5">
        <f t="shared" si="24"/>
        <v>83.023989898989896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3">
        <f t="shared" si="25"/>
        <v>41603.25</v>
      </c>
      <c r="N435">
        <v>1386741600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s="11" t="s">
        <v>2041</v>
      </c>
      <c r="T435" t="s">
        <v>2042</v>
      </c>
    </row>
    <row r="436" spans="1:20" hidden="1" x14ac:dyDescent="0.3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7">
        <f t="shared" si="27"/>
        <v>0.16722222222222222</v>
      </c>
      <c r="G436" s="5">
        <f t="shared" si="24"/>
        <v>90.3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3">
        <f t="shared" si="25"/>
        <v>42705.25</v>
      </c>
      <c r="N436">
        <v>1481781600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s="11" t="s">
        <v>2039</v>
      </c>
      <c r="T436" t="s">
        <v>2040</v>
      </c>
    </row>
    <row r="437" spans="1:20" hidden="1" x14ac:dyDescent="0.3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7">
        <f t="shared" si="27"/>
        <v>1.168766404199475</v>
      </c>
      <c r="G437" s="5">
        <f t="shared" si="24"/>
        <v>103.98131932282546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3">
        <f t="shared" si="25"/>
        <v>41988.25</v>
      </c>
      <c r="N437">
        <v>1419660000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s="11" t="s">
        <v>2039</v>
      </c>
      <c r="T437" t="s">
        <v>2040</v>
      </c>
    </row>
    <row r="438" spans="1:20" hidden="1" x14ac:dyDescent="0.3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7">
        <f t="shared" si="27"/>
        <v>10.521538461538462</v>
      </c>
      <c r="G438" s="5">
        <f t="shared" si="24"/>
        <v>54.931726907630519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3">
        <f t="shared" si="25"/>
        <v>43575.208333333328</v>
      </c>
      <c r="N438">
        <v>1555822800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s="11" t="s">
        <v>2035</v>
      </c>
      <c r="T438" t="s">
        <v>2058</v>
      </c>
    </row>
    <row r="439" spans="1:20" hidden="1" x14ac:dyDescent="0.3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7">
        <f t="shared" si="27"/>
        <v>1.2307407407407407</v>
      </c>
      <c r="G439" s="5">
        <f t="shared" si="24"/>
        <v>51.921875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3">
        <f t="shared" si="25"/>
        <v>42260.208333333328</v>
      </c>
      <c r="N439">
        <v>1442379600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s="11" t="s">
        <v>2041</v>
      </c>
      <c r="T439" t="s">
        <v>2049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7">
        <f t="shared" si="27"/>
        <v>1.7863855421686747</v>
      </c>
      <c r="G440" s="5">
        <f t="shared" si="24"/>
        <v>60.02834008097166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3">
        <f t="shared" si="25"/>
        <v>41337.25</v>
      </c>
      <c r="N440">
        <v>1364965200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s="11" t="s">
        <v>2039</v>
      </c>
      <c r="T440" t="s">
        <v>2040</v>
      </c>
    </row>
    <row r="441" spans="1:20" hidden="1" x14ac:dyDescent="0.3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7">
        <f t="shared" si="27"/>
        <v>3.5528169014084505</v>
      </c>
      <c r="G441" s="5">
        <f t="shared" si="24"/>
        <v>44.003488879197555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3">
        <f t="shared" si="25"/>
        <v>42680.208333333328</v>
      </c>
      <c r="N441">
        <v>1479016800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s="11" t="s">
        <v>2041</v>
      </c>
      <c r="T441" t="s">
        <v>2063</v>
      </c>
    </row>
    <row r="442" spans="1:20" hidden="1" x14ac:dyDescent="0.3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7">
        <f t="shared" si="27"/>
        <v>1.6190634146341463</v>
      </c>
      <c r="G442" s="5">
        <f t="shared" si="24"/>
        <v>53.003513254551258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3">
        <f t="shared" si="25"/>
        <v>42916.208333333328</v>
      </c>
      <c r="N442">
        <v>1499662800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s="11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7">
        <f t="shared" si="27"/>
        <v>0.24914285714285714</v>
      </c>
      <c r="G443" s="5">
        <f t="shared" si="24"/>
        <v>54.5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3">
        <f t="shared" si="25"/>
        <v>41025.208333333336</v>
      </c>
      <c r="N443">
        <v>1337835600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s="11" t="s">
        <v>2037</v>
      </c>
      <c r="T443" t="s">
        <v>2046</v>
      </c>
    </row>
    <row r="444" spans="1:20" hidden="1" x14ac:dyDescent="0.3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7">
        <f t="shared" si="27"/>
        <v>1.9872222222222222</v>
      </c>
      <c r="G444" s="5">
        <f t="shared" si="24"/>
        <v>75.04195804195804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3">
        <f t="shared" si="25"/>
        <v>42980.208333333328</v>
      </c>
      <c r="N444">
        <v>1505710800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s="11" t="s">
        <v>2039</v>
      </c>
      <c r="T444" t="s">
        <v>2040</v>
      </c>
    </row>
    <row r="445" spans="1:20" hidden="1" x14ac:dyDescent="0.3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7">
        <f t="shared" si="27"/>
        <v>0.34752688172043011</v>
      </c>
      <c r="G445" s="5">
        <f t="shared" si="24"/>
        <v>35.911111111111111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3">
        <f t="shared" si="25"/>
        <v>40451.208333333336</v>
      </c>
      <c r="N445">
        <v>1287464400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s="11" t="s">
        <v>2039</v>
      </c>
      <c r="T445" t="s">
        <v>2040</v>
      </c>
    </row>
    <row r="446" spans="1:20" hidden="1" x14ac:dyDescent="0.3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7">
        <f t="shared" si="27"/>
        <v>1.7641935483870967</v>
      </c>
      <c r="G446" s="5">
        <f t="shared" si="24"/>
        <v>36.952702702702702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3">
        <f t="shared" si="25"/>
        <v>40748.208333333336</v>
      </c>
      <c r="N446">
        <v>1311656400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s="11" t="s">
        <v>2035</v>
      </c>
      <c r="T446" t="s">
        <v>2045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7">
        <f t="shared" si="27"/>
        <v>5.1138095238095236</v>
      </c>
      <c r="G447" s="5">
        <f t="shared" si="24"/>
        <v>63.170588235294119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3">
        <f t="shared" si="25"/>
        <v>40515.25</v>
      </c>
      <c r="N447">
        <v>1293170400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s="11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7">
        <f t="shared" si="27"/>
        <v>0.82044117647058823</v>
      </c>
      <c r="G448" s="5">
        <f t="shared" si="24"/>
        <v>29.99462365591398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3">
        <f t="shared" si="25"/>
        <v>41261.25</v>
      </c>
      <c r="N448">
        <v>1355983200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s="11" t="s">
        <v>2037</v>
      </c>
      <c r="T448" t="s">
        <v>2046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7">
        <f t="shared" si="27"/>
        <v>0.24326030927835052</v>
      </c>
      <c r="G449" s="5">
        <f t="shared" si="24"/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3">
        <f t="shared" si="25"/>
        <v>43088.25</v>
      </c>
      <c r="N449">
        <v>1515045600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s="11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7">
        <f t="shared" si="27"/>
        <v>0.50482758620689661</v>
      </c>
      <c r="G450" s="5">
        <f t="shared" si="24"/>
        <v>75.014876033057845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3">
        <f t="shared" si="25"/>
        <v>41378.208333333336</v>
      </c>
      <c r="N450">
        <v>1366088400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s="11" t="s">
        <v>2050</v>
      </c>
      <c r="T450" t="s">
        <v>2051</v>
      </c>
    </row>
    <row r="451" spans="1:20" hidden="1" x14ac:dyDescent="0.3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7">
        <f t="shared" si="27"/>
        <v>9.67</v>
      </c>
      <c r="G451" s="5">
        <f t="shared" ref="G451:G514" si="28">E451/I451</f>
        <v>101.19767441860465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3">
        <f t="shared" ref="M451:M514" si="29">(((L451/60)/60)/24)+DATE(1970,1,1)</f>
        <v>43530.25</v>
      </c>
      <c r="N451">
        <v>1553317200</v>
      </c>
      <c r="O451" s="13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s="1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7">
        <f t="shared" ref="F452:F515" si="31">E452/D452</f>
        <v>0.04</v>
      </c>
      <c r="G452" s="5">
        <f t="shared" si="28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3">
        <f t="shared" si="29"/>
        <v>43394.208333333328</v>
      </c>
      <c r="N452">
        <v>1542088800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s="11" t="s">
        <v>2041</v>
      </c>
      <c r="T452" t="s">
        <v>2049</v>
      </c>
    </row>
    <row r="453" spans="1:20" hidden="1" x14ac:dyDescent="0.3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7">
        <f t="shared" si="31"/>
        <v>1.2284501347708894</v>
      </c>
      <c r="G453" s="5">
        <f t="shared" si="28"/>
        <v>29.001272669424118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3">
        <f t="shared" si="29"/>
        <v>42935.208333333328</v>
      </c>
      <c r="N453">
        <v>1503118800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s="11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7">
        <f t="shared" si="31"/>
        <v>0.63437500000000002</v>
      </c>
      <c r="G454" s="5">
        <f t="shared" si="28"/>
        <v>98.225806451612897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3">
        <f t="shared" si="29"/>
        <v>40365.208333333336</v>
      </c>
      <c r="N454">
        <v>1278478800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s="11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7">
        <f t="shared" si="31"/>
        <v>0.56331688596491225</v>
      </c>
      <c r="G455" s="5">
        <f t="shared" si="28"/>
        <v>87.001693480101608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3">
        <f t="shared" si="29"/>
        <v>42705.25</v>
      </c>
      <c r="N455">
        <v>1484114400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s="11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7">
        <f t="shared" si="31"/>
        <v>0.44074999999999998</v>
      </c>
      <c r="G456" s="5">
        <f t="shared" si="28"/>
        <v>45.205128205128204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3">
        <f t="shared" si="29"/>
        <v>41568.208333333336</v>
      </c>
      <c r="N456">
        <v>1385445600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s="11" t="s">
        <v>2041</v>
      </c>
      <c r="T456" t="s">
        <v>2044</v>
      </c>
    </row>
    <row r="457" spans="1:20" hidden="1" x14ac:dyDescent="0.3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7">
        <f t="shared" si="31"/>
        <v>1.1837253218884121</v>
      </c>
      <c r="G457" s="5">
        <f t="shared" si="28"/>
        <v>37.001341561577675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3">
        <f t="shared" si="29"/>
        <v>40809.208333333336</v>
      </c>
      <c r="N457">
        <v>1318741200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s="11" t="s">
        <v>2039</v>
      </c>
      <c r="T457" t="s">
        <v>2040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7">
        <f t="shared" si="31"/>
        <v>1.041243169398907</v>
      </c>
      <c r="G458" s="5">
        <f t="shared" si="28"/>
        <v>94.976947040498445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3">
        <f t="shared" si="29"/>
        <v>43141.25</v>
      </c>
      <c r="N458">
        <v>1518242400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s="11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7">
        <f t="shared" si="31"/>
        <v>0.26640000000000003</v>
      </c>
      <c r="G459" s="5">
        <f t="shared" si="28"/>
        <v>28.956521739130434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3">
        <f t="shared" si="29"/>
        <v>42657.208333333328</v>
      </c>
      <c r="N459">
        <v>1476594000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s="11" t="s">
        <v>2039</v>
      </c>
      <c r="T459" t="s">
        <v>2040</v>
      </c>
    </row>
    <row r="460" spans="1:20" hidden="1" x14ac:dyDescent="0.3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7">
        <f t="shared" si="31"/>
        <v>3.5120118343195266</v>
      </c>
      <c r="G460" s="5">
        <f t="shared" si="28"/>
        <v>55.993396226415094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3">
        <f t="shared" si="29"/>
        <v>40265.208333333336</v>
      </c>
      <c r="N460">
        <v>1273554000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s="11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7">
        <f t="shared" si="31"/>
        <v>0.90063492063492068</v>
      </c>
      <c r="G461" s="5">
        <f t="shared" si="28"/>
        <v>54.038095238095238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3">
        <f t="shared" si="29"/>
        <v>42001.25</v>
      </c>
      <c r="N461">
        <v>1421906400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s="11" t="s">
        <v>2041</v>
      </c>
      <c r="T461" t="s">
        <v>2042</v>
      </c>
    </row>
    <row r="462" spans="1:20" hidden="1" x14ac:dyDescent="0.3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7">
        <f t="shared" si="31"/>
        <v>1.7162500000000001</v>
      </c>
      <c r="G462" s="5">
        <f t="shared" si="28"/>
        <v>82.38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3">
        <f t="shared" si="29"/>
        <v>40399.208333333336</v>
      </c>
      <c r="N462">
        <v>1281589200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s="11" t="s">
        <v>2039</v>
      </c>
      <c r="T462" t="s">
        <v>2040</v>
      </c>
    </row>
    <row r="463" spans="1:20" hidden="1" x14ac:dyDescent="0.3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7">
        <f t="shared" si="31"/>
        <v>1.4104655870445344</v>
      </c>
      <c r="G463" s="5">
        <f t="shared" si="28"/>
        <v>66.997115384615384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3">
        <f t="shared" si="29"/>
        <v>41757.208333333336</v>
      </c>
      <c r="N463">
        <v>1400389200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s="11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7">
        <f t="shared" si="31"/>
        <v>0.30579449152542371</v>
      </c>
      <c r="G464" s="5">
        <f t="shared" si="28"/>
        <v>107.91401869158878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3">
        <f t="shared" si="29"/>
        <v>41304.25</v>
      </c>
      <c r="N464">
        <v>1362808800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s="11" t="s">
        <v>2050</v>
      </c>
      <c r="T464" t="s">
        <v>2061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7">
        <f t="shared" si="31"/>
        <v>1.0816455696202532</v>
      </c>
      <c r="G465" s="5">
        <f t="shared" si="28"/>
        <v>69.009501187648453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3">
        <f t="shared" si="29"/>
        <v>41639.25</v>
      </c>
      <c r="N465">
        <v>1388815200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s="11" t="s">
        <v>2041</v>
      </c>
      <c r="T465" t="s">
        <v>2049</v>
      </c>
    </row>
    <row r="466" spans="1:20" hidden="1" x14ac:dyDescent="0.3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7">
        <f t="shared" si="31"/>
        <v>1.3345505617977529</v>
      </c>
      <c r="G466" s="5">
        <f t="shared" si="28"/>
        <v>39.006568144499177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3">
        <f t="shared" si="29"/>
        <v>43142.25</v>
      </c>
      <c r="N466">
        <v>1519538400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s="11" t="s">
        <v>2039</v>
      </c>
      <c r="T466" t="s">
        <v>2040</v>
      </c>
    </row>
    <row r="467" spans="1:20" hidden="1" x14ac:dyDescent="0.3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7">
        <f t="shared" si="31"/>
        <v>1.8785106382978722</v>
      </c>
      <c r="G467" s="5">
        <f t="shared" si="28"/>
        <v>110.3625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3">
        <f t="shared" si="29"/>
        <v>43127.25</v>
      </c>
      <c r="N467">
        <v>1517810400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s="11" t="s">
        <v>2047</v>
      </c>
      <c r="T467" t="s">
        <v>2059</v>
      </c>
    </row>
    <row r="468" spans="1:20" hidden="1" x14ac:dyDescent="0.3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7">
        <f t="shared" si="31"/>
        <v>3.32</v>
      </c>
      <c r="G468" s="5">
        <f t="shared" si="28"/>
        <v>94.857142857142861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3">
        <f t="shared" si="29"/>
        <v>41409.208333333336</v>
      </c>
      <c r="N468">
        <v>1370581200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s="11" t="s">
        <v>2037</v>
      </c>
      <c r="T468" t="s">
        <v>2046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7">
        <f t="shared" si="31"/>
        <v>5.7521428571428572</v>
      </c>
      <c r="G469" s="5">
        <f t="shared" si="28"/>
        <v>57.935251798561154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3">
        <f t="shared" si="29"/>
        <v>42331.25</v>
      </c>
      <c r="N469">
        <v>1448863200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s="11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7">
        <f t="shared" si="31"/>
        <v>0.40500000000000003</v>
      </c>
      <c r="G470" s="5">
        <f t="shared" si="28"/>
        <v>101.25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3">
        <f t="shared" si="29"/>
        <v>43569.208333333328</v>
      </c>
      <c r="N470">
        <v>1556600400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s="11" t="s">
        <v>2039</v>
      </c>
      <c r="T470" t="s">
        <v>2040</v>
      </c>
    </row>
    <row r="471" spans="1:20" hidden="1" x14ac:dyDescent="0.3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7">
        <f t="shared" si="31"/>
        <v>1.8442857142857143</v>
      </c>
      <c r="G471" s="5">
        <f t="shared" si="28"/>
        <v>64.95597484276729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3">
        <f t="shared" si="29"/>
        <v>42142.208333333328</v>
      </c>
      <c r="N471">
        <v>1432098000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s="11" t="s">
        <v>2041</v>
      </c>
      <c r="T471" t="s">
        <v>2044</v>
      </c>
    </row>
    <row r="472" spans="1:20" hidden="1" x14ac:dyDescent="0.3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7">
        <f t="shared" si="31"/>
        <v>2.8580555555555556</v>
      </c>
      <c r="G472" s="5">
        <f t="shared" si="28"/>
        <v>27.00524934383202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3">
        <f t="shared" si="29"/>
        <v>42716.25</v>
      </c>
      <c r="N472">
        <v>1482127200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s="11" t="s">
        <v>2037</v>
      </c>
      <c r="T472" t="s">
        <v>2046</v>
      </c>
    </row>
    <row r="473" spans="1:20" hidden="1" x14ac:dyDescent="0.3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7">
        <f t="shared" si="31"/>
        <v>3.19</v>
      </c>
      <c r="G473" s="5">
        <f t="shared" si="28"/>
        <v>50.97422680412371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3">
        <f t="shared" si="29"/>
        <v>41031.208333333336</v>
      </c>
      <c r="N473">
        <v>1335934800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s="11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7">
        <f t="shared" si="31"/>
        <v>0.39234070221066319</v>
      </c>
      <c r="G474" s="5">
        <f t="shared" si="28"/>
        <v>104.94260869565217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3">
        <f t="shared" si="29"/>
        <v>43535.208333333328</v>
      </c>
      <c r="N474">
        <v>1556946000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s="11" t="s">
        <v>2035</v>
      </c>
      <c r="T474" t="s">
        <v>2036</v>
      </c>
    </row>
    <row r="475" spans="1:20" hidden="1" x14ac:dyDescent="0.3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7">
        <f t="shared" si="31"/>
        <v>1.7814000000000001</v>
      </c>
      <c r="G475" s="5">
        <f t="shared" si="28"/>
        <v>84.028301886792448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3">
        <f t="shared" si="29"/>
        <v>43277.208333333328</v>
      </c>
      <c r="N475">
        <v>1530075600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s="11" t="s">
        <v>2035</v>
      </c>
      <c r="T475" t="s">
        <v>2043</v>
      </c>
    </row>
    <row r="476" spans="1:20" hidden="1" x14ac:dyDescent="0.3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7">
        <f t="shared" si="31"/>
        <v>3.6515</v>
      </c>
      <c r="G476" s="5">
        <f t="shared" si="28"/>
        <v>102.85915492957747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3">
        <f t="shared" si="29"/>
        <v>41989.25</v>
      </c>
      <c r="N476">
        <v>1418796000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s="11" t="s">
        <v>2041</v>
      </c>
      <c r="T476" t="s">
        <v>2060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7">
        <f t="shared" si="31"/>
        <v>1.1394594594594594</v>
      </c>
      <c r="G477" s="5">
        <f t="shared" si="28"/>
        <v>39.962085308056871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3">
        <f t="shared" si="29"/>
        <v>41450.208333333336</v>
      </c>
      <c r="N477">
        <v>1372482000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s="11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7">
        <f t="shared" si="31"/>
        <v>0.29828720626631855</v>
      </c>
      <c r="G478" s="5">
        <f t="shared" si="28"/>
        <v>51.001785714285717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3">
        <f t="shared" si="29"/>
        <v>43322.208333333328</v>
      </c>
      <c r="N478">
        <v>1534395600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s="11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7">
        <f t="shared" si="31"/>
        <v>0.54270588235294115</v>
      </c>
      <c r="G479" s="5">
        <f t="shared" si="28"/>
        <v>40.823008849557525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3">
        <f t="shared" si="29"/>
        <v>40720.208333333336</v>
      </c>
      <c r="N479">
        <v>1311397200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s="11" t="s">
        <v>2041</v>
      </c>
      <c r="T479" t="s">
        <v>2063</v>
      </c>
    </row>
    <row r="480" spans="1:20" hidden="1" x14ac:dyDescent="0.3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7">
        <f t="shared" si="31"/>
        <v>2.3634156976744185</v>
      </c>
      <c r="G480" s="5">
        <f t="shared" si="28"/>
        <v>58.999637155297535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3">
        <f t="shared" si="29"/>
        <v>42072.208333333328</v>
      </c>
      <c r="N480">
        <v>1426914000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s="11" t="s">
        <v>2037</v>
      </c>
      <c r="T480" t="s">
        <v>2046</v>
      </c>
    </row>
    <row r="481" spans="1:20" hidden="1" x14ac:dyDescent="0.3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7">
        <f t="shared" si="31"/>
        <v>5.1291666666666664</v>
      </c>
      <c r="G481" s="5">
        <f t="shared" si="28"/>
        <v>71.156069364161851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3">
        <f t="shared" si="29"/>
        <v>42945.208333333328</v>
      </c>
      <c r="N481">
        <v>1501477200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s="11" t="s">
        <v>2033</v>
      </c>
      <c r="T481" t="s">
        <v>2034</v>
      </c>
    </row>
    <row r="482" spans="1:20" hidden="1" x14ac:dyDescent="0.3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7">
        <f t="shared" si="31"/>
        <v>1.0065116279069768</v>
      </c>
      <c r="G482" s="5">
        <f t="shared" si="28"/>
        <v>99.494252873563212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3">
        <f t="shared" si="29"/>
        <v>40248.25</v>
      </c>
      <c r="N482">
        <v>1269061200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s="11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7">
        <f t="shared" si="31"/>
        <v>0.81348423194303154</v>
      </c>
      <c r="G483" s="5">
        <f t="shared" si="28"/>
        <v>103.98634590377114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3">
        <f t="shared" si="29"/>
        <v>41913.208333333336</v>
      </c>
      <c r="N483">
        <v>1415772000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s="11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7">
        <f t="shared" si="31"/>
        <v>0.16404761904761905</v>
      </c>
      <c r="G484" s="5">
        <f t="shared" si="28"/>
        <v>76.555555555555557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3">
        <f t="shared" si="29"/>
        <v>40963.25</v>
      </c>
      <c r="N484">
        <v>1331013600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s="11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7">
        <f t="shared" si="31"/>
        <v>0.52774617067833696</v>
      </c>
      <c r="G485" s="5">
        <f t="shared" si="28"/>
        <v>87.068592057761734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3">
        <f t="shared" si="29"/>
        <v>43811.25</v>
      </c>
      <c r="N485">
        <v>1576735200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s="11" t="s">
        <v>2039</v>
      </c>
      <c r="T485" t="s">
        <v>2040</v>
      </c>
    </row>
    <row r="486" spans="1:20" hidden="1" x14ac:dyDescent="0.3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7">
        <f t="shared" si="31"/>
        <v>2.6020608108108108</v>
      </c>
      <c r="G486" s="5">
        <f t="shared" si="28"/>
        <v>48.99554707379135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3">
        <f t="shared" si="29"/>
        <v>41855.208333333336</v>
      </c>
      <c r="N486">
        <v>1411362000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s="11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7">
        <f t="shared" si="31"/>
        <v>0.30732891832229581</v>
      </c>
      <c r="G487" s="5">
        <f t="shared" si="28"/>
        <v>42.969135802469133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3">
        <f t="shared" si="29"/>
        <v>43626.208333333328</v>
      </c>
      <c r="N487">
        <v>1563685200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s="11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7">
        <f t="shared" si="31"/>
        <v>0.13500000000000001</v>
      </c>
      <c r="G488" s="5">
        <f t="shared" si="28"/>
        <v>33.428571428571431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3">
        <f t="shared" si="29"/>
        <v>43168.25</v>
      </c>
      <c r="N488">
        <v>1521867600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s="11" t="s">
        <v>2047</v>
      </c>
      <c r="T488" t="s">
        <v>2059</v>
      </c>
    </row>
    <row r="489" spans="1:20" hidden="1" x14ac:dyDescent="0.3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7">
        <f t="shared" si="31"/>
        <v>1.7862556663644606</v>
      </c>
      <c r="G489" s="5">
        <f t="shared" si="28"/>
        <v>83.982949701619773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3">
        <f t="shared" si="29"/>
        <v>42845.208333333328</v>
      </c>
      <c r="N489">
        <v>1495515600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s="11" t="s">
        <v>2039</v>
      </c>
      <c r="T489" t="s">
        <v>2040</v>
      </c>
    </row>
    <row r="490" spans="1:20" hidden="1" x14ac:dyDescent="0.3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7">
        <f t="shared" si="31"/>
        <v>2.2005660377358489</v>
      </c>
      <c r="G490" s="5">
        <f t="shared" si="28"/>
        <v>101.41739130434783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3">
        <f t="shared" si="29"/>
        <v>42403.25</v>
      </c>
      <c r="N490">
        <v>1455948000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s="11" t="s">
        <v>2039</v>
      </c>
      <c r="T490" t="s">
        <v>2040</v>
      </c>
    </row>
    <row r="491" spans="1:20" hidden="1" x14ac:dyDescent="0.3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7">
        <f t="shared" si="31"/>
        <v>1.015108695652174</v>
      </c>
      <c r="G491" s="5">
        <f t="shared" si="28"/>
        <v>109.87058823529412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3">
        <f t="shared" si="29"/>
        <v>40406.208333333336</v>
      </c>
      <c r="N491">
        <v>1282366800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s="11" t="s">
        <v>2037</v>
      </c>
      <c r="T491" t="s">
        <v>2046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7">
        <f t="shared" si="31"/>
        <v>1.915</v>
      </c>
      <c r="G492" s="5">
        <f t="shared" si="28"/>
        <v>31.916666666666668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3">
        <f t="shared" si="29"/>
        <v>43786.25</v>
      </c>
      <c r="N492">
        <v>1574575200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s="11" t="s">
        <v>2064</v>
      </c>
      <c r="T492" t="s">
        <v>2065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7">
        <f t="shared" si="31"/>
        <v>3.0534683098591549</v>
      </c>
      <c r="G493" s="5">
        <f t="shared" si="28"/>
        <v>70.993450675399103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3">
        <f t="shared" si="29"/>
        <v>41456.208333333336</v>
      </c>
      <c r="N493">
        <v>1374901200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s="11" t="s">
        <v>2033</v>
      </c>
      <c r="T493" t="s">
        <v>2034</v>
      </c>
    </row>
    <row r="494" spans="1:20" hidden="1" x14ac:dyDescent="0.3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7">
        <f t="shared" si="31"/>
        <v>0.23995287958115183</v>
      </c>
      <c r="G494" s="5">
        <f t="shared" si="28"/>
        <v>77.026890756302521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3">
        <f t="shared" si="29"/>
        <v>40336.208333333336</v>
      </c>
      <c r="N494">
        <v>1278910800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s="11" t="s">
        <v>2041</v>
      </c>
      <c r="T494" t="s">
        <v>2052</v>
      </c>
    </row>
    <row r="495" spans="1:20" hidden="1" x14ac:dyDescent="0.3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7">
        <f t="shared" si="31"/>
        <v>7.2377777777777776</v>
      </c>
      <c r="G495" s="5">
        <f t="shared" si="28"/>
        <v>101.78125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3">
        <f t="shared" si="29"/>
        <v>43645.208333333328</v>
      </c>
      <c r="N495">
        <v>1562907600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s="11" t="s">
        <v>2054</v>
      </c>
      <c r="T495" t="s">
        <v>2055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7">
        <f t="shared" si="31"/>
        <v>5.4736000000000002</v>
      </c>
      <c r="G496" s="5">
        <f t="shared" si="28"/>
        <v>51.059701492537314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3">
        <f t="shared" si="29"/>
        <v>40990.208333333336</v>
      </c>
      <c r="N496">
        <v>1332478800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s="11" t="s">
        <v>2037</v>
      </c>
      <c r="T496" t="s">
        <v>2046</v>
      </c>
    </row>
    <row r="497" spans="1:20" hidden="1" x14ac:dyDescent="0.3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7">
        <f t="shared" si="31"/>
        <v>4.1449999999999996</v>
      </c>
      <c r="G497" s="5">
        <f t="shared" si="28"/>
        <v>68.02051282051282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3">
        <f t="shared" si="29"/>
        <v>41800.208333333336</v>
      </c>
      <c r="N497">
        <v>1402722000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s="11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7">
        <f t="shared" si="31"/>
        <v>9.0696409140369975E-3</v>
      </c>
      <c r="G498" s="5">
        <f t="shared" si="28"/>
        <v>30.87037037037037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3">
        <f t="shared" si="29"/>
        <v>42876.208333333328</v>
      </c>
      <c r="N498">
        <v>1496811600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s="11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7">
        <f t="shared" si="31"/>
        <v>0.34173469387755101</v>
      </c>
      <c r="G499" s="5">
        <f t="shared" si="28"/>
        <v>27.908333333333335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3">
        <f t="shared" si="29"/>
        <v>42724.25</v>
      </c>
      <c r="N499">
        <v>1482213600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s="11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7">
        <f t="shared" si="31"/>
        <v>0.239488107549121</v>
      </c>
      <c r="G500" s="5">
        <f t="shared" si="28"/>
        <v>79.994818652849744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3">
        <f t="shared" si="29"/>
        <v>42005.25</v>
      </c>
      <c r="N500">
        <v>1420264800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s="11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7">
        <f t="shared" si="31"/>
        <v>0.48072649572649573</v>
      </c>
      <c r="G501" s="5">
        <f t="shared" si="28"/>
        <v>38.003378378378379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3">
        <f t="shared" si="29"/>
        <v>42444.208333333328</v>
      </c>
      <c r="N501">
        <v>1458450000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s="1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7">
        <f t="shared" si="31"/>
        <v>0</v>
      </c>
      <c r="G502" s="5" t="e">
        <f t="shared" si="28"/>
        <v>#DIV/0!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3">
        <f t="shared" si="29"/>
        <v>41395.208333333336</v>
      </c>
      <c r="N502">
        <v>1369803600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s="11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7">
        <f t="shared" si="31"/>
        <v>0.70145182291666663</v>
      </c>
      <c r="G503" s="5">
        <f t="shared" si="28"/>
        <v>59.990534521158132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3">
        <f t="shared" si="29"/>
        <v>41345.208333333336</v>
      </c>
      <c r="N503">
        <v>1363237200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s="11" t="s">
        <v>2041</v>
      </c>
      <c r="T503" t="s">
        <v>2042</v>
      </c>
    </row>
    <row r="504" spans="1:20" hidden="1" x14ac:dyDescent="0.3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7">
        <f t="shared" si="31"/>
        <v>5.2992307692307694</v>
      </c>
      <c r="G504" s="5">
        <f t="shared" si="28"/>
        <v>37.037634408602152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3">
        <f t="shared" si="29"/>
        <v>41117.208333333336</v>
      </c>
      <c r="N504">
        <v>1345870800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s="11" t="s">
        <v>2050</v>
      </c>
      <c r="T504" t="s">
        <v>2051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7">
        <f t="shared" si="31"/>
        <v>1.8032549019607844</v>
      </c>
      <c r="G505" s="5">
        <f t="shared" si="28"/>
        <v>99.963043478260872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3">
        <f t="shared" si="29"/>
        <v>42186.208333333328</v>
      </c>
      <c r="N505">
        <v>1437454800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s="11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7">
        <f t="shared" si="31"/>
        <v>0.92320000000000002</v>
      </c>
      <c r="G506" s="5">
        <f t="shared" si="28"/>
        <v>111.6774193548387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3">
        <f t="shared" si="29"/>
        <v>42142.208333333328</v>
      </c>
      <c r="N506">
        <v>1432011600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s="11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7">
        <f t="shared" si="31"/>
        <v>0.13901001112347053</v>
      </c>
      <c r="G507" s="5">
        <f t="shared" si="28"/>
        <v>36.014409221902014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3">
        <f t="shared" si="29"/>
        <v>41341.25</v>
      </c>
      <c r="N507">
        <v>1366347600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s="11" t="s">
        <v>2047</v>
      </c>
      <c r="T507" t="s">
        <v>2056</v>
      </c>
    </row>
    <row r="508" spans="1:20" hidden="1" x14ac:dyDescent="0.3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7">
        <f t="shared" si="31"/>
        <v>9.2707777777777771</v>
      </c>
      <c r="G508" s="5">
        <f t="shared" si="28"/>
        <v>66.010284810126578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3">
        <f t="shared" si="29"/>
        <v>43062.25</v>
      </c>
      <c r="N508">
        <v>1512885600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s="11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7">
        <f t="shared" si="31"/>
        <v>0.39857142857142858</v>
      </c>
      <c r="G509" s="5">
        <f t="shared" si="28"/>
        <v>44.05263157894737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3">
        <f t="shared" si="29"/>
        <v>41373.208333333336</v>
      </c>
      <c r="N509">
        <v>1369717200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s="11" t="s">
        <v>2037</v>
      </c>
      <c r="T509" t="s">
        <v>2038</v>
      </c>
    </row>
    <row r="510" spans="1:20" hidden="1" x14ac:dyDescent="0.3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7">
        <f t="shared" si="31"/>
        <v>1.1222929936305732</v>
      </c>
      <c r="G510" s="5">
        <f t="shared" si="28"/>
        <v>52.999726551818434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3">
        <f t="shared" si="29"/>
        <v>43310.208333333328</v>
      </c>
      <c r="N510">
        <v>1534654800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s="11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7">
        <f t="shared" si="31"/>
        <v>0.70925816023738875</v>
      </c>
      <c r="G511" s="5">
        <f t="shared" si="28"/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3">
        <f t="shared" si="29"/>
        <v>41034.208333333336</v>
      </c>
      <c r="N511">
        <v>1337058000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s="11" t="s">
        <v>2039</v>
      </c>
      <c r="T511" t="s">
        <v>2040</v>
      </c>
    </row>
    <row r="512" spans="1:20" hidden="1" x14ac:dyDescent="0.3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7">
        <f t="shared" si="31"/>
        <v>1.1908974358974358</v>
      </c>
      <c r="G512" s="5">
        <f t="shared" si="28"/>
        <v>70.908396946564892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3">
        <f t="shared" si="29"/>
        <v>43251.208333333328</v>
      </c>
      <c r="N512">
        <v>1529816400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s="11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7">
        <f t="shared" si="31"/>
        <v>0.24017591339648173</v>
      </c>
      <c r="G513" s="5">
        <f t="shared" si="28"/>
        <v>98.060773480662988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3">
        <f t="shared" si="29"/>
        <v>43671.208333333328</v>
      </c>
      <c r="N513">
        <v>1564894800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s="11" t="s">
        <v>2039</v>
      </c>
      <c r="T513" t="s">
        <v>2040</v>
      </c>
    </row>
    <row r="514" spans="1:20" hidden="1" x14ac:dyDescent="0.3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7">
        <f t="shared" si="31"/>
        <v>1.3931868131868133</v>
      </c>
      <c r="G514" s="5">
        <f t="shared" si="28"/>
        <v>53.046025104602514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3">
        <f t="shared" si="29"/>
        <v>41825.208333333336</v>
      </c>
      <c r="N514">
        <v>1404622800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s="11" t="s">
        <v>2050</v>
      </c>
      <c r="T514" t="s">
        <v>2051</v>
      </c>
    </row>
    <row r="515" spans="1:20" hidden="1" x14ac:dyDescent="0.3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7">
        <f t="shared" si="31"/>
        <v>0.39277108433734942</v>
      </c>
      <c r="G515" s="5">
        <f t="shared" ref="G515:G578" si="32">E515/I515</f>
        <v>93.142857142857139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3">
        <f t="shared" ref="M515:M578" si="33">(((L515/60)/60)/24)+DATE(1970,1,1)</f>
        <v>40430.208333333336</v>
      </c>
      <c r="N515">
        <v>1284181200</v>
      </c>
      <c r="O515" s="13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s="11" t="s">
        <v>2041</v>
      </c>
      <c r="T515" t="s">
        <v>2060</v>
      </c>
    </row>
    <row r="516" spans="1:20" hidden="1" x14ac:dyDescent="0.3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7">
        <f t="shared" ref="F516:F579" si="35">E516/D516</f>
        <v>0.22439077144917088</v>
      </c>
      <c r="G516" s="5">
        <f t="shared" si="32"/>
        <v>58.945075757575758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3">
        <f t="shared" si="33"/>
        <v>41614.25</v>
      </c>
      <c r="N516">
        <v>1386741600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s="11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7">
        <f t="shared" si="35"/>
        <v>0.55779069767441858</v>
      </c>
      <c r="G517" s="5">
        <f t="shared" si="32"/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3">
        <f t="shared" si="33"/>
        <v>40900.25</v>
      </c>
      <c r="N517">
        <v>1324792800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s="11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7">
        <f t="shared" si="35"/>
        <v>0.42523125996810207</v>
      </c>
      <c r="G518" s="5">
        <f t="shared" si="32"/>
        <v>63.030732860520096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3">
        <f t="shared" si="33"/>
        <v>40396.208333333336</v>
      </c>
      <c r="N518">
        <v>1284354000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s="11" t="s">
        <v>2047</v>
      </c>
      <c r="T518" t="s">
        <v>2048</v>
      </c>
    </row>
    <row r="519" spans="1:20" hidden="1" x14ac:dyDescent="0.3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7">
        <f t="shared" si="35"/>
        <v>1.1200000000000001</v>
      </c>
      <c r="G519" s="5">
        <f t="shared" si="32"/>
        <v>84.717948717948715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3">
        <f t="shared" si="33"/>
        <v>42860.208333333328</v>
      </c>
      <c r="N519">
        <v>1494392400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s="11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7">
        <f t="shared" si="35"/>
        <v>7.0681818181818179E-2</v>
      </c>
      <c r="G520" s="5">
        <f t="shared" si="32"/>
        <v>62.2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3">
        <f t="shared" si="33"/>
        <v>43154.25</v>
      </c>
      <c r="N520">
        <v>1519538400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s="11" t="s">
        <v>2041</v>
      </c>
      <c r="T520" t="s">
        <v>2049</v>
      </c>
    </row>
    <row r="521" spans="1:20" hidden="1" x14ac:dyDescent="0.3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7">
        <f t="shared" si="35"/>
        <v>1.0174563871693867</v>
      </c>
      <c r="G521" s="5">
        <f t="shared" si="32"/>
        <v>101.97518330513255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3">
        <f t="shared" si="33"/>
        <v>42012.25</v>
      </c>
      <c r="N521">
        <v>1421906400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s="11" t="s">
        <v>2035</v>
      </c>
      <c r="T521" t="s">
        <v>2036</v>
      </c>
    </row>
    <row r="522" spans="1:20" hidden="1" x14ac:dyDescent="0.3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7">
        <f t="shared" si="35"/>
        <v>4.2575000000000003</v>
      </c>
      <c r="G522" s="5">
        <f t="shared" si="32"/>
        <v>106.4375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3">
        <f t="shared" si="33"/>
        <v>43574.208333333328</v>
      </c>
      <c r="N522">
        <v>1555909200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s="11" t="s">
        <v>2039</v>
      </c>
      <c r="T522" t="s">
        <v>2040</v>
      </c>
    </row>
    <row r="523" spans="1:20" hidden="1" x14ac:dyDescent="0.3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7">
        <f t="shared" si="35"/>
        <v>1.4553947368421052</v>
      </c>
      <c r="G523" s="5">
        <f t="shared" si="32"/>
        <v>29.975609756097562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3">
        <f t="shared" si="33"/>
        <v>42605.208333333328</v>
      </c>
      <c r="N523">
        <v>1472446800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s="11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7">
        <f t="shared" si="35"/>
        <v>0.32453465346534655</v>
      </c>
      <c r="G524" s="5">
        <f t="shared" si="32"/>
        <v>85.806282722513089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3">
        <f t="shared" si="33"/>
        <v>41093.208333333336</v>
      </c>
      <c r="N524">
        <v>1342328400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s="11" t="s">
        <v>2041</v>
      </c>
      <c r="T524" t="s">
        <v>2052</v>
      </c>
    </row>
    <row r="525" spans="1:20" hidden="1" x14ac:dyDescent="0.3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7">
        <f t="shared" si="35"/>
        <v>7.003333333333333</v>
      </c>
      <c r="G525" s="5">
        <f t="shared" si="32"/>
        <v>70.82022471910112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3">
        <f t="shared" si="33"/>
        <v>40241.25</v>
      </c>
      <c r="N525">
        <v>1268114400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s="11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7">
        <f t="shared" si="35"/>
        <v>0.83904860392967939</v>
      </c>
      <c r="G526" s="5">
        <f t="shared" si="32"/>
        <v>40.998484082870135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3">
        <f t="shared" si="33"/>
        <v>40294.208333333336</v>
      </c>
      <c r="N526">
        <v>1273381200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s="11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7">
        <f t="shared" si="35"/>
        <v>0.84190476190476193</v>
      </c>
      <c r="G527" s="5">
        <f t="shared" si="32"/>
        <v>28.063492063492063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3">
        <f t="shared" si="33"/>
        <v>40505.25</v>
      </c>
      <c r="N527">
        <v>1290837600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s="11" t="s">
        <v>2037</v>
      </c>
      <c r="T527" t="s">
        <v>2046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7">
        <f t="shared" si="35"/>
        <v>1.5595180722891566</v>
      </c>
      <c r="G528" s="5">
        <f t="shared" si="32"/>
        <v>88.054421768707485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3">
        <f t="shared" si="33"/>
        <v>42364.25</v>
      </c>
      <c r="N528">
        <v>1454306400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s="11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7">
        <f t="shared" si="35"/>
        <v>0.99619450317124736</v>
      </c>
      <c r="G529" s="5">
        <f t="shared" si="32"/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3">
        <f t="shared" si="33"/>
        <v>42405.25</v>
      </c>
      <c r="N529">
        <v>1457762400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s="11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7">
        <f t="shared" si="35"/>
        <v>0.80300000000000005</v>
      </c>
      <c r="G530" s="5">
        <f t="shared" si="32"/>
        <v>90.337500000000006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3">
        <f t="shared" si="33"/>
        <v>41601.25</v>
      </c>
      <c r="N530">
        <v>1389074400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s="11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7">
        <f t="shared" si="35"/>
        <v>0.11254901960784314</v>
      </c>
      <c r="G531" s="5">
        <f t="shared" si="32"/>
        <v>63.777777777777779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3">
        <f t="shared" si="33"/>
        <v>41769.208333333336</v>
      </c>
      <c r="N531">
        <v>1402117200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s="1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7">
        <f t="shared" si="35"/>
        <v>0.91740952380952379</v>
      </c>
      <c r="G532" s="5">
        <f t="shared" si="32"/>
        <v>53.995515695067262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3">
        <f t="shared" si="33"/>
        <v>40421.208333333336</v>
      </c>
      <c r="N532">
        <v>1284440400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s="11" t="s">
        <v>2047</v>
      </c>
      <c r="T532" t="s">
        <v>2053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7">
        <f t="shared" si="35"/>
        <v>0.95521156936261387</v>
      </c>
      <c r="G533" s="5">
        <f t="shared" si="32"/>
        <v>48.993956043956047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3">
        <f t="shared" si="33"/>
        <v>41589.25</v>
      </c>
      <c r="N533">
        <v>1388988000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s="11" t="s">
        <v>2050</v>
      </c>
      <c r="T533" t="s">
        <v>2051</v>
      </c>
    </row>
    <row r="534" spans="1:20" hidden="1" x14ac:dyDescent="0.3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7">
        <f t="shared" si="35"/>
        <v>5.0287499999999996</v>
      </c>
      <c r="G534" s="5">
        <f t="shared" si="32"/>
        <v>63.857142857142854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3">
        <f t="shared" si="33"/>
        <v>43125.25</v>
      </c>
      <c r="N534">
        <v>1516946400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s="11" t="s">
        <v>2039</v>
      </c>
      <c r="T534" t="s">
        <v>2040</v>
      </c>
    </row>
    <row r="535" spans="1:20" hidden="1" x14ac:dyDescent="0.3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7">
        <f t="shared" si="35"/>
        <v>1.5924394463667819</v>
      </c>
      <c r="G535" s="5">
        <f t="shared" si="32"/>
        <v>82.996393146979258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3">
        <f t="shared" si="33"/>
        <v>41479.208333333336</v>
      </c>
      <c r="N535">
        <v>1377752400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s="11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7">
        <f t="shared" si="35"/>
        <v>0.15022446689113356</v>
      </c>
      <c r="G536" s="5">
        <f t="shared" si="32"/>
        <v>55.08230452674897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3">
        <f t="shared" si="33"/>
        <v>43329.208333333328</v>
      </c>
      <c r="N536">
        <v>1534568400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s="11" t="s">
        <v>2041</v>
      </c>
      <c r="T536" t="s">
        <v>2044</v>
      </c>
    </row>
    <row r="537" spans="1:20" hidden="1" x14ac:dyDescent="0.3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7">
        <f t="shared" si="35"/>
        <v>4.820384615384615</v>
      </c>
      <c r="G537" s="5">
        <f t="shared" si="32"/>
        <v>62.044554455445542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3">
        <f t="shared" si="33"/>
        <v>43259.208333333328</v>
      </c>
      <c r="N537">
        <v>1528606800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s="11" t="s">
        <v>2039</v>
      </c>
      <c r="T537" t="s">
        <v>2040</v>
      </c>
    </row>
    <row r="538" spans="1:20" hidden="1" x14ac:dyDescent="0.3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7">
        <f t="shared" si="35"/>
        <v>1.4996938775510205</v>
      </c>
      <c r="G538" s="5">
        <f t="shared" si="32"/>
        <v>104.97857142857143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3">
        <f t="shared" si="33"/>
        <v>40414.208333333336</v>
      </c>
      <c r="N538">
        <v>1284872400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s="11" t="s">
        <v>2047</v>
      </c>
      <c r="T538" t="s">
        <v>2053</v>
      </c>
    </row>
    <row r="539" spans="1:20" hidden="1" x14ac:dyDescent="0.3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7">
        <f t="shared" si="35"/>
        <v>1.1722156398104266</v>
      </c>
      <c r="G539" s="5">
        <f t="shared" si="32"/>
        <v>94.044676806083643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3">
        <f t="shared" si="33"/>
        <v>43342.208333333328</v>
      </c>
      <c r="N539">
        <v>1537592400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s="11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7">
        <f t="shared" si="35"/>
        <v>0.37695968274950431</v>
      </c>
      <c r="G540" s="5">
        <f t="shared" si="32"/>
        <v>44.007716049382715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3">
        <f t="shared" si="33"/>
        <v>41539.208333333336</v>
      </c>
      <c r="N540">
        <v>1381208400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s="11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7">
        <f t="shared" si="35"/>
        <v>0.72653061224489801</v>
      </c>
      <c r="G541" s="5">
        <f t="shared" si="32"/>
        <v>92.467532467532465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3">
        <f t="shared" si="33"/>
        <v>43647.208333333328</v>
      </c>
      <c r="N541">
        <v>1562475600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s="11" t="s">
        <v>2033</v>
      </c>
      <c r="T541" t="s">
        <v>2034</v>
      </c>
    </row>
    <row r="542" spans="1:20" hidden="1" x14ac:dyDescent="0.3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7">
        <f t="shared" si="35"/>
        <v>2.6598113207547169</v>
      </c>
      <c r="G542" s="5">
        <f t="shared" si="32"/>
        <v>57.072874493927124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3">
        <f t="shared" si="33"/>
        <v>43225.208333333328</v>
      </c>
      <c r="N542">
        <v>1527397200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s="11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7">
        <f t="shared" si="35"/>
        <v>0.24205617977528091</v>
      </c>
      <c r="G543" s="5">
        <f t="shared" si="32"/>
        <v>109.07848101265823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3">
        <f t="shared" si="33"/>
        <v>42165.208333333328</v>
      </c>
      <c r="N543">
        <v>1436158800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s="11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7">
        <f t="shared" si="35"/>
        <v>2.5064935064935064E-2</v>
      </c>
      <c r="G544" s="5">
        <f t="shared" si="32"/>
        <v>39.387755102040813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3">
        <f t="shared" si="33"/>
        <v>42391.25</v>
      </c>
      <c r="N544">
        <v>1456034400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s="11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7">
        <f t="shared" si="35"/>
        <v>0.1632979976442874</v>
      </c>
      <c r="G545" s="5">
        <f t="shared" si="32"/>
        <v>77.022222222222226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3">
        <f t="shared" si="33"/>
        <v>41528.208333333336</v>
      </c>
      <c r="N545">
        <v>1380171600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s="11" t="s">
        <v>2050</v>
      </c>
      <c r="T545" t="s">
        <v>2051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7">
        <f t="shared" si="35"/>
        <v>2.7650000000000001</v>
      </c>
      <c r="G546" s="5">
        <f t="shared" si="32"/>
        <v>92.166666666666671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3">
        <f t="shared" si="33"/>
        <v>42377.25</v>
      </c>
      <c r="N546">
        <v>1453356000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s="11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7">
        <f t="shared" si="35"/>
        <v>0.88803571428571426</v>
      </c>
      <c r="G547" s="5">
        <f t="shared" si="32"/>
        <v>61.007063197026021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3">
        <f t="shared" si="33"/>
        <v>43824.25</v>
      </c>
      <c r="N547">
        <v>1578981600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s="11" t="s">
        <v>2039</v>
      </c>
      <c r="T547" t="s">
        <v>2040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7">
        <f t="shared" si="35"/>
        <v>1.6357142857142857</v>
      </c>
      <c r="G548" s="5">
        <f t="shared" si="32"/>
        <v>78.068181818181813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3">
        <f t="shared" si="33"/>
        <v>43360.208333333328</v>
      </c>
      <c r="N548">
        <v>1537419600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s="11" t="s">
        <v>2039</v>
      </c>
      <c r="T548" t="s">
        <v>2040</v>
      </c>
    </row>
    <row r="549" spans="1:20" hidden="1" x14ac:dyDescent="0.3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7">
        <f t="shared" si="35"/>
        <v>9.69</v>
      </c>
      <c r="G549" s="5">
        <f t="shared" si="32"/>
        <v>80.75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3">
        <f t="shared" si="33"/>
        <v>42029.25</v>
      </c>
      <c r="N549">
        <v>1423202400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s="11" t="s">
        <v>2041</v>
      </c>
      <c r="T549" t="s">
        <v>2044</v>
      </c>
    </row>
    <row r="550" spans="1:20" hidden="1" x14ac:dyDescent="0.3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7">
        <f t="shared" si="35"/>
        <v>2.7091376701966716</v>
      </c>
      <c r="G550" s="5">
        <f t="shared" si="32"/>
        <v>59.991289782244557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3">
        <f t="shared" si="33"/>
        <v>42461.208333333328</v>
      </c>
      <c r="N550">
        <v>1460610000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s="11" t="s">
        <v>2039</v>
      </c>
      <c r="T550" t="s">
        <v>2040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7">
        <f t="shared" si="35"/>
        <v>2.8421355932203389</v>
      </c>
      <c r="G551" s="5">
        <f t="shared" si="32"/>
        <v>110.03018372703411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3">
        <f t="shared" si="33"/>
        <v>41422.208333333336</v>
      </c>
      <c r="N551">
        <v>1370494800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s="11" t="s">
        <v>2037</v>
      </c>
      <c r="T551" t="s">
        <v>2046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7">
        <f t="shared" si="35"/>
        <v>0.04</v>
      </c>
      <c r="G552" s="5">
        <f t="shared" si="32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3">
        <f t="shared" si="33"/>
        <v>40968.25</v>
      </c>
      <c r="N552">
        <v>1332306000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s="11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7">
        <f t="shared" si="35"/>
        <v>0.58632981676846196</v>
      </c>
      <c r="G553" s="5">
        <f t="shared" si="32"/>
        <v>37.99856063332134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3">
        <f t="shared" si="33"/>
        <v>41993.25</v>
      </c>
      <c r="N553">
        <v>1422511200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s="11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7">
        <f t="shared" si="35"/>
        <v>0.98511111111111116</v>
      </c>
      <c r="G554" s="5">
        <f t="shared" si="32"/>
        <v>96.369565217391298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3">
        <f t="shared" si="33"/>
        <v>42700.25</v>
      </c>
      <c r="N554">
        <v>1480312800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s="11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7">
        <f t="shared" si="35"/>
        <v>0.43975381008206332</v>
      </c>
      <c r="G555" s="5">
        <f t="shared" si="32"/>
        <v>72.978599221789878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3">
        <f t="shared" si="33"/>
        <v>40545.25</v>
      </c>
      <c r="N555">
        <v>1294034400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s="11" t="s">
        <v>2035</v>
      </c>
      <c r="T555" t="s">
        <v>2036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7">
        <f t="shared" si="35"/>
        <v>1.5166315789473683</v>
      </c>
      <c r="G556" s="5">
        <f t="shared" si="32"/>
        <v>26.007220216606498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3">
        <f t="shared" si="33"/>
        <v>42723.25</v>
      </c>
      <c r="N556">
        <v>1482645600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s="11" t="s">
        <v>2035</v>
      </c>
      <c r="T556" t="s">
        <v>2045</v>
      </c>
    </row>
    <row r="557" spans="1:20" hidden="1" x14ac:dyDescent="0.3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7">
        <f t="shared" si="35"/>
        <v>2.2363492063492063</v>
      </c>
      <c r="G557" s="5">
        <f t="shared" si="32"/>
        <v>104.36296296296297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3">
        <f t="shared" si="33"/>
        <v>41731.208333333336</v>
      </c>
      <c r="N557">
        <v>1399093200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s="11" t="s">
        <v>2035</v>
      </c>
      <c r="T557" t="s">
        <v>2036</v>
      </c>
    </row>
    <row r="558" spans="1:20" hidden="1" x14ac:dyDescent="0.3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7">
        <f t="shared" si="35"/>
        <v>2.3975</v>
      </c>
      <c r="G558" s="5">
        <f t="shared" si="32"/>
        <v>102.18852459016394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3">
        <f t="shared" si="33"/>
        <v>40792.208333333336</v>
      </c>
      <c r="N558">
        <v>1315890000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s="11" t="s">
        <v>2047</v>
      </c>
      <c r="T558" t="s">
        <v>2059</v>
      </c>
    </row>
    <row r="559" spans="1:20" hidden="1" x14ac:dyDescent="0.3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7">
        <f t="shared" si="35"/>
        <v>1.9933333333333334</v>
      </c>
      <c r="G559" s="5">
        <f t="shared" si="32"/>
        <v>54.117647058823529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3">
        <f t="shared" si="33"/>
        <v>42279.208333333328</v>
      </c>
      <c r="N559">
        <v>1444021200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s="11" t="s">
        <v>2041</v>
      </c>
      <c r="T559" t="s">
        <v>2063</v>
      </c>
    </row>
    <row r="560" spans="1:20" hidden="1" x14ac:dyDescent="0.3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7">
        <f t="shared" si="35"/>
        <v>1.373448275862069</v>
      </c>
      <c r="G560" s="5">
        <f t="shared" si="32"/>
        <v>63.222222222222221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3">
        <f t="shared" si="33"/>
        <v>42424.25</v>
      </c>
      <c r="N560">
        <v>1460005200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s="11" t="s">
        <v>2039</v>
      </c>
      <c r="T560" t="s">
        <v>2040</v>
      </c>
    </row>
    <row r="561" spans="1:20" hidden="1" x14ac:dyDescent="0.3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7">
        <f t="shared" si="35"/>
        <v>1.009696106362773</v>
      </c>
      <c r="G561" s="5">
        <f t="shared" si="32"/>
        <v>104.03228962818004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3">
        <f t="shared" si="33"/>
        <v>42584.208333333328</v>
      </c>
      <c r="N561">
        <v>1470718800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s="11" t="s">
        <v>2039</v>
      </c>
      <c r="T561" t="s">
        <v>2040</v>
      </c>
    </row>
    <row r="562" spans="1:20" hidden="1" x14ac:dyDescent="0.3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7">
        <f t="shared" si="35"/>
        <v>7.9416000000000002</v>
      </c>
      <c r="G562" s="5">
        <f t="shared" si="32"/>
        <v>49.994334277620396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3">
        <f t="shared" si="33"/>
        <v>40865.25</v>
      </c>
      <c r="N562">
        <v>1325052000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s="11" t="s">
        <v>2041</v>
      </c>
      <c r="T562" t="s">
        <v>2049</v>
      </c>
    </row>
    <row r="563" spans="1:20" hidden="1" x14ac:dyDescent="0.3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7">
        <f t="shared" si="35"/>
        <v>3.6970000000000001</v>
      </c>
      <c r="G563" s="5">
        <f t="shared" si="32"/>
        <v>56.015151515151516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3">
        <f t="shared" si="33"/>
        <v>40833.208333333336</v>
      </c>
      <c r="N563">
        <v>1319000400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s="11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7">
        <f t="shared" si="35"/>
        <v>0.12818181818181817</v>
      </c>
      <c r="G564" s="5">
        <f t="shared" si="32"/>
        <v>48.807692307692307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3">
        <f t="shared" si="33"/>
        <v>43536.208333333328</v>
      </c>
      <c r="N564">
        <v>1552539600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s="11" t="s">
        <v>2035</v>
      </c>
      <c r="T564" t="s">
        <v>2036</v>
      </c>
    </row>
    <row r="565" spans="1:20" hidden="1" x14ac:dyDescent="0.3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7">
        <f t="shared" si="35"/>
        <v>1.3802702702702703</v>
      </c>
      <c r="G565" s="5">
        <f t="shared" si="32"/>
        <v>60.082352941176474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3">
        <f t="shared" si="33"/>
        <v>43417.25</v>
      </c>
      <c r="N565">
        <v>1543816800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s="11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7">
        <f t="shared" si="35"/>
        <v>0.83813278008298753</v>
      </c>
      <c r="G566" s="5">
        <f t="shared" si="32"/>
        <v>78.990502793296088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3">
        <f t="shared" si="33"/>
        <v>42078.208333333328</v>
      </c>
      <c r="N566">
        <v>1427086800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s="11" t="s">
        <v>2039</v>
      </c>
      <c r="T566" t="s">
        <v>2040</v>
      </c>
    </row>
    <row r="567" spans="1:20" hidden="1" x14ac:dyDescent="0.3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7">
        <f t="shared" si="35"/>
        <v>2.0460063224446787</v>
      </c>
      <c r="G567" s="5">
        <f t="shared" si="32"/>
        <v>53.99499443826474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3">
        <f t="shared" si="33"/>
        <v>40862.25</v>
      </c>
      <c r="N567">
        <v>1323064800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s="11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7">
        <f t="shared" si="35"/>
        <v>0.44344086021505374</v>
      </c>
      <c r="G568" s="5">
        <f t="shared" si="32"/>
        <v>111.45945945945945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3">
        <f t="shared" si="33"/>
        <v>42424.25</v>
      </c>
      <c r="N568">
        <v>1458277200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s="11" t="s">
        <v>2035</v>
      </c>
      <c r="T568" t="s">
        <v>2043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7">
        <f t="shared" si="35"/>
        <v>2.1860294117647059</v>
      </c>
      <c r="G569" s="5">
        <f t="shared" si="32"/>
        <v>60.922131147540981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3">
        <f t="shared" si="33"/>
        <v>41830.208333333336</v>
      </c>
      <c r="N569">
        <v>1405141200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s="11" t="s">
        <v>2035</v>
      </c>
      <c r="T569" t="s">
        <v>2036</v>
      </c>
    </row>
    <row r="570" spans="1:20" hidden="1" x14ac:dyDescent="0.3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7">
        <f t="shared" si="35"/>
        <v>1.8603314917127072</v>
      </c>
      <c r="G570" s="5">
        <f t="shared" si="32"/>
        <v>26.0015444015444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3">
        <f t="shared" si="33"/>
        <v>40374.208333333336</v>
      </c>
      <c r="N570">
        <v>1283058000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s="11" t="s">
        <v>2039</v>
      </c>
      <c r="T570" t="s">
        <v>2040</v>
      </c>
    </row>
    <row r="571" spans="1:20" hidden="1" x14ac:dyDescent="0.3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7">
        <f t="shared" si="35"/>
        <v>2.3733830845771142</v>
      </c>
      <c r="G571" s="5">
        <f t="shared" si="32"/>
        <v>80.993208828522924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3">
        <f t="shared" si="33"/>
        <v>40554.25</v>
      </c>
      <c r="N571">
        <v>1295762400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s="11" t="s">
        <v>2041</v>
      </c>
      <c r="T571" t="s">
        <v>2049</v>
      </c>
    </row>
    <row r="572" spans="1:20" hidden="1" x14ac:dyDescent="0.3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7">
        <f t="shared" si="35"/>
        <v>3.0565384615384614</v>
      </c>
      <c r="G572" s="5">
        <f t="shared" si="32"/>
        <v>34.995963302752294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3">
        <f t="shared" si="33"/>
        <v>41993.25</v>
      </c>
      <c r="N572">
        <v>1419573600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s="11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7">
        <f t="shared" si="35"/>
        <v>0.94142857142857139</v>
      </c>
      <c r="G573" s="5">
        <f t="shared" si="32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3">
        <f t="shared" si="33"/>
        <v>42174.208333333328</v>
      </c>
      <c r="N573">
        <v>1438750800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s="11" t="s">
        <v>2041</v>
      </c>
      <c r="T573" t="s">
        <v>2052</v>
      </c>
    </row>
    <row r="574" spans="1:20" hidden="1" x14ac:dyDescent="0.3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7">
        <f t="shared" si="35"/>
        <v>0.54400000000000004</v>
      </c>
      <c r="G574" s="5">
        <f t="shared" si="32"/>
        <v>52.085106382978722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3">
        <f t="shared" si="33"/>
        <v>42275.208333333328</v>
      </c>
      <c r="N574">
        <v>1444798800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s="11" t="s">
        <v>2035</v>
      </c>
      <c r="T574" t="s">
        <v>2036</v>
      </c>
    </row>
    <row r="575" spans="1:20" hidden="1" x14ac:dyDescent="0.3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7">
        <f t="shared" si="35"/>
        <v>1.1188059701492536</v>
      </c>
      <c r="G575" s="5">
        <f t="shared" si="32"/>
        <v>24.986666666666668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3">
        <f t="shared" si="33"/>
        <v>41761.208333333336</v>
      </c>
      <c r="N575">
        <v>1399179600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s="11" t="s">
        <v>2064</v>
      </c>
      <c r="T575" t="s">
        <v>2065</v>
      </c>
    </row>
    <row r="576" spans="1:20" hidden="1" x14ac:dyDescent="0.3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7">
        <f t="shared" si="35"/>
        <v>3.6914814814814814</v>
      </c>
      <c r="G576" s="5">
        <f t="shared" si="32"/>
        <v>69.215277777777771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3">
        <f t="shared" si="33"/>
        <v>43806.25</v>
      </c>
      <c r="N576">
        <v>1576562400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s="11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7">
        <f t="shared" si="35"/>
        <v>0.62930372148859548</v>
      </c>
      <c r="G577" s="5">
        <f t="shared" si="32"/>
        <v>93.944444444444443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3">
        <f t="shared" si="33"/>
        <v>41779.208333333336</v>
      </c>
      <c r="N577">
        <v>1400821200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s="11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7">
        <f t="shared" si="35"/>
        <v>0.6492783505154639</v>
      </c>
      <c r="G578" s="5">
        <f t="shared" si="32"/>
        <v>98.40625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3">
        <f t="shared" si="33"/>
        <v>43040.208333333328</v>
      </c>
      <c r="N578">
        <v>1510984800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s="11" t="s">
        <v>2039</v>
      </c>
      <c r="T578" t="s">
        <v>2040</v>
      </c>
    </row>
    <row r="579" spans="1:20" hidden="1" x14ac:dyDescent="0.3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7">
        <f t="shared" si="35"/>
        <v>0.18853658536585366</v>
      </c>
      <c r="G579" s="5">
        <f t="shared" ref="G579:G642" si="36">E579/I579</f>
        <v>41.783783783783782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3">
        <f t="shared" ref="M579:M642" si="37">(((L579/60)/60)/24)+DATE(1970,1,1)</f>
        <v>40613.25</v>
      </c>
      <c r="N579">
        <v>1302066000</v>
      </c>
      <c r="O579" s="13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s="11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7">
        <f t="shared" ref="F580:F643" si="39">E580/D580</f>
        <v>0.1675440414507772</v>
      </c>
      <c r="G580" s="5">
        <f t="shared" si="36"/>
        <v>65.991836734693877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3">
        <f t="shared" si="37"/>
        <v>40878.25</v>
      </c>
      <c r="N580">
        <v>1322978400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s="11" t="s">
        <v>2041</v>
      </c>
      <c r="T580" t="s">
        <v>2063</v>
      </c>
    </row>
    <row r="581" spans="1:20" hidden="1" x14ac:dyDescent="0.3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7">
        <f t="shared" si="39"/>
        <v>1.0111290322580646</v>
      </c>
      <c r="G581" s="5">
        <f t="shared" si="36"/>
        <v>72.05747126436782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3">
        <f t="shared" si="37"/>
        <v>40762.208333333336</v>
      </c>
      <c r="N581">
        <v>1313730000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s="11" t="s">
        <v>2035</v>
      </c>
      <c r="T581" t="s">
        <v>2058</v>
      </c>
    </row>
    <row r="582" spans="1:20" hidden="1" x14ac:dyDescent="0.3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7">
        <f t="shared" si="39"/>
        <v>3.4150228310502282</v>
      </c>
      <c r="G582" s="5">
        <f t="shared" si="36"/>
        <v>48.003209242618745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3">
        <f t="shared" si="37"/>
        <v>41696.25</v>
      </c>
      <c r="N582">
        <v>1394085600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s="11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7">
        <f t="shared" si="39"/>
        <v>0.64016666666666666</v>
      </c>
      <c r="G583" s="5">
        <f t="shared" si="36"/>
        <v>54.098591549295776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3">
        <f t="shared" si="37"/>
        <v>40662.208333333336</v>
      </c>
      <c r="N583">
        <v>1305349200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s="11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7">
        <f t="shared" si="39"/>
        <v>0.5208045977011494</v>
      </c>
      <c r="G584" s="5">
        <f t="shared" si="36"/>
        <v>107.88095238095238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3">
        <f t="shared" si="37"/>
        <v>42165.208333333328</v>
      </c>
      <c r="N584">
        <v>1434344400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s="11" t="s">
        <v>2050</v>
      </c>
      <c r="T584" t="s">
        <v>2051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7">
        <f t="shared" si="39"/>
        <v>3.2240211640211642</v>
      </c>
      <c r="G585" s="5">
        <f t="shared" si="36"/>
        <v>67.034103410341032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3">
        <f t="shared" si="37"/>
        <v>40959.25</v>
      </c>
      <c r="N585">
        <v>1331186400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s="11" t="s">
        <v>2041</v>
      </c>
      <c r="T585" t="s">
        <v>2042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7">
        <f t="shared" si="39"/>
        <v>1.1950810185185186</v>
      </c>
      <c r="G586" s="5">
        <f t="shared" si="36"/>
        <v>64.01425914445133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3">
        <f t="shared" si="37"/>
        <v>41024.208333333336</v>
      </c>
      <c r="N586">
        <v>1336539600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s="11" t="s">
        <v>2037</v>
      </c>
      <c r="T586" t="s">
        <v>2038</v>
      </c>
    </row>
    <row r="587" spans="1:20" hidden="1" x14ac:dyDescent="0.3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7">
        <f t="shared" si="39"/>
        <v>1.4679775280898877</v>
      </c>
      <c r="G587" s="5">
        <f t="shared" si="36"/>
        <v>96.066176470588232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3">
        <f t="shared" si="37"/>
        <v>40255.208333333336</v>
      </c>
      <c r="N587">
        <v>1269752400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s="11" t="s">
        <v>2047</v>
      </c>
      <c r="T587" t="s">
        <v>2059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7">
        <f t="shared" si="39"/>
        <v>9.5057142857142853</v>
      </c>
      <c r="G588" s="5">
        <f t="shared" si="36"/>
        <v>51.184615384615384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3">
        <f t="shared" si="37"/>
        <v>40499.25</v>
      </c>
      <c r="N588">
        <v>1291615200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s="11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7">
        <f t="shared" si="39"/>
        <v>0.72893617021276591</v>
      </c>
      <c r="G589" s="5">
        <f t="shared" si="36"/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3">
        <f t="shared" si="37"/>
        <v>43484.25</v>
      </c>
      <c r="N589">
        <v>1552366800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s="11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7">
        <f t="shared" si="39"/>
        <v>0.7900824873096447</v>
      </c>
      <c r="G590" s="5">
        <f t="shared" si="36"/>
        <v>91.021198830409361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3">
        <f t="shared" si="37"/>
        <v>40262.208333333336</v>
      </c>
      <c r="N590">
        <v>1272171600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s="11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7">
        <f t="shared" si="39"/>
        <v>0.64721518987341775</v>
      </c>
      <c r="G591" s="5">
        <f t="shared" si="36"/>
        <v>50.127450980392155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3">
        <f t="shared" si="37"/>
        <v>42190.208333333328</v>
      </c>
      <c r="N591">
        <v>1436677200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s="1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7">
        <f t="shared" si="39"/>
        <v>0.82028169014084507</v>
      </c>
      <c r="G592" s="5">
        <f t="shared" si="36"/>
        <v>67.720930232558146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3">
        <f t="shared" si="37"/>
        <v>41994.25</v>
      </c>
      <c r="N592">
        <v>1420092000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s="11" t="s">
        <v>2047</v>
      </c>
      <c r="T592" t="s">
        <v>2056</v>
      </c>
    </row>
    <row r="593" spans="1:20" hidden="1" x14ac:dyDescent="0.3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7">
        <f t="shared" si="39"/>
        <v>10.376666666666667</v>
      </c>
      <c r="G593" s="5">
        <f t="shared" si="36"/>
        <v>61.03921568627451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3">
        <f t="shared" si="37"/>
        <v>40373.208333333336</v>
      </c>
      <c r="N593">
        <v>1279947600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s="11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7">
        <f t="shared" si="39"/>
        <v>0.12910076530612244</v>
      </c>
      <c r="G594" s="5">
        <f t="shared" si="36"/>
        <v>80.011857707509876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3">
        <f t="shared" si="37"/>
        <v>41789.208333333336</v>
      </c>
      <c r="N594">
        <v>1402203600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s="11" t="s">
        <v>2039</v>
      </c>
      <c r="T594" t="s">
        <v>2040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7">
        <f t="shared" si="39"/>
        <v>1.5484210526315789</v>
      </c>
      <c r="G595" s="5">
        <f t="shared" si="36"/>
        <v>47.001497753369947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3">
        <f t="shared" si="37"/>
        <v>41724.208333333336</v>
      </c>
      <c r="N595">
        <v>1396933200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s="11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7">
        <f t="shared" si="39"/>
        <v>7.0991735537190084E-2</v>
      </c>
      <c r="G596" s="5">
        <f t="shared" si="36"/>
        <v>71.127388535031841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3">
        <f t="shared" si="37"/>
        <v>42548.208333333328</v>
      </c>
      <c r="N596">
        <v>1467262800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s="11" t="s">
        <v>2039</v>
      </c>
      <c r="T596" t="s">
        <v>2040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7">
        <f t="shared" si="39"/>
        <v>2.0852773826458035</v>
      </c>
      <c r="G597" s="5">
        <f t="shared" si="36"/>
        <v>89.99079189686924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3">
        <f t="shared" si="37"/>
        <v>40253.208333333336</v>
      </c>
      <c r="N597">
        <v>1270530000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s="11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7">
        <f t="shared" si="39"/>
        <v>0.99683544303797467</v>
      </c>
      <c r="G598" s="5">
        <f t="shared" si="36"/>
        <v>43.032786885245905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3">
        <f t="shared" si="37"/>
        <v>42434.25</v>
      </c>
      <c r="N598">
        <v>1457762400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s="11" t="s">
        <v>2041</v>
      </c>
      <c r="T598" t="s">
        <v>2044</v>
      </c>
    </row>
    <row r="599" spans="1:20" hidden="1" x14ac:dyDescent="0.3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7">
        <f t="shared" si="39"/>
        <v>2.0159756097560977</v>
      </c>
      <c r="G599" s="5">
        <f t="shared" si="36"/>
        <v>67.997714808043881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3">
        <f t="shared" si="37"/>
        <v>43786.25</v>
      </c>
      <c r="N599">
        <v>1575525600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s="11" t="s">
        <v>2039</v>
      </c>
      <c r="T599" t="s">
        <v>2040</v>
      </c>
    </row>
    <row r="600" spans="1:20" hidden="1" x14ac:dyDescent="0.3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7">
        <f t="shared" si="39"/>
        <v>1.6209032258064515</v>
      </c>
      <c r="G600" s="5">
        <f t="shared" si="36"/>
        <v>73.004566210045667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3">
        <f t="shared" si="37"/>
        <v>40344.208333333336</v>
      </c>
      <c r="N600">
        <v>1279083600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s="11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7">
        <f t="shared" si="39"/>
        <v>3.6436208125445471E-2</v>
      </c>
      <c r="G601" s="5">
        <f t="shared" si="36"/>
        <v>62.341463414634148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3">
        <f t="shared" si="37"/>
        <v>42047.25</v>
      </c>
      <c r="N601">
        <v>1424412000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s="1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7">
        <f t="shared" si="39"/>
        <v>0.05</v>
      </c>
      <c r="G602" s="5">
        <f t="shared" si="36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3">
        <f t="shared" si="37"/>
        <v>41485.208333333336</v>
      </c>
      <c r="N602">
        <v>1376197200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s="11" t="s">
        <v>2033</v>
      </c>
      <c r="T602" t="s">
        <v>2034</v>
      </c>
    </row>
    <row r="603" spans="1:20" hidden="1" x14ac:dyDescent="0.3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7">
        <f t="shared" si="39"/>
        <v>2.0663492063492064</v>
      </c>
      <c r="G603" s="5">
        <f t="shared" si="36"/>
        <v>67.103092783505161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3">
        <f t="shared" si="37"/>
        <v>41789.208333333336</v>
      </c>
      <c r="N603">
        <v>1402894800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s="11" t="s">
        <v>2037</v>
      </c>
      <c r="T603" t="s">
        <v>2046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7">
        <f t="shared" si="39"/>
        <v>1.2823628691983122</v>
      </c>
      <c r="G604" s="5">
        <f t="shared" si="36"/>
        <v>79.978947368421046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3">
        <f t="shared" si="37"/>
        <v>42160.208333333328</v>
      </c>
      <c r="N604">
        <v>1434430800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s="11" t="s">
        <v>2039</v>
      </c>
      <c r="T604" t="s">
        <v>2040</v>
      </c>
    </row>
    <row r="605" spans="1:20" hidden="1" x14ac:dyDescent="0.3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7">
        <f t="shared" si="39"/>
        <v>1.1966037735849056</v>
      </c>
      <c r="G605" s="5">
        <f t="shared" si="36"/>
        <v>62.176470588235297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3">
        <f t="shared" si="37"/>
        <v>43573.208333333328</v>
      </c>
      <c r="N605">
        <v>1557896400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s="11" t="s">
        <v>2039</v>
      </c>
      <c r="T605" t="s">
        <v>2040</v>
      </c>
    </row>
    <row r="606" spans="1:20" hidden="1" x14ac:dyDescent="0.3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7">
        <f t="shared" si="39"/>
        <v>1.7073055242390078</v>
      </c>
      <c r="G606" s="5">
        <f t="shared" si="36"/>
        <v>53.005950297514879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3">
        <f t="shared" si="37"/>
        <v>40565.25</v>
      </c>
      <c r="N606">
        <v>1297490400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s="11" t="s">
        <v>2039</v>
      </c>
      <c r="T606" t="s">
        <v>2040</v>
      </c>
    </row>
    <row r="607" spans="1:20" hidden="1" x14ac:dyDescent="0.3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7">
        <f t="shared" si="39"/>
        <v>1.8721212121212121</v>
      </c>
      <c r="G607" s="5">
        <f t="shared" si="36"/>
        <v>57.738317757009348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3">
        <f t="shared" si="37"/>
        <v>42280.208333333328</v>
      </c>
      <c r="N607">
        <v>1447394400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s="11" t="s">
        <v>2047</v>
      </c>
      <c r="T607" t="s">
        <v>2048</v>
      </c>
    </row>
    <row r="608" spans="1:20" hidden="1" x14ac:dyDescent="0.3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7">
        <f t="shared" si="39"/>
        <v>1.8838235294117647</v>
      </c>
      <c r="G608" s="5">
        <f t="shared" si="36"/>
        <v>40.03125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3">
        <f t="shared" si="37"/>
        <v>42436.25</v>
      </c>
      <c r="N608">
        <v>1458277200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s="11" t="s">
        <v>2035</v>
      </c>
      <c r="T608" t="s">
        <v>2036</v>
      </c>
    </row>
    <row r="609" spans="1:20" hidden="1" x14ac:dyDescent="0.3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7">
        <f t="shared" si="39"/>
        <v>1.3129869186046512</v>
      </c>
      <c r="G609" s="5">
        <f t="shared" si="36"/>
        <v>81.016591928251117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3">
        <f t="shared" si="37"/>
        <v>41721.208333333336</v>
      </c>
      <c r="N609">
        <v>1395723600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s="11" t="s">
        <v>2033</v>
      </c>
      <c r="T609" t="s">
        <v>2034</v>
      </c>
    </row>
    <row r="610" spans="1:20" hidden="1" x14ac:dyDescent="0.3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7">
        <f t="shared" si="39"/>
        <v>2.8397435897435899</v>
      </c>
      <c r="G610" s="5">
        <f t="shared" si="36"/>
        <v>35.047468354430379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3">
        <f t="shared" si="37"/>
        <v>43530.25</v>
      </c>
      <c r="N610">
        <v>1552197600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s="11" t="s">
        <v>2035</v>
      </c>
      <c r="T610" t="s">
        <v>2058</v>
      </c>
    </row>
    <row r="611" spans="1:20" hidden="1" x14ac:dyDescent="0.3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7">
        <f t="shared" si="39"/>
        <v>1.2041999999999999</v>
      </c>
      <c r="G611" s="5">
        <f t="shared" si="36"/>
        <v>102.92307692307692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3">
        <f t="shared" si="37"/>
        <v>43481.25</v>
      </c>
      <c r="N611">
        <v>1549087200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s="11" t="s">
        <v>2041</v>
      </c>
      <c r="T611" t="s">
        <v>2063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7">
        <f t="shared" si="39"/>
        <v>4.1905607476635511</v>
      </c>
      <c r="G612" s="5">
        <f t="shared" si="36"/>
        <v>27.998126756166094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3">
        <f t="shared" si="37"/>
        <v>41259.25</v>
      </c>
      <c r="N612">
        <v>1356847200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s="11" t="s">
        <v>2039</v>
      </c>
      <c r="T612" t="s">
        <v>2040</v>
      </c>
    </row>
    <row r="613" spans="1:20" hidden="1" x14ac:dyDescent="0.3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7">
        <f t="shared" si="39"/>
        <v>0.13853658536585367</v>
      </c>
      <c r="G613" s="5">
        <f t="shared" si="36"/>
        <v>75.733333333333334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3">
        <f t="shared" si="37"/>
        <v>41480.208333333336</v>
      </c>
      <c r="N613">
        <v>1375765200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s="11" t="s">
        <v>2039</v>
      </c>
      <c r="T613" t="s">
        <v>2040</v>
      </c>
    </row>
    <row r="614" spans="1:20" hidden="1" x14ac:dyDescent="0.3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7">
        <f t="shared" si="39"/>
        <v>1.3943548387096774</v>
      </c>
      <c r="G614" s="5">
        <f t="shared" si="36"/>
        <v>45.026041666666664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3">
        <f t="shared" si="37"/>
        <v>40474.208333333336</v>
      </c>
      <c r="N614">
        <v>1289800800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s="11" t="s">
        <v>2035</v>
      </c>
      <c r="T614" t="s">
        <v>2043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7">
        <f t="shared" si="39"/>
        <v>1.74</v>
      </c>
      <c r="G615" s="5">
        <f t="shared" si="36"/>
        <v>73.615384615384613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3">
        <f t="shared" si="37"/>
        <v>42973.208333333328</v>
      </c>
      <c r="N615">
        <v>1504501200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s="11" t="s">
        <v>2039</v>
      </c>
      <c r="T615" t="s">
        <v>2040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7">
        <f t="shared" si="39"/>
        <v>1.5549056603773586</v>
      </c>
      <c r="G616" s="5">
        <f t="shared" si="36"/>
        <v>56.991701244813278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3">
        <f t="shared" si="37"/>
        <v>42746.25</v>
      </c>
      <c r="N616">
        <v>1485669600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s="11" t="s">
        <v>2039</v>
      </c>
      <c r="T616" t="s">
        <v>2040</v>
      </c>
    </row>
    <row r="617" spans="1:20" hidden="1" x14ac:dyDescent="0.3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7">
        <f t="shared" si="39"/>
        <v>1.7044705882352942</v>
      </c>
      <c r="G617" s="5">
        <f t="shared" si="36"/>
        <v>85.223529411764702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3">
        <f t="shared" si="37"/>
        <v>42489.208333333328</v>
      </c>
      <c r="N617">
        <v>1462770000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s="11" t="s">
        <v>2039</v>
      </c>
      <c r="T617" t="s">
        <v>2040</v>
      </c>
    </row>
    <row r="618" spans="1:20" hidden="1" x14ac:dyDescent="0.3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7">
        <f t="shared" si="39"/>
        <v>1.8951562500000001</v>
      </c>
      <c r="G618" s="5">
        <f t="shared" si="36"/>
        <v>50.962184873949582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3">
        <f t="shared" si="37"/>
        <v>41537.208333333336</v>
      </c>
      <c r="N618">
        <v>1379739600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s="11" t="s">
        <v>2035</v>
      </c>
      <c r="T618" t="s">
        <v>2045</v>
      </c>
    </row>
    <row r="619" spans="1:20" hidden="1" x14ac:dyDescent="0.3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7">
        <f t="shared" si="39"/>
        <v>2.4971428571428573</v>
      </c>
      <c r="G619" s="5">
        <f t="shared" si="36"/>
        <v>63.563636363636363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3">
        <f t="shared" si="37"/>
        <v>41794.208333333336</v>
      </c>
      <c r="N619">
        <v>1402722000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s="11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7">
        <f t="shared" si="39"/>
        <v>0.48860523665659616</v>
      </c>
      <c r="G620" s="5">
        <f t="shared" si="36"/>
        <v>80.999165275459092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3">
        <f t="shared" si="37"/>
        <v>41396.208333333336</v>
      </c>
      <c r="N620">
        <v>1369285200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s="11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7">
        <f t="shared" si="39"/>
        <v>0.28461970393057684</v>
      </c>
      <c r="G621" s="5">
        <f t="shared" si="36"/>
        <v>86.044753086419746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3">
        <f t="shared" si="37"/>
        <v>40669.208333333336</v>
      </c>
      <c r="N621">
        <v>1304744400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s="11" t="s">
        <v>2039</v>
      </c>
      <c r="T621" t="s">
        <v>2040</v>
      </c>
    </row>
    <row r="622" spans="1:20" hidden="1" x14ac:dyDescent="0.3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7">
        <f t="shared" si="39"/>
        <v>2.6802325581395348</v>
      </c>
      <c r="G622" s="5">
        <f t="shared" si="36"/>
        <v>90.0390625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3">
        <f t="shared" si="37"/>
        <v>42559.208333333328</v>
      </c>
      <c r="N622">
        <v>1468299600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s="11" t="s">
        <v>2054</v>
      </c>
      <c r="T622" t="s">
        <v>2055</v>
      </c>
    </row>
    <row r="623" spans="1:20" hidden="1" x14ac:dyDescent="0.3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7">
        <f t="shared" si="39"/>
        <v>6.1980078125000002</v>
      </c>
      <c r="G623" s="5">
        <f t="shared" si="36"/>
        <v>74.006063432835816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3">
        <f t="shared" si="37"/>
        <v>42626.208333333328</v>
      </c>
      <c r="N623">
        <v>1474174800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s="11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7">
        <f t="shared" si="39"/>
        <v>3.1301587301587303E-2</v>
      </c>
      <c r="G624" s="5">
        <f t="shared" si="36"/>
        <v>92.4375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3">
        <f t="shared" si="37"/>
        <v>43205.208333333328</v>
      </c>
      <c r="N624">
        <v>1526014800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s="11" t="s">
        <v>2035</v>
      </c>
      <c r="T624" t="s">
        <v>2045</v>
      </c>
    </row>
    <row r="625" spans="1:20" hidden="1" x14ac:dyDescent="0.3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7">
        <f t="shared" si="39"/>
        <v>1.5992152704135738</v>
      </c>
      <c r="G625" s="5">
        <f t="shared" si="36"/>
        <v>55.999257333828446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3">
        <f t="shared" si="37"/>
        <v>42201.208333333328</v>
      </c>
      <c r="N625">
        <v>1437454800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s="11" t="s">
        <v>2039</v>
      </c>
      <c r="T625" t="s">
        <v>2040</v>
      </c>
    </row>
    <row r="626" spans="1:20" hidden="1" x14ac:dyDescent="0.3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7">
        <f t="shared" si="39"/>
        <v>2.793921568627451</v>
      </c>
      <c r="G626" s="5">
        <f t="shared" si="36"/>
        <v>32.983796296296298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3">
        <f t="shared" si="37"/>
        <v>42029.25</v>
      </c>
      <c r="N626">
        <v>1422684000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s="11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7">
        <f t="shared" si="39"/>
        <v>0.77373333333333338</v>
      </c>
      <c r="G627" s="5">
        <f t="shared" si="36"/>
        <v>93.596774193548384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3">
        <f t="shared" si="37"/>
        <v>43857.25</v>
      </c>
      <c r="N627">
        <v>1581314400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s="11" t="s">
        <v>2039</v>
      </c>
      <c r="T627" t="s">
        <v>2040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7">
        <f t="shared" si="39"/>
        <v>2.0632812500000002</v>
      </c>
      <c r="G628" s="5">
        <f t="shared" si="36"/>
        <v>69.867724867724874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3">
        <f t="shared" si="37"/>
        <v>40449.208333333336</v>
      </c>
      <c r="N628">
        <v>1286427600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s="11" t="s">
        <v>2039</v>
      </c>
      <c r="T628" t="s">
        <v>2040</v>
      </c>
    </row>
    <row r="629" spans="1:20" hidden="1" x14ac:dyDescent="0.3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7">
        <f t="shared" si="39"/>
        <v>6.9424999999999999</v>
      </c>
      <c r="G629" s="5">
        <f t="shared" si="36"/>
        <v>72.129870129870127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3">
        <f t="shared" si="37"/>
        <v>40345.208333333336</v>
      </c>
      <c r="N629">
        <v>1278738000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s="11" t="s">
        <v>2033</v>
      </c>
      <c r="T629" t="s">
        <v>2034</v>
      </c>
    </row>
    <row r="630" spans="1:20" hidden="1" x14ac:dyDescent="0.3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7">
        <f t="shared" si="39"/>
        <v>1.5178947368421052</v>
      </c>
      <c r="G630" s="5">
        <f t="shared" si="36"/>
        <v>30.041666666666668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3">
        <f t="shared" si="37"/>
        <v>40455.208333333336</v>
      </c>
      <c r="N630">
        <v>1286427600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s="11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7">
        <f t="shared" si="39"/>
        <v>0.64582072176949945</v>
      </c>
      <c r="G631" s="5">
        <f t="shared" si="36"/>
        <v>73.968000000000004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3">
        <f t="shared" si="37"/>
        <v>42557.208333333328</v>
      </c>
      <c r="N631">
        <v>1467954000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s="11" t="s">
        <v>2039</v>
      </c>
      <c r="T631" t="s">
        <v>2040</v>
      </c>
    </row>
    <row r="632" spans="1:20" hidden="1" x14ac:dyDescent="0.3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7">
        <f t="shared" si="39"/>
        <v>0.62873684210526315</v>
      </c>
      <c r="G632" s="5">
        <f t="shared" si="36"/>
        <v>68.65517241379311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3">
        <f t="shared" si="37"/>
        <v>43586.208333333328</v>
      </c>
      <c r="N632">
        <v>1557637200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s="11" t="s">
        <v>2039</v>
      </c>
      <c r="T632" t="s">
        <v>2040</v>
      </c>
    </row>
    <row r="633" spans="1:20" hidden="1" x14ac:dyDescent="0.3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7">
        <f t="shared" si="39"/>
        <v>3.1039864864864866</v>
      </c>
      <c r="G633" s="5">
        <f t="shared" si="36"/>
        <v>59.992164544564154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3">
        <f t="shared" si="37"/>
        <v>43550.208333333328</v>
      </c>
      <c r="N633">
        <v>1553922000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s="11" t="s">
        <v>2039</v>
      </c>
      <c r="T633" t="s">
        <v>2040</v>
      </c>
    </row>
    <row r="634" spans="1:20" hidden="1" x14ac:dyDescent="0.3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7">
        <f t="shared" si="39"/>
        <v>0.42859916782246882</v>
      </c>
      <c r="G634" s="5">
        <f t="shared" si="36"/>
        <v>111.15827338129496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3">
        <f t="shared" si="37"/>
        <v>41945.208333333336</v>
      </c>
      <c r="N634">
        <v>1416463200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s="11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7">
        <f t="shared" si="39"/>
        <v>0.83119402985074631</v>
      </c>
      <c r="G635" s="5">
        <f t="shared" si="36"/>
        <v>53.038095238095238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3">
        <f t="shared" si="37"/>
        <v>42315.25</v>
      </c>
      <c r="N635">
        <v>1447221600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s="11" t="s">
        <v>2041</v>
      </c>
      <c r="T635" t="s">
        <v>2049</v>
      </c>
    </row>
    <row r="636" spans="1:20" hidden="1" x14ac:dyDescent="0.3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7">
        <f t="shared" si="39"/>
        <v>0.78531302876480547</v>
      </c>
      <c r="G636" s="5">
        <f t="shared" si="36"/>
        <v>55.985524728588658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3">
        <f t="shared" si="37"/>
        <v>42819.208333333328</v>
      </c>
      <c r="N636">
        <v>1491627600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s="11" t="s">
        <v>2041</v>
      </c>
      <c r="T636" t="s">
        <v>2060</v>
      </c>
    </row>
    <row r="637" spans="1:20" hidden="1" x14ac:dyDescent="0.3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7">
        <f t="shared" si="39"/>
        <v>1.1409352517985611</v>
      </c>
      <c r="G637" s="5">
        <f t="shared" si="36"/>
        <v>69.986760812003524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3">
        <f t="shared" si="37"/>
        <v>41314.25</v>
      </c>
      <c r="N637">
        <v>1363150800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s="11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7">
        <f t="shared" si="39"/>
        <v>0.64537683358624176</v>
      </c>
      <c r="G638" s="5">
        <f t="shared" si="36"/>
        <v>48.998079877112133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3">
        <f t="shared" si="37"/>
        <v>40926.25</v>
      </c>
      <c r="N638">
        <v>1330754400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s="11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7">
        <f t="shared" si="39"/>
        <v>0.79411764705882348</v>
      </c>
      <c r="G639" s="5">
        <f t="shared" si="36"/>
        <v>103.84615384615384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3">
        <f t="shared" si="37"/>
        <v>42688.25</v>
      </c>
      <c r="N639">
        <v>1479794400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s="11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7">
        <f t="shared" si="39"/>
        <v>0.11419117647058824</v>
      </c>
      <c r="G640" s="5">
        <f t="shared" si="36"/>
        <v>99.127659574468083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3">
        <f t="shared" si="37"/>
        <v>40386.208333333336</v>
      </c>
      <c r="N640">
        <v>1281243600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s="11" t="s">
        <v>2039</v>
      </c>
      <c r="T640" t="s">
        <v>2040</v>
      </c>
    </row>
    <row r="641" spans="1:20" hidden="1" x14ac:dyDescent="0.3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7">
        <f t="shared" si="39"/>
        <v>0.56186046511627907</v>
      </c>
      <c r="G641" s="5">
        <f t="shared" si="36"/>
        <v>107.37777777777778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3">
        <f t="shared" si="37"/>
        <v>43309.208333333328</v>
      </c>
      <c r="N641">
        <v>1532754000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s="1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7">
        <f t="shared" si="39"/>
        <v>0.16501669449081802</v>
      </c>
      <c r="G642" s="5">
        <f t="shared" si="36"/>
        <v>76.922178988326849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3">
        <f t="shared" si="37"/>
        <v>42387.25</v>
      </c>
      <c r="N642">
        <v>1453356000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s="11" t="s">
        <v>2039</v>
      </c>
      <c r="T642" t="s">
        <v>2040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7">
        <f t="shared" si="39"/>
        <v>1.1996808510638297</v>
      </c>
      <c r="G643" s="5">
        <f t="shared" ref="G643:G706" si="40">E643/I643</f>
        <v>58.128865979381445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3">
        <f t="shared" ref="M643:M706" si="41">(((L643/60)/60)/24)+DATE(1970,1,1)</f>
        <v>42786.25</v>
      </c>
      <c r="N643">
        <v>1489986000</v>
      </c>
      <c r="O643" s="13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s="11" t="s">
        <v>2039</v>
      </c>
      <c r="T643" t="s">
        <v>2040</v>
      </c>
    </row>
    <row r="644" spans="1:20" hidden="1" x14ac:dyDescent="0.3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7">
        <f t="shared" ref="F644:F707" si="43">E644/D644</f>
        <v>1.4545652173913044</v>
      </c>
      <c r="G644" s="5">
        <f t="shared" si="40"/>
        <v>103.73643410852713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3">
        <f t="shared" si="41"/>
        <v>43451.25</v>
      </c>
      <c r="N644">
        <v>1545804000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s="11" t="s">
        <v>2037</v>
      </c>
      <c r="T644" t="s">
        <v>2046</v>
      </c>
    </row>
    <row r="645" spans="1:20" hidden="1" x14ac:dyDescent="0.3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7">
        <f t="shared" si="43"/>
        <v>2.2138255033557046</v>
      </c>
      <c r="G645" s="5">
        <f t="shared" si="40"/>
        <v>87.962666666666664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3">
        <f t="shared" si="41"/>
        <v>42795.25</v>
      </c>
      <c r="N645">
        <v>1489899600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s="11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7">
        <f t="shared" si="43"/>
        <v>0.48396694214876035</v>
      </c>
      <c r="G646" s="5">
        <f t="shared" si="40"/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3">
        <f t="shared" si="41"/>
        <v>43452.25</v>
      </c>
      <c r="N646">
        <v>1546495200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s="11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7">
        <f t="shared" si="43"/>
        <v>0.92911504424778757</v>
      </c>
      <c r="G647" s="5">
        <f t="shared" si="40"/>
        <v>37.999361294443261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3">
        <f t="shared" si="41"/>
        <v>43369.208333333328</v>
      </c>
      <c r="N647">
        <v>1539752400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s="11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7">
        <f t="shared" si="43"/>
        <v>0.88599797365754818</v>
      </c>
      <c r="G648" s="5">
        <f t="shared" si="40"/>
        <v>29.999313893653515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3">
        <f t="shared" si="41"/>
        <v>41346.208333333336</v>
      </c>
      <c r="N648">
        <v>1364101200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s="11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7">
        <f t="shared" si="43"/>
        <v>0.41399999999999998</v>
      </c>
      <c r="G649" s="5">
        <f t="shared" si="40"/>
        <v>103.5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3">
        <f t="shared" si="41"/>
        <v>43199.208333333328</v>
      </c>
      <c r="N649">
        <v>1525323600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s="11" t="s">
        <v>2047</v>
      </c>
      <c r="T649" t="s">
        <v>2059</v>
      </c>
    </row>
    <row r="650" spans="1:20" hidden="1" x14ac:dyDescent="0.3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7">
        <f t="shared" si="43"/>
        <v>0.63056795131845844</v>
      </c>
      <c r="G650" s="5">
        <f t="shared" si="40"/>
        <v>85.994467496542185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3">
        <f t="shared" si="41"/>
        <v>42922.208333333328</v>
      </c>
      <c r="N650">
        <v>1500872400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s="11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7">
        <f t="shared" si="43"/>
        <v>0.48482333607230893</v>
      </c>
      <c r="G651" s="5">
        <f t="shared" si="40"/>
        <v>98.011627906976742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3">
        <f t="shared" si="41"/>
        <v>40471.208333333336</v>
      </c>
      <c r="N651">
        <v>1288501200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s="1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7">
        <f t="shared" si="43"/>
        <v>0.02</v>
      </c>
      <c r="G652" s="5">
        <f t="shared" si="40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3">
        <f t="shared" si="41"/>
        <v>41828.208333333336</v>
      </c>
      <c r="N652">
        <v>1407128400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s="11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7">
        <f t="shared" si="43"/>
        <v>0.88479410269445857</v>
      </c>
      <c r="G653" s="5">
        <f t="shared" si="40"/>
        <v>44.994570837642193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3">
        <f t="shared" si="41"/>
        <v>41692.25</v>
      </c>
      <c r="N653">
        <v>1394344800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s="11" t="s">
        <v>2041</v>
      </c>
      <c r="T653" t="s">
        <v>2052</v>
      </c>
    </row>
    <row r="654" spans="1:20" hidden="1" x14ac:dyDescent="0.3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7">
        <f t="shared" si="43"/>
        <v>1.2684</v>
      </c>
      <c r="G654" s="5">
        <f t="shared" si="40"/>
        <v>31.012224938875306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3">
        <f t="shared" si="41"/>
        <v>42587.208333333328</v>
      </c>
      <c r="N654">
        <v>1474088400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s="11" t="s">
        <v>2037</v>
      </c>
      <c r="T654" t="s">
        <v>2038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7">
        <f t="shared" si="43"/>
        <v>23.388333333333332</v>
      </c>
      <c r="G655" s="5">
        <f t="shared" si="40"/>
        <v>59.970085470085472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3">
        <f t="shared" si="41"/>
        <v>42468.208333333328</v>
      </c>
      <c r="N655">
        <v>1460264400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s="11" t="s">
        <v>2037</v>
      </c>
      <c r="T655" t="s">
        <v>2038</v>
      </c>
    </row>
    <row r="656" spans="1:20" hidden="1" x14ac:dyDescent="0.3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7">
        <f t="shared" si="43"/>
        <v>5.0838857142857146</v>
      </c>
      <c r="G656" s="5">
        <f t="shared" si="40"/>
        <v>58.9973474801061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3">
        <f t="shared" si="41"/>
        <v>42240.208333333328</v>
      </c>
      <c r="N656">
        <v>1440824400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s="11" t="s">
        <v>2035</v>
      </c>
      <c r="T656" t="s">
        <v>2057</v>
      </c>
    </row>
    <row r="657" spans="1:20" hidden="1" x14ac:dyDescent="0.3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7">
        <f t="shared" si="43"/>
        <v>1.9147826086956521</v>
      </c>
      <c r="G657" s="5">
        <f t="shared" si="40"/>
        <v>50.045454545454547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3">
        <f t="shared" si="41"/>
        <v>42796.25</v>
      </c>
      <c r="N657">
        <v>1489554000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s="11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7">
        <f t="shared" si="43"/>
        <v>0.42127533783783783</v>
      </c>
      <c r="G658" s="5">
        <f t="shared" si="40"/>
        <v>98.966269841269835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3">
        <f t="shared" si="41"/>
        <v>43097.25</v>
      </c>
      <c r="N658">
        <v>1514872800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s="11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7">
        <f t="shared" si="43"/>
        <v>8.2400000000000001E-2</v>
      </c>
      <c r="G659" s="5">
        <f t="shared" si="40"/>
        <v>58.857142857142854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3">
        <f t="shared" si="41"/>
        <v>43096.25</v>
      </c>
      <c r="N659">
        <v>1515736800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s="11" t="s">
        <v>2041</v>
      </c>
      <c r="T659" t="s">
        <v>2063</v>
      </c>
    </row>
    <row r="660" spans="1:20" hidden="1" x14ac:dyDescent="0.3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7">
        <f t="shared" si="43"/>
        <v>0.60064638783269964</v>
      </c>
      <c r="G660" s="5">
        <f t="shared" si="40"/>
        <v>81.010256410256417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3">
        <f t="shared" si="41"/>
        <v>42246.208333333328</v>
      </c>
      <c r="N660">
        <v>1442898000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s="11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7">
        <f t="shared" si="43"/>
        <v>0.47232808616404309</v>
      </c>
      <c r="G661" s="5">
        <f t="shared" si="40"/>
        <v>76.013333333333335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3">
        <f t="shared" si="41"/>
        <v>40570.25</v>
      </c>
      <c r="N661">
        <v>1296194400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s="1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7">
        <f t="shared" si="43"/>
        <v>0.81736263736263737</v>
      </c>
      <c r="G662" s="5">
        <f t="shared" si="40"/>
        <v>96.597402597402592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3">
        <f t="shared" si="41"/>
        <v>42237.208333333328</v>
      </c>
      <c r="N662">
        <v>1440910800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s="11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7">
        <f t="shared" si="43"/>
        <v>0.54187265917603</v>
      </c>
      <c r="G663" s="5">
        <f t="shared" si="40"/>
        <v>76.957446808510639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3">
        <f t="shared" si="41"/>
        <v>40996.208333333336</v>
      </c>
      <c r="N663">
        <v>1335502800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s="11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7">
        <f t="shared" si="43"/>
        <v>0.97868131868131869</v>
      </c>
      <c r="G664" s="5">
        <f t="shared" si="40"/>
        <v>67.984732824427482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3">
        <f t="shared" si="41"/>
        <v>43443.25</v>
      </c>
      <c r="N664">
        <v>1544680800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s="11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7">
        <f t="shared" si="43"/>
        <v>0.77239999999999998</v>
      </c>
      <c r="G665" s="5">
        <f t="shared" si="40"/>
        <v>88.781609195402297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3">
        <f t="shared" si="41"/>
        <v>40458.208333333336</v>
      </c>
      <c r="N665">
        <v>1288414800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s="11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7">
        <f t="shared" si="43"/>
        <v>0.33464735516372796</v>
      </c>
      <c r="G666" s="5">
        <f t="shared" si="40"/>
        <v>24.99623706491063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3">
        <f t="shared" si="41"/>
        <v>40959.25</v>
      </c>
      <c r="N666">
        <v>1330581600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s="11" t="s">
        <v>2035</v>
      </c>
      <c r="T666" t="s">
        <v>2058</v>
      </c>
    </row>
    <row r="667" spans="1:20" hidden="1" x14ac:dyDescent="0.3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7">
        <f t="shared" si="43"/>
        <v>2.3958823529411766</v>
      </c>
      <c r="G667" s="5">
        <f t="shared" si="40"/>
        <v>44.922794117647058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3">
        <f t="shared" si="41"/>
        <v>40733.208333333336</v>
      </c>
      <c r="N667">
        <v>1311397200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s="11" t="s">
        <v>2041</v>
      </c>
      <c r="T667" t="s">
        <v>2042</v>
      </c>
    </row>
    <row r="668" spans="1:20" hidden="1" x14ac:dyDescent="0.3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7">
        <f t="shared" si="43"/>
        <v>0.64032258064516134</v>
      </c>
      <c r="G668" s="5">
        <f t="shared" si="40"/>
        <v>79.400000000000006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3">
        <f t="shared" si="41"/>
        <v>41516.208333333336</v>
      </c>
      <c r="N668">
        <v>1378357200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s="11" t="s">
        <v>2039</v>
      </c>
      <c r="T668" t="s">
        <v>2040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7">
        <f t="shared" si="43"/>
        <v>1.7615942028985507</v>
      </c>
      <c r="G669" s="5">
        <f t="shared" si="40"/>
        <v>29.009546539379475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3">
        <f t="shared" si="41"/>
        <v>41892.208333333336</v>
      </c>
      <c r="N669">
        <v>1411102800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s="11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7">
        <f t="shared" si="43"/>
        <v>0.20338181818181819</v>
      </c>
      <c r="G670" s="5">
        <f t="shared" si="40"/>
        <v>73.59210526315789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3">
        <f t="shared" si="41"/>
        <v>41122.208333333336</v>
      </c>
      <c r="N670">
        <v>1344834000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s="11" t="s">
        <v>2039</v>
      </c>
      <c r="T670" t="s">
        <v>2040</v>
      </c>
    </row>
    <row r="671" spans="1:20" hidden="1" x14ac:dyDescent="0.3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7">
        <f t="shared" si="43"/>
        <v>3.5864754098360656</v>
      </c>
      <c r="G671" s="5">
        <f t="shared" si="40"/>
        <v>107.97038864898211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3">
        <f t="shared" si="41"/>
        <v>42912.208333333328</v>
      </c>
      <c r="N671">
        <v>1499230800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s="11" t="s">
        <v>2039</v>
      </c>
      <c r="T671" t="s">
        <v>2040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7">
        <f t="shared" si="43"/>
        <v>4.6885802469135802</v>
      </c>
      <c r="G672" s="5">
        <f t="shared" si="40"/>
        <v>68.987284287011803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3">
        <f t="shared" si="41"/>
        <v>42425.25</v>
      </c>
      <c r="N672">
        <v>1457416800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s="11" t="s">
        <v>2035</v>
      </c>
      <c r="T672" t="s">
        <v>2045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7">
        <f t="shared" si="43"/>
        <v>1.220563524590164</v>
      </c>
      <c r="G673" s="5">
        <f t="shared" si="40"/>
        <v>111.02236719478098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3">
        <f t="shared" si="41"/>
        <v>40390.208333333336</v>
      </c>
      <c r="N673">
        <v>1280898000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s="11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7">
        <f t="shared" si="43"/>
        <v>0.55931783729156137</v>
      </c>
      <c r="G674" s="5">
        <f t="shared" si="40"/>
        <v>24.997515808491418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3">
        <f t="shared" si="41"/>
        <v>43180.208333333328</v>
      </c>
      <c r="N674">
        <v>1522472400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s="11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7">
        <f t="shared" si="43"/>
        <v>0.43660714285714286</v>
      </c>
      <c r="G675" s="5">
        <f t="shared" si="40"/>
        <v>42.155172413793103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3">
        <f t="shared" si="41"/>
        <v>42475.208333333328</v>
      </c>
      <c r="N675">
        <v>1462510800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s="11" t="s">
        <v>2035</v>
      </c>
      <c r="T675" t="s">
        <v>2045</v>
      </c>
    </row>
    <row r="676" spans="1:20" hidden="1" x14ac:dyDescent="0.3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7">
        <f t="shared" si="43"/>
        <v>0.33538371411833628</v>
      </c>
      <c r="G676" s="5">
        <f t="shared" si="40"/>
        <v>47.003284072249592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3">
        <f t="shared" si="41"/>
        <v>40774.208333333336</v>
      </c>
      <c r="N676">
        <v>1317790800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s="11" t="s">
        <v>2054</v>
      </c>
      <c r="T676" t="s">
        <v>2055</v>
      </c>
    </row>
    <row r="677" spans="1:20" hidden="1" x14ac:dyDescent="0.3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7">
        <f t="shared" si="43"/>
        <v>1.2297938144329896</v>
      </c>
      <c r="G677" s="5">
        <f t="shared" si="40"/>
        <v>36.0392749244713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3">
        <f t="shared" si="41"/>
        <v>43719.208333333328</v>
      </c>
      <c r="N677">
        <v>1568782800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s="11" t="s">
        <v>2064</v>
      </c>
      <c r="T677" t="s">
        <v>2065</v>
      </c>
    </row>
    <row r="678" spans="1:20" hidden="1" x14ac:dyDescent="0.3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7">
        <f t="shared" si="43"/>
        <v>1.8974959871589085</v>
      </c>
      <c r="G678" s="5">
        <f t="shared" si="40"/>
        <v>101.03760683760684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3">
        <f t="shared" si="41"/>
        <v>41178.208333333336</v>
      </c>
      <c r="N678">
        <v>1349413200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s="11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7">
        <f t="shared" si="43"/>
        <v>0.83622641509433959</v>
      </c>
      <c r="G679" s="5">
        <f t="shared" si="40"/>
        <v>39.927927927927925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3">
        <f t="shared" si="41"/>
        <v>42561.208333333328</v>
      </c>
      <c r="N679">
        <v>1472446800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s="11" t="s">
        <v>2047</v>
      </c>
      <c r="T679" t="s">
        <v>2053</v>
      </c>
    </row>
    <row r="680" spans="1:20" hidden="1" x14ac:dyDescent="0.3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7">
        <f t="shared" si="43"/>
        <v>0.17968844221105529</v>
      </c>
      <c r="G680" s="5">
        <f t="shared" si="40"/>
        <v>83.158139534883716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3">
        <f t="shared" si="41"/>
        <v>43484.25</v>
      </c>
      <c r="N680">
        <v>1548050400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s="11" t="s">
        <v>2041</v>
      </c>
      <c r="T680" t="s">
        <v>2044</v>
      </c>
    </row>
    <row r="681" spans="1:20" hidden="1" x14ac:dyDescent="0.3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7">
        <f t="shared" si="43"/>
        <v>10.365</v>
      </c>
      <c r="G681" s="5">
        <f t="shared" si="40"/>
        <v>39.97520661157025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3">
        <f t="shared" si="41"/>
        <v>43756.208333333328</v>
      </c>
      <c r="N681">
        <v>1571806800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s="1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7">
        <f t="shared" si="43"/>
        <v>0.97405219780219776</v>
      </c>
      <c r="G682" s="5">
        <f t="shared" si="40"/>
        <v>47.993908629441627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3">
        <f t="shared" si="41"/>
        <v>43813.25</v>
      </c>
      <c r="N682">
        <v>1576476000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s="11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7">
        <f t="shared" si="43"/>
        <v>0.86386203150461705</v>
      </c>
      <c r="G683" s="5">
        <f t="shared" si="40"/>
        <v>95.978877489438744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3">
        <f t="shared" si="41"/>
        <v>40898.25</v>
      </c>
      <c r="N683">
        <v>1324965600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s="11" t="s">
        <v>2039</v>
      </c>
      <c r="T683" t="s">
        <v>2040</v>
      </c>
    </row>
    <row r="684" spans="1:20" hidden="1" x14ac:dyDescent="0.3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7">
        <f t="shared" si="43"/>
        <v>1.5016666666666667</v>
      </c>
      <c r="G684" s="5">
        <f t="shared" si="40"/>
        <v>78.728155339805824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3">
        <f t="shared" si="41"/>
        <v>41619.25</v>
      </c>
      <c r="N684">
        <v>1387519200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s="11" t="s">
        <v>2039</v>
      </c>
      <c r="T684" t="s">
        <v>2040</v>
      </c>
    </row>
    <row r="685" spans="1:20" hidden="1" x14ac:dyDescent="0.3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7">
        <f t="shared" si="43"/>
        <v>3.5843478260869563</v>
      </c>
      <c r="G685" s="5">
        <f t="shared" si="40"/>
        <v>56.081632653061227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3">
        <f t="shared" si="41"/>
        <v>43359.208333333328</v>
      </c>
      <c r="N685">
        <v>1537246800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s="11" t="s">
        <v>2039</v>
      </c>
      <c r="T685" t="s">
        <v>2040</v>
      </c>
    </row>
    <row r="686" spans="1:20" hidden="1" x14ac:dyDescent="0.3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7">
        <f t="shared" si="43"/>
        <v>5.4285714285714288</v>
      </c>
      <c r="G686" s="5">
        <f t="shared" si="40"/>
        <v>69.090909090909093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3">
        <f t="shared" si="41"/>
        <v>40358.208333333336</v>
      </c>
      <c r="N686">
        <v>1279515600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s="11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7">
        <f t="shared" si="43"/>
        <v>0.67500714285714281</v>
      </c>
      <c r="G687" s="5">
        <f t="shared" si="40"/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3">
        <f t="shared" si="41"/>
        <v>42239.208333333328</v>
      </c>
      <c r="N687">
        <v>1442379600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s="11" t="s">
        <v>2039</v>
      </c>
      <c r="T687" t="s">
        <v>2040</v>
      </c>
    </row>
    <row r="688" spans="1:20" hidden="1" x14ac:dyDescent="0.3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7">
        <f t="shared" si="43"/>
        <v>1.9174666666666667</v>
      </c>
      <c r="G688" s="5">
        <f t="shared" si="40"/>
        <v>107.32089552238806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3">
        <f t="shared" si="41"/>
        <v>43186.208333333328</v>
      </c>
      <c r="N688">
        <v>1523077200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s="11" t="s">
        <v>2037</v>
      </c>
      <c r="T688" t="s">
        <v>2046</v>
      </c>
    </row>
    <row r="689" spans="1:20" hidden="1" x14ac:dyDescent="0.3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7">
        <f t="shared" si="43"/>
        <v>9.32</v>
      </c>
      <c r="G689" s="5">
        <f t="shared" si="40"/>
        <v>51.970260223048328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3">
        <f t="shared" si="41"/>
        <v>42806.25</v>
      </c>
      <c r="N689">
        <v>1489554000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s="11" t="s">
        <v>2039</v>
      </c>
      <c r="T689" t="s">
        <v>2040</v>
      </c>
    </row>
    <row r="690" spans="1:20" hidden="1" x14ac:dyDescent="0.3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7">
        <f t="shared" si="43"/>
        <v>4.2927586206896553</v>
      </c>
      <c r="G690" s="5">
        <f t="shared" si="40"/>
        <v>71.137142857142862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3">
        <f t="shared" si="41"/>
        <v>43475.25</v>
      </c>
      <c r="N690">
        <v>1548482400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s="11" t="s">
        <v>2041</v>
      </c>
      <c r="T690" t="s">
        <v>2060</v>
      </c>
    </row>
    <row r="691" spans="1:20" hidden="1" x14ac:dyDescent="0.3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7">
        <f t="shared" si="43"/>
        <v>1.0065753424657535</v>
      </c>
      <c r="G691" s="5">
        <f t="shared" si="40"/>
        <v>106.49275362318841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3">
        <f t="shared" si="41"/>
        <v>41576.208333333336</v>
      </c>
      <c r="N691">
        <v>1384063200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s="11" t="s">
        <v>2037</v>
      </c>
      <c r="T691" t="s">
        <v>2038</v>
      </c>
    </row>
    <row r="692" spans="1:20" hidden="1" x14ac:dyDescent="0.3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7">
        <f t="shared" si="43"/>
        <v>2.266111111111111</v>
      </c>
      <c r="G692" s="5">
        <f t="shared" si="40"/>
        <v>42.93684210526316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3">
        <f t="shared" si="41"/>
        <v>40874.25</v>
      </c>
      <c r="N692">
        <v>1322892000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s="11" t="s">
        <v>2041</v>
      </c>
      <c r="T692" t="s">
        <v>2042</v>
      </c>
    </row>
    <row r="693" spans="1:20" hidden="1" x14ac:dyDescent="0.3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7">
        <f t="shared" si="43"/>
        <v>1.4238</v>
      </c>
      <c r="G693" s="5">
        <f t="shared" si="40"/>
        <v>30.037974683544302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3">
        <f t="shared" si="41"/>
        <v>41185.208333333336</v>
      </c>
      <c r="N693">
        <v>1350709200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s="11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7">
        <f t="shared" si="43"/>
        <v>0.90633333333333332</v>
      </c>
      <c r="G694" s="5">
        <f t="shared" si="40"/>
        <v>70.623376623376629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3">
        <f t="shared" si="41"/>
        <v>43655.208333333328</v>
      </c>
      <c r="N694">
        <v>1564203600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s="11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7">
        <f t="shared" si="43"/>
        <v>0.63966740576496672</v>
      </c>
      <c r="G695" s="5">
        <f t="shared" si="40"/>
        <v>66.016018306636155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3">
        <f t="shared" si="41"/>
        <v>43025.208333333328</v>
      </c>
      <c r="N695">
        <v>1509685200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s="11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7">
        <f t="shared" si="43"/>
        <v>0.84131868131868137</v>
      </c>
      <c r="G696" s="5">
        <f t="shared" si="40"/>
        <v>96.911392405063296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3">
        <f t="shared" si="41"/>
        <v>43066.25</v>
      </c>
      <c r="N696">
        <v>1514959200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s="11" t="s">
        <v>2039</v>
      </c>
      <c r="T696" t="s">
        <v>2040</v>
      </c>
    </row>
    <row r="697" spans="1:20" hidden="1" x14ac:dyDescent="0.3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7">
        <f t="shared" si="43"/>
        <v>1.3393478260869565</v>
      </c>
      <c r="G697" s="5">
        <f t="shared" si="40"/>
        <v>62.867346938775512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3">
        <f t="shared" si="41"/>
        <v>42322.25</v>
      </c>
      <c r="N697">
        <v>1448863200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s="11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7">
        <f t="shared" si="43"/>
        <v>0.59042047531992692</v>
      </c>
      <c r="G698" s="5">
        <f t="shared" si="40"/>
        <v>108.98537682789652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3">
        <f t="shared" si="41"/>
        <v>42114.208333333328</v>
      </c>
      <c r="N698">
        <v>1429592400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s="11" t="s">
        <v>2039</v>
      </c>
      <c r="T698" t="s">
        <v>2040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7">
        <f t="shared" si="43"/>
        <v>1.5280062063615205</v>
      </c>
      <c r="G699" s="5">
        <f t="shared" si="40"/>
        <v>26.999314599040439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3">
        <f t="shared" si="41"/>
        <v>43190.208333333328</v>
      </c>
      <c r="N699">
        <v>1522645200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s="11" t="s">
        <v>2035</v>
      </c>
      <c r="T699" t="s">
        <v>2043</v>
      </c>
    </row>
    <row r="700" spans="1:20" hidden="1" x14ac:dyDescent="0.3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7">
        <f t="shared" si="43"/>
        <v>4.466912114014252</v>
      </c>
      <c r="G700" s="5">
        <f t="shared" si="40"/>
        <v>65.004147943311438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3">
        <f t="shared" si="41"/>
        <v>40871.25</v>
      </c>
      <c r="N700">
        <v>1323324000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s="11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7">
        <f t="shared" si="43"/>
        <v>0.8439189189189189</v>
      </c>
      <c r="G701" s="5">
        <f t="shared" si="40"/>
        <v>111.51785714285714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3">
        <f t="shared" si="41"/>
        <v>43641.208333333328</v>
      </c>
      <c r="N701">
        <v>1561525200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s="1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7">
        <f t="shared" si="43"/>
        <v>0.03</v>
      </c>
      <c r="G702" s="5">
        <f t="shared" si="40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3">
        <f t="shared" si="41"/>
        <v>40203.25</v>
      </c>
      <c r="N702">
        <v>1265695200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s="11" t="s">
        <v>2037</v>
      </c>
      <c r="T702" t="s">
        <v>2046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7">
        <f t="shared" si="43"/>
        <v>1.7502692307692307</v>
      </c>
      <c r="G703" s="5">
        <f t="shared" si="40"/>
        <v>110.99268292682927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3">
        <f t="shared" si="41"/>
        <v>40629.208333333336</v>
      </c>
      <c r="N703">
        <v>1301806800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s="11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7">
        <f t="shared" si="43"/>
        <v>0.54137931034482756</v>
      </c>
      <c r="G704" s="5">
        <f t="shared" si="40"/>
        <v>56.746987951807228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3">
        <f t="shared" si="41"/>
        <v>41477.208333333336</v>
      </c>
      <c r="N704">
        <v>1374901200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s="11" t="s">
        <v>2037</v>
      </c>
      <c r="T704" t="s">
        <v>2046</v>
      </c>
    </row>
    <row r="705" spans="1:20" hidden="1" x14ac:dyDescent="0.3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7">
        <f t="shared" si="43"/>
        <v>3.1187381703470032</v>
      </c>
      <c r="G705" s="5">
        <f t="shared" si="40"/>
        <v>97.020608439646708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3">
        <f t="shared" si="41"/>
        <v>41020.208333333336</v>
      </c>
      <c r="N705">
        <v>1336453200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s="11" t="s">
        <v>2047</v>
      </c>
      <c r="T705" t="s">
        <v>2059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7">
        <f t="shared" si="43"/>
        <v>1.2278160919540231</v>
      </c>
      <c r="G706" s="5">
        <f t="shared" si="40"/>
        <v>92.08620689655173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3">
        <f t="shared" si="41"/>
        <v>42555.208333333328</v>
      </c>
      <c r="N706">
        <v>1468904400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s="11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7">
        <f t="shared" si="43"/>
        <v>0.99026517383618151</v>
      </c>
      <c r="G707" s="5">
        <f t="shared" ref="G707:G770" si="44">E707/I707</f>
        <v>82.986666666666665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3">
        <f t="shared" ref="M707:M770" si="45">(((L707/60)/60)/24)+DATE(1970,1,1)</f>
        <v>41619.25</v>
      </c>
      <c r="N707">
        <v>1387087200</v>
      </c>
      <c r="O707" s="13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s="11" t="s">
        <v>2047</v>
      </c>
      <c r="T707" t="s">
        <v>2048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7">
        <f t="shared" ref="F708:F771" si="47">E708/D708</f>
        <v>1.278468634686347</v>
      </c>
      <c r="G708" s="5">
        <f t="shared" si="44"/>
        <v>103.03791821561339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3">
        <f t="shared" si="45"/>
        <v>43471.25</v>
      </c>
      <c r="N708">
        <v>1547445600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s="11" t="s">
        <v>2037</v>
      </c>
      <c r="T708" t="s">
        <v>2038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7">
        <f t="shared" si="47"/>
        <v>1.5861643835616439</v>
      </c>
      <c r="G709" s="5">
        <f t="shared" si="44"/>
        <v>68.922619047619051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3">
        <f t="shared" si="45"/>
        <v>43442.25</v>
      </c>
      <c r="N709">
        <v>1547359200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s="11" t="s">
        <v>2041</v>
      </c>
      <c r="T709" t="s">
        <v>2044</v>
      </c>
    </row>
    <row r="710" spans="1:20" hidden="1" x14ac:dyDescent="0.3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7">
        <f t="shared" si="47"/>
        <v>7.0705882352941174</v>
      </c>
      <c r="G710" s="5">
        <f t="shared" si="44"/>
        <v>87.737226277372258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3">
        <f t="shared" si="45"/>
        <v>42877.208333333328</v>
      </c>
      <c r="N710">
        <v>1496293200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s="11" t="s">
        <v>2039</v>
      </c>
      <c r="T710" t="s">
        <v>2040</v>
      </c>
    </row>
    <row r="711" spans="1:20" hidden="1" x14ac:dyDescent="0.3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7">
        <f t="shared" si="47"/>
        <v>1.4238775510204082</v>
      </c>
      <c r="G711" s="5">
        <f t="shared" si="44"/>
        <v>75.021505376344081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3">
        <f t="shared" si="45"/>
        <v>41018.208333333336</v>
      </c>
      <c r="N711">
        <v>1335416400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s="11" t="s">
        <v>2039</v>
      </c>
      <c r="T711" t="s">
        <v>2040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7">
        <f t="shared" si="47"/>
        <v>1.4786046511627906</v>
      </c>
      <c r="G712" s="5">
        <f t="shared" si="44"/>
        <v>50.863999999999997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3">
        <f t="shared" si="45"/>
        <v>43295.208333333328</v>
      </c>
      <c r="N712">
        <v>1532149200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s="11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7">
        <f t="shared" si="47"/>
        <v>0.20322580645161289</v>
      </c>
      <c r="G713" s="5">
        <f t="shared" si="44"/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3">
        <f t="shared" si="45"/>
        <v>42393.25</v>
      </c>
      <c r="N713">
        <v>1453788000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s="11" t="s">
        <v>2039</v>
      </c>
      <c r="T713" t="s">
        <v>2040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7">
        <f t="shared" si="47"/>
        <v>18.40625</v>
      </c>
      <c r="G714" s="5">
        <f t="shared" si="44"/>
        <v>72.896039603960389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3">
        <f t="shared" si="45"/>
        <v>42559.208333333328</v>
      </c>
      <c r="N714">
        <v>1471496400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s="11" t="s">
        <v>2039</v>
      </c>
      <c r="T714" t="s">
        <v>2040</v>
      </c>
    </row>
    <row r="715" spans="1:20" hidden="1" x14ac:dyDescent="0.3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7">
        <f t="shared" si="47"/>
        <v>1.6194202898550725</v>
      </c>
      <c r="G715" s="5">
        <f t="shared" si="44"/>
        <v>108.48543689320388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3">
        <f t="shared" si="45"/>
        <v>42604.208333333328</v>
      </c>
      <c r="N715">
        <v>1472878800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s="11" t="s">
        <v>2047</v>
      </c>
      <c r="T715" t="s">
        <v>2056</v>
      </c>
    </row>
    <row r="716" spans="1:20" hidden="1" x14ac:dyDescent="0.3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7">
        <f t="shared" si="47"/>
        <v>4.7282077922077921</v>
      </c>
      <c r="G716" s="5">
        <f t="shared" si="44"/>
        <v>101.98095238095237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3">
        <f t="shared" si="45"/>
        <v>41870.208333333336</v>
      </c>
      <c r="N716">
        <v>1408510800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s="11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7">
        <f t="shared" si="47"/>
        <v>0.24466101694915254</v>
      </c>
      <c r="G717" s="5">
        <f t="shared" si="44"/>
        <v>44.009146341463413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3">
        <f t="shared" si="45"/>
        <v>40397.208333333336</v>
      </c>
      <c r="N717">
        <v>1281589200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s="11" t="s">
        <v>2050</v>
      </c>
      <c r="T717" t="s">
        <v>2061</v>
      </c>
    </row>
    <row r="718" spans="1:20" hidden="1" x14ac:dyDescent="0.3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7">
        <f t="shared" si="47"/>
        <v>5.1764999999999999</v>
      </c>
      <c r="G718" s="5">
        <f t="shared" si="44"/>
        <v>65.942675159235662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3">
        <f t="shared" si="45"/>
        <v>41465.208333333336</v>
      </c>
      <c r="N718">
        <v>1375851600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s="11" t="s">
        <v>2039</v>
      </c>
      <c r="T718" t="s">
        <v>2040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7">
        <f t="shared" si="47"/>
        <v>2.4764285714285714</v>
      </c>
      <c r="G719" s="5">
        <f t="shared" si="44"/>
        <v>24.987387387387386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3">
        <f t="shared" si="45"/>
        <v>40777.208333333336</v>
      </c>
      <c r="N719">
        <v>1315803600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s="11" t="s">
        <v>2041</v>
      </c>
      <c r="T719" t="s">
        <v>2042</v>
      </c>
    </row>
    <row r="720" spans="1:20" hidden="1" x14ac:dyDescent="0.3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7">
        <f t="shared" si="47"/>
        <v>1.0020481927710843</v>
      </c>
      <c r="G720" s="5">
        <f t="shared" si="44"/>
        <v>28.003367003367003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3">
        <f t="shared" si="45"/>
        <v>41442.208333333336</v>
      </c>
      <c r="N720">
        <v>1373691600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s="11" t="s">
        <v>2037</v>
      </c>
      <c r="T720" t="s">
        <v>2046</v>
      </c>
    </row>
    <row r="721" spans="1:20" hidden="1" x14ac:dyDescent="0.3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7">
        <f t="shared" si="47"/>
        <v>1.53</v>
      </c>
      <c r="G721" s="5">
        <f t="shared" si="44"/>
        <v>85.829268292682926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3">
        <f t="shared" si="45"/>
        <v>41058.208333333336</v>
      </c>
      <c r="N721">
        <v>1339218000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s="11" t="s">
        <v>2047</v>
      </c>
      <c r="T721" t="s">
        <v>2053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7">
        <f t="shared" si="47"/>
        <v>0.37091954022988505</v>
      </c>
      <c r="G722" s="5">
        <f t="shared" si="44"/>
        <v>84.921052631578945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3">
        <f t="shared" si="45"/>
        <v>43152.25</v>
      </c>
      <c r="N722">
        <v>1520402400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s="11" t="s">
        <v>2039</v>
      </c>
      <c r="T722" t="s">
        <v>2040</v>
      </c>
    </row>
    <row r="723" spans="1:20" hidden="1" x14ac:dyDescent="0.3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7">
        <f t="shared" si="47"/>
        <v>4.3923948220064728E-2</v>
      </c>
      <c r="G723" s="5">
        <f t="shared" si="44"/>
        <v>90.483333333333334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3">
        <f t="shared" si="45"/>
        <v>43194.208333333328</v>
      </c>
      <c r="N723">
        <v>1523336400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s="11" t="s">
        <v>2035</v>
      </c>
      <c r="T723" t="s">
        <v>2036</v>
      </c>
    </row>
    <row r="724" spans="1:20" hidden="1" x14ac:dyDescent="0.3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7">
        <f t="shared" si="47"/>
        <v>1.5650721649484536</v>
      </c>
      <c r="G724" s="5">
        <f t="shared" si="44"/>
        <v>25.00197628458498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3">
        <f t="shared" si="45"/>
        <v>43045.25</v>
      </c>
      <c r="N724">
        <v>1512280800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s="11" t="s">
        <v>2041</v>
      </c>
      <c r="T724" t="s">
        <v>2042</v>
      </c>
    </row>
    <row r="725" spans="1:20" hidden="1" x14ac:dyDescent="0.3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7">
        <f t="shared" si="47"/>
        <v>2.704081632653061</v>
      </c>
      <c r="G725" s="5">
        <f t="shared" si="44"/>
        <v>92.013888888888886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3">
        <f t="shared" si="45"/>
        <v>42431.25</v>
      </c>
      <c r="N725">
        <v>1458709200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s="11" t="s">
        <v>2039</v>
      </c>
      <c r="T725" t="s">
        <v>2040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7">
        <f t="shared" si="47"/>
        <v>1.3405952380952382</v>
      </c>
      <c r="G726" s="5">
        <f t="shared" si="44"/>
        <v>93.066115702479337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3">
        <f t="shared" si="45"/>
        <v>41934.208333333336</v>
      </c>
      <c r="N726">
        <v>1414126800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s="11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7">
        <f t="shared" si="47"/>
        <v>0.50398033126293995</v>
      </c>
      <c r="G727" s="5">
        <f t="shared" si="44"/>
        <v>61.008145363408524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3">
        <f t="shared" si="45"/>
        <v>41958.25</v>
      </c>
      <c r="N727">
        <v>1416204000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s="11" t="s">
        <v>2050</v>
      </c>
      <c r="T727" t="s">
        <v>2061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7">
        <f t="shared" si="47"/>
        <v>0.88815837937384901</v>
      </c>
      <c r="G728" s="5">
        <f t="shared" si="44"/>
        <v>92.036259541984734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3">
        <f t="shared" si="45"/>
        <v>40476.208333333336</v>
      </c>
      <c r="N728">
        <v>1288501200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s="11" t="s">
        <v>2039</v>
      </c>
      <c r="T728" t="s">
        <v>2040</v>
      </c>
    </row>
    <row r="729" spans="1:20" hidden="1" x14ac:dyDescent="0.3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7">
        <f t="shared" si="47"/>
        <v>1.65</v>
      </c>
      <c r="G729" s="5">
        <f t="shared" si="44"/>
        <v>81.132596685082873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3">
        <f t="shared" si="45"/>
        <v>43485.25</v>
      </c>
      <c r="N729">
        <v>1552971600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s="11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7">
        <f t="shared" si="47"/>
        <v>0.17499999999999999</v>
      </c>
      <c r="G730" s="5">
        <f t="shared" si="44"/>
        <v>73.5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3">
        <f t="shared" si="45"/>
        <v>42515.208333333328</v>
      </c>
      <c r="N730">
        <v>1465102800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s="11" t="s">
        <v>2039</v>
      </c>
      <c r="T730" t="s">
        <v>2040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7">
        <f t="shared" si="47"/>
        <v>1.8566071428571429</v>
      </c>
      <c r="G731" s="5">
        <f t="shared" si="44"/>
        <v>85.221311475409834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3">
        <f t="shared" si="45"/>
        <v>41309.25</v>
      </c>
      <c r="N731">
        <v>1360130400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s="11" t="s">
        <v>2041</v>
      </c>
      <c r="T731" t="s">
        <v>2044</v>
      </c>
    </row>
    <row r="732" spans="1:20" hidden="1" x14ac:dyDescent="0.3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7">
        <f t="shared" si="47"/>
        <v>4.1266319444444441</v>
      </c>
      <c r="G732" s="5">
        <f t="shared" si="44"/>
        <v>110.96825396825396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3">
        <f t="shared" si="45"/>
        <v>42147.208333333328</v>
      </c>
      <c r="N732">
        <v>1432875600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s="11" t="s">
        <v>2037</v>
      </c>
      <c r="T732" t="s">
        <v>2046</v>
      </c>
    </row>
    <row r="733" spans="1:20" hidden="1" x14ac:dyDescent="0.3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7">
        <f t="shared" si="47"/>
        <v>0.90249999999999997</v>
      </c>
      <c r="G733" s="5">
        <f t="shared" si="44"/>
        <v>32.968036529680369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3">
        <f t="shared" si="45"/>
        <v>42939.208333333328</v>
      </c>
      <c r="N733">
        <v>1500872400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s="11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7">
        <f t="shared" si="47"/>
        <v>0.91984615384615387</v>
      </c>
      <c r="G734" s="5">
        <f t="shared" si="44"/>
        <v>96.005352363960753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3">
        <f t="shared" si="45"/>
        <v>42816.208333333328</v>
      </c>
      <c r="N734">
        <v>1492146000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s="11" t="s">
        <v>2035</v>
      </c>
      <c r="T734" t="s">
        <v>2036</v>
      </c>
    </row>
    <row r="735" spans="1:20" hidden="1" x14ac:dyDescent="0.3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7">
        <f t="shared" si="47"/>
        <v>5.2700632911392402</v>
      </c>
      <c r="G735" s="5">
        <f t="shared" si="44"/>
        <v>84.96632653061225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3">
        <f t="shared" si="45"/>
        <v>41844.208333333336</v>
      </c>
      <c r="N735">
        <v>1407301200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s="11" t="s">
        <v>2035</v>
      </c>
      <c r="T735" t="s">
        <v>2057</v>
      </c>
    </row>
    <row r="736" spans="1:20" hidden="1" x14ac:dyDescent="0.3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7">
        <f t="shared" si="47"/>
        <v>3.1914285714285713</v>
      </c>
      <c r="G736" s="5">
        <f t="shared" si="44"/>
        <v>25.007462686567163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3">
        <f t="shared" si="45"/>
        <v>42763.25</v>
      </c>
      <c r="N736">
        <v>1486620000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s="11" t="s">
        <v>2039</v>
      </c>
      <c r="T736" t="s">
        <v>2040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7">
        <f t="shared" si="47"/>
        <v>3.5418867924528303</v>
      </c>
      <c r="G737" s="5">
        <f t="shared" si="44"/>
        <v>65.998995479658461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3">
        <f t="shared" si="45"/>
        <v>42459.208333333328</v>
      </c>
      <c r="N737">
        <v>1459918800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s="11" t="s">
        <v>2054</v>
      </c>
      <c r="T737" t="s">
        <v>2055</v>
      </c>
    </row>
    <row r="738" spans="1:20" hidden="1" x14ac:dyDescent="0.3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7">
        <f t="shared" si="47"/>
        <v>0.32896103896103895</v>
      </c>
      <c r="G738" s="5">
        <f t="shared" si="44"/>
        <v>87.34482758620689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3">
        <f t="shared" si="45"/>
        <v>42055.25</v>
      </c>
      <c r="N738">
        <v>1424757600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s="11" t="s">
        <v>2047</v>
      </c>
      <c r="T738" t="s">
        <v>2048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7">
        <f t="shared" si="47"/>
        <v>1.358918918918919</v>
      </c>
      <c r="G739" s="5">
        <f t="shared" si="44"/>
        <v>27.933333333333334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3">
        <f t="shared" si="45"/>
        <v>42685.25</v>
      </c>
      <c r="N739">
        <v>1479880800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s="11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7">
        <f t="shared" si="47"/>
        <v>2.0843373493975904E-2</v>
      </c>
      <c r="G740" s="5">
        <f t="shared" si="44"/>
        <v>103.8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3">
        <f t="shared" si="45"/>
        <v>41959.25</v>
      </c>
      <c r="N740">
        <v>1418018400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s="11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7">
        <f t="shared" si="47"/>
        <v>0.61</v>
      </c>
      <c r="G741" s="5">
        <f t="shared" si="44"/>
        <v>31.937172774869111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3">
        <f t="shared" si="45"/>
        <v>41089.208333333336</v>
      </c>
      <c r="N741">
        <v>1341032400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s="1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7">
        <f t="shared" si="47"/>
        <v>0.30037735849056602</v>
      </c>
      <c r="G742" s="5">
        <f t="shared" si="44"/>
        <v>99.5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3">
        <f t="shared" si="45"/>
        <v>42769.25</v>
      </c>
      <c r="N742">
        <v>1486360800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s="11" t="s">
        <v>2039</v>
      </c>
      <c r="T742" t="s">
        <v>2040</v>
      </c>
    </row>
    <row r="743" spans="1:20" hidden="1" x14ac:dyDescent="0.3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7">
        <f t="shared" si="47"/>
        <v>11.791666666666666</v>
      </c>
      <c r="G743" s="5">
        <f t="shared" si="44"/>
        <v>108.84615384615384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3">
        <f t="shared" si="45"/>
        <v>40321.208333333336</v>
      </c>
      <c r="N743">
        <v>1274677200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s="11" t="s">
        <v>2039</v>
      </c>
      <c r="T743" t="s">
        <v>2040</v>
      </c>
    </row>
    <row r="744" spans="1:20" hidden="1" x14ac:dyDescent="0.3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7">
        <f t="shared" si="47"/>
        <v>11.260833333333334</v>
      </c>
      <c r="G744" s="5">
        <f t="shared" si="44"/>
        <v>110.76229508196721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3">
        <f t="shared" si="45"/>
        <v>40197.25</v>
      </c>
      <c r="N744">
        <v>1267509600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s="11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7">
        <f t="shared" si="47"/>
        <v>0.12923076923076923</v>
      </c>
      <c r="G745" s="5">
        <f t="shared" si="44"/>
        <v>29.647058823529413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3">
        <f t="shared" si="45"/>
        <v>42298.208333333328</v>
      </c>
      <c r="N745">
        <v>1445922000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s="11" t="s">
        <v>2039</v>
      </c>
      <c r="T745" t="s">
        <v>2040</v>
      </c>
    </row>
    <row r="746" spans="1:20" hidden="1" x14ac:dyDescent="0.3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7">
        <f t="shared" si="47"/>
        <v>7.12</v>
      </c>
      <c r="G746" s="5">
        <f t="shared" si="44"/>
        <v>101.71428571428571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3">
        <f t="shared" si="45"/>
        <v>43322.208333333328</v>
      </c>
      <c r="N746">
        <v>1534050000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s="11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7">
        <f t="shared" si="47"/>
        <v>0.30304347826086958</v>
      </c>
      <c r="G747" s="5">
        <f t="shared" si="44"/>
        <v>61.5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3">
        <f t="shared" si="45"/>
        <v>40328.208333333336</v>
      </c>
      <c r="N747">
        <v>1277528400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s="11" t="s">
        <v>2037</v>
      </c>
      <c r="T747" t="s">
        <v>2046</v>
      </c>
    </row>
    <row r="748" spans="1:20" hidden="1" x14ac:dyDescent="0.3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7">
        <f t="shared" si="47"/>
        <v>2.1250896057347672</v>
      </c>
      <c r="G748" s="5">
        <f t="shared" si="44"/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3">
        <f t="shared" si="45"/>
        <v>40825.208333333336</v>
      </c>
      <c r="N748">
        <v>1318568400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s="11" t="s">
        <v>2037</v>
      </c>
      <c r="T748" t="s">
        <v>2038</v>
      </c>
    </row>
    <row r="749" spans="1:20" hidden="1" x14ac:dyDescent="0.3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7">
        <f t="shared" si="47"/>
        <v>2.2885714285714287</v>
      </c>
      <c r="G749" s="5">
        <f t="shared" si="44"/>
        <v>40.049999999999997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3">
        <f t="shared" si="45"/>
        <v>40423.208333333336</v>
      </c>
      <c r="N749">
        <v>1284354000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s="11" t="s">
        <v>2039</v>
      </c>
      <c r="T749" t="s">
        <v>2040</v>
      </c>
    </row>
    <row r="750" spans="1:20" hidden="1" x14ac:dyDescent="0.3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7">
        <f t="shared" si="47"/>
        <v>0.34959979476654696</v>
      </c>
      <c r="G750" s="5">
        <f t="shared" si="44"/>
        <v>110.97231270358306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3">
        <f t="shared" si="45"/>
        <v>40238.25</v>
      </c>
      <c r="N750">
        <v>1269579600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s="11" t="s">
        <v>2041</v>
      </c>
      <c r="T750" t="s">
        <v>2049</v>
      </c>
    </row>
    <row r="751" spans="1:20" hidden="1" x14ac:dyDescent="0.3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7">
        <f t="shared" si="47"/>
        <v>1.5729069767441861</v>
      </c>
      <c r="G751" s="5">
        <f t="shared" si="44"/>
        <v>36.959016393442624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3">
        <f t="shared" si="45"/>
        <v>41920.208333333336</v>
      </c>
      <c r="N751">
        <v>1413781200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s="1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7">
        <f t="shared" si="47"/>
        <v>0.01</v>
      </c>
      <c r="G752" s="5">
        <f t="shared" si="44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3">
        <f t="shared" si="45"/>
        <v>40360.208333333336</v>
      </c>
      <c r="N752">
        <v>1280120400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s="11" t="s">
        <v>2035</v>
      </c>
      <c r="T752" t="s">
        <v>2043</v>
      </c>
    </row>
    <row r="753" spans="1:20" hidden="1" x14ac:dyDescent="0.3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7">
        <f t="shared" si="47"/>
        <v>2.3230555555555554</v>
      </c>
      <c r="G753" s="5">
        <f t="shared" si="44"/>
        <v>30.974074074074075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3">
        <f t="shared" si="45"/>
        <v>42446.208333333328</v>
      </c>
      <c r="N753">
        <v>1459486800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s="11" t="s">
        <v>2047</v>
      </c>
      <c r="T753" t="s">
        <v>2048</v>
      </c>
    </row>
    <row r="754" spans="1:20" hidden="1" x14ac:dyDescent="0.3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7">
        <f t="shared" si="47"/>
        <v>0.92448275862068963</v>
      </c>
      <c r="G754" s="5">
        <f t="shared" si="44"/>
        <v>47.035087719298247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3">
        <f t="shared" si="45"/>
        <v>40395.208333333336</v>
      </c>
      <c r="N754">
        <v>1282539600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s="11" t="s">
        <v>2039</v>
      </c>
      <c r="T754" t="s">
        <v>2040</v>
      </c>
    </row>
    <row r="755" spans="1:20" hidden="1" x14ac:dyDescent="0.3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7">
        <f t="shared" si="47"/>
        <v>2.5670212765957445</v>
      </c>
      <c r="G755" s="5">
        <f t="shared" si="44"/>
        <v>88.065693430656935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3">
        <f t="shared" si="45"/>
        <v>40321.208333333336</v>
      </c>
      <c r="N755">
        <v>1275886800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s="11" t="s">
        <v>2054</v>
      </c>
      <c r="T755" t="s">
        <v>2055</v>
      </c>
    </row>
    <row r="756" spans="1:20" hidden="1" x14ac:dyDescent="0.3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7">
        <f t="shared" si="47"/>
        <v>1.6847017045454546</v>
      </c>
      <c r="G756" s="5">
        <f t="shared" si="44"/>
        <v>37.005616224648989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3">
        <f t="shared" si="45"/>
        <v>41210.208333333336</v>
      </c>
      <c r="N756">
        <v>1355983200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s="11" t="s">
        <v>2039</v>
      </c>
      <c r="T756" t="s">
        <v>2040</v>
      </c>
    </row>
    <row r="757" spans="1:20" hidden="1" x14ac:dyDescent="0.3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7">
        <f t="shared" si="47"/>
        <v>1.6657777777777778</v>
      </c>
      <c r="G757" s="5">
        <f t="shared" si="44"/>
        <v>26.027777777777779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3">
        <f t="shared" si="45"/>
        <v>43096.25</v>
      </c>
      <c r="N757">
        <v>1515391200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s="11" t="s">
        <v>2039</v>
      </c>
      <c r="T757" t="s">
        <v>2040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7">
        <f t="shared" si="47"/>
        <v>7.7207692307692311</v>
      </c>
      <c r="G758" s="5">
        <f t="shared" si="44"/>
        <v>67.817567567567565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3">
        <f t="shared" si="45"/>
        <v>42024.25</v>
      </c>
      <c r="N758">
        <v>1422252000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s="11" t="s">
        <v>2039</v>
      </c>
      <c r="T758" t="s">
        <v>2040</v>
      </c>
    </row>
    <row r="759" spans="1:20" hidden="1" x14ac:dyDescent="0.3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7">
        <f t="shared" si="47"/>
        <v>4.0685714285714285</v>
      </c>
      <c r="G759" s="5">
        <f t="shared" si="44"/>
        <v>49.964912280701753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3">
        <f t="shared" si="45"/>
        <v>40675.208333333336</v>
      </c>
      <c r="N759">
        <v>1305522000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s="11" t="s">
        <v>2041</v>
      </c>
      <c r="T759" t="s">
        <v>2044</v>
      </c>
    </row>
    <row r="760" spans="1:20" hidden="1" x14ac:dyDescent="0.3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7">
        <f t="shared" si="47"/>
        <v>5.6420608108108112</v>
      </c>
      <c r="G760" s="5">
        <f t="shared" si="44"/>
        <v>110.01646903820817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3">
        <f t="shared" si="45"/>
        <v>41936.208333333336</v>
      </c>
      <c r="N760">
        <v>1414904400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s="11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7">
        <f t="shared" si="47"/>
        <v>0.6842686567164179</v>
      </c>
      <c r="G761" s="5">
        <f t="shared" si="44"/>
        <v>89.964678178963894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3">
        <f t="shared" si="45"/>
        <v>43136.25</v>
      </c>
      <c r="N761">
        <v>1520402400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s="1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7">
        <f t="shared" si="47"/>
        <v>0.34351966873706002</v>
      </c>
      <c r="G762" s="5">
        <f t="shared" si="44"/>
        <v>79.009523809523813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3">
        <f t="shared" si="45"/>
        <v>43678.208333333328</v>
      </c>
      <c r="N762">
        <v>1567141200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s="11" t="s">
        <v>2050</v>
      </c>
      <c r="T762" t="s">
        <v>2051</v>
      </c>
    </row>
    <row r="763" spans="1:20" hidden="1" x14ac:dyDescent="0.3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7">
        <f t="shared" si="47"/>
        <v>6.5545454545454547</v>
      </c>
      <c r="G763" s="5">
        <f t="shared" si="44"/>
        <v>86.867469879518069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3">
        <f t="shared" si="45"/>
        <v>42938.208333333328</v>
      </c>
      <c r="N763">
        <v>1501131600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s="11" t="s">
        <v>2035</v>
      </c>
      <c r="T763" t="s">
        <v>2036</v>
      </c>
    </row>
    <row r="764" spans="1:20" hidden="1" x14ac:dyDescent="0.3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7">
        <f t="shared" si="47"/>
        <v>1.7725714285714285</v>
      </c>
      <c r="G764" s="5">
        <f t="shared" si="44"/>
        <v>62.04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3">
        <f t="shared" si="45"/>
        <v>41241.25</v>
      </c>
      <c r="N764">
        <v>1355032800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s="11" t="s">
        <v>2035</v>
      </c>
      <c r="T764" t="s">
        <v>2058</v>
      </c>
    </row>
    <row r="765" spans="1:20" hidden="1" x14ac:dyDescent="0.3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7">
        <f t="shared" si="47"/>
        <v>1.1317857142857144</v>
      </c>
      <c r="G765" s="5">
        <f t="shared" si="44"/>
        <v>26.970212765957445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3">
        <f t="shared" si="45"/>
        <v>41037.208333333336</v>
      </c>
      <c r="N765">
        <v>1339477200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s="11" t="s">
        <v>2039</v>
      </c>
      <c r="T765" t="s">
        <v>2040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7">
        <f t="shared" si="47"/>
        <v>7.2818181818181822</v>
      </c>
      <c r="G766" s="5">
        <f t="shared" si="44"/>
        <v>54.121621621621621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3">
        <f t="shared" si="45"/>
        <v>40676.208333333336</v>
      </c>
      <c r="N766">
        <v>1305954000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s="11" t="s">
        <v>2035</v>
      </c>
      <c r="T766" t="s">
        <v>2036</v>
      </c>
    </row>
    <row r="767" spans="1:20" hidden="1" x14ac:dyDescent="0.3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7">
        <f t="shared" si="47"/>
        <v>2.0833333333333335</v>
      </c>
      <c r="G767" s="5">
        <f t="shared" si="44"/>
        <v>41.035353535353536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3">
        <f t="shared" si="45"/>
        <v>42840.208333333328</v>
      </c>
      <c r="N767">
        <v>1494392400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s="11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7">
        <f t="shared" si="47"/>
        <v>0.31171232876712329</v>
      </c>
      <c r="G768" s="5">
        <f t="shared" si="44"/>
        <v>55.052419354838712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3">
        <f t="shared" si="45"/>
        <v>43362.208333333328</v>
      </c>
      <c r="N768">
        <v>1537419600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s="11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7">
        <f t="shared" si="47"/>
        <v>0.56967078189300413</v>
      </c>
      <c r="G769" s="5">
        <f t="shared" si="44"/>
        <v>107.93762183235867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3">
        <f t="shared" si="45"/>
        <v>42283.208333333328</v>
      </c>
      <c r="N769">
        <v>1447999200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s="11" t="s">
        <v>2047</v>
      </c>
      <c r="T769" t="s">
        <v>2059</v>
      </c>
    </row>
    <row r="770" spans="1:20" hidden="1" x14ac:dyDescent="0.3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7">
        <f t="shared" si="47"/>
        <v>2.31</v>
      </c>
      <c r="G770" s="5">
        <f t="shared" si="44"/>
        <v>73.92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3">
        <f t="shared" si="45"/>
        <v>41619.25</v>
      </c>
      <c r="N770">
        <v>1388037600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s="11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7">
        <f t="shared" si="47"/>
        <v>0.86867834394904464</v>
      </c>
      <c r="G771" s="5">
        <f t="shared" ref="G771:G834" si="48">E771/I771</f>
        <v>31.995894428152493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3">
        <f t="shared" ref="M771:M834" si="49">(((L771/60)/60)/24)+DATE(1970,1,1)</f>
        <v>41501.208333333336</v>
      </c>
      <c r="N771">
        <v>1378789200</v>
      </c>
      <c r="O771" s="13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s="11" t="s">
        <v>2050</v>
      </c>
      <c r="T771" t="s">
        <v>2051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7">
        <f t="shared" ref="F772:F835" si="51">E772/D772</f>
        <v>2.7074418604651163</v>
      </c>
      <c r="G772" s="5">
        <f t="shared" si="48"/>
        <v>53.898148148148145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3">
        <f t="shared" si="49"/>
        <v>41743.208333333336</v>
      </c>
      <c r="N772">
        <v>1398056400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s="11" t="s">
        <v>2039</v>
      </c>
      <c r="T772" t="s">
        <v>2040</v>
      </c>
    </row>
    <row r="773" spans="1:20" hidden="1" x14ac:dyDescent="0.3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7">
        <f t="shared" si="51"/>
        <v>0.49446428571428569</v>
      </c>
      <c r="G773" s="5">
        <f t="shared" si="48"/>
        <v>106.5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3">
        <f t="shared" si="49"/>
        <v>43491.25</v>
      </c>
      <c r="N773">
        <v>1550815200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s="11" t="s">
        <v>2039</v>
      </c>
      <c r="T773" t="s">
        <v>2040</v>
      </c>
    </row>
    <row r="774" spans="1:20" hidden="1" x14ac:dyDescent="0.3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7">
        <f t="shared" si="51"/>
        <v>1.1335962566844919</v>
      </c>
      <c r="G774" s="5">
        <f t="shared" si="48"/>
        <v>32.999805409612762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3">
        <f t="shared" si="49"/>
        <v>43505.25</v>
      </c>
      <c r="N774">
        <v>1550037600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s="11" t="s">
        <v>2035</v>
      </c>
      <c r="T774" t="s">
        <v>2045</v>
      </c>
    </row>
    <row r="775" spans="1:20" hidden="1" x14ac:dyDescent="0.3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7">
        <f t="shared" si="51"/>
        <v>1.9055555555555554</v>
      </c>
      <c r="G775" s="5">
        <f t="shared" si="48"/>
        <v>43.00254993625159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3">
        <f t="shared" si="49"/>
        <v>42838.208333333328</v>
      </c>
      <c r="N775">
        <v>1492923600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s="11" t="s">
        <v>2039</v>
      </c>
      <c r="T775" t="s">
        <v>2040</v>
      </c>
    </row>
    <row r="776" spans="1:20" hidden="1" x14ac:dyDescent="0.3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7">
        <f t="shared" si="51"/>
        <v>1.355</v>
      </c>
      <c r="G776" s="5">
        <f t="shared" si="48"/>
        <v>86.858974358974365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3">
        <f t="shared" si="49"/>
        <v>42513.208333333328</v>
      </c>
      <c r="N776">
        <v>1467522000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s="11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7">
        <f t="shared" si="51"/>
        <v>0.10297872340425532</v>
      </c>
      <c r="G777" s="5">
        <f t="shared" si="48"/>
        <v>96.8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3">
        <f t="shared" si="49"/>
        <v>41949.25</v>
      </c>
      <c r="N777">
        <v>1416117600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s="11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7">
        <f t="shared" si="51"/>
        <v>0.65544223826714798</v>
      </c>
      <c r="G778" s="5">
        <f t="shared" si="48"/>
        <v>32.995456610631528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3">
        <f t="shared" si="49"/>
        <v>43650.208333333328</v>
      </c>
      <c r="N778">
        <v>1563771600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s="11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7">
        <f t="shared" si="51"/>
        <v>0.49026652452025588</v>
      </c>
      <c r="G779" s="5">
        <f t="shared" si="48"/>
        <v>68.028106508875737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3">
        <f t="shared" si="49"/>
        <v>40809.208333333336</v>
      </c>
      <c r="N779">
        <v>1319259600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s="11" t="s">
        <v>2039</v>
      </c>
      <c r="T779" t="s">
        <v>2040</v>
      </c>
    </row>
    <row r="780" spans="1:20" hidden="1" x14ac:dyDescent="0.3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7">
        <f t="shared" si="51"/>
        <v>7.8792307692307695</v>
      </c>
      <c r="G780" s="5">
        <f t="shared" si="48"/>
        <v>58.867816091954026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3">
        <f t="shared" si="49"/>
        <v>40768.208333333336</v>
      </c>
      <c r="N780">
        <v>1313643600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s="11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7">
        <f t="shared" si="51"/>
        <v>0.80306347746090156</v>
      </c>
      <c r="G781" s="5">
        <f t="shared" si="48"/>
        <v>105.04572803850782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3">
        <f t="shared" si="49"/>
        <v>42230.208333333328</v>
      </c>
      <c r="N781">
        <v>1440306000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s="11" t="s">
        <v>2039</v>
      </c>
      <c r="T781" t="s">
        <v>2040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7">
        <f t="shared" si="51"/>
        <v>1.0629411764705883</v>
      </c>
      <c r="G782" s="5">
        <f t="shared" si="48"/>
        <v>33.054878048780488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3">
        <f t="shared" si="49"/>
        <v>42573.208333333328</v>
      </c>
      <c r="N782">
        <v>1470805200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s="11" t="s">
        <v>2041</v>
      </c>
      <c r="T782" t="s">
        <v>2044</v>
      </c>
    </row>
    <row r="783" spans="1:20" hidden="1" x14ac:dyDescent="0.3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7">
        <f t="shared" si="51"/>
        <v>0.50735632183908042</v>
      </c>
      <c r="G783" s="5">
        <f t="shared" si="48"/>
        <v>78.821428571428569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3">
        <f t="shared" si="49"/>
        <v>40482.208333333336</v>
      </c>
      <c r="N783">
        <v>1292911200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s="11" t="s">
        <v>2039</v>
      </c>
      <c r="T783" t="s">
        <v>2040</v>
      </c>
    </row>
    <row r="784" spans="1:20" hidden="1" x14ac:dyDescent="0.3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7">
        <f t="shared" si="51"/>
        <v>2.153137254901961</v>
      </c>
      <c r="G784" s="5">
        <f t="shared" si="48"/>
        <v>68.204968944099377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3">
        <f t="shared" si="49"/>
        <v>40603.25</v>
      </c>
      <c r="N784">
        <v>1301374800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s="11" t="s">
        <v>2041</v>
      </c>
      <c r="T784" t="s">
        <v>2049</v>
      </c>
    </row>
    <row r="785" spans="1:20" hidden="1" x14ac:dyDescent="0.3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7">
        <f t="shared" si="51"/>
        <v>1.4122972972972974</v>
      </c>
      <c r="G785" s="5">
        <f t="shared" si="48"/>
        <v>75.731884057971016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3">
        <f t="shared" si="49"/>
        <v>41625.25</v>
      </c>
      <c r="N785">
        <v>1387864800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s="11" t="s">
        <v>2035</v>
      </c>
      <c r="T785" t="s">
        <v>2036</v>
      </c>
    </row>
    <row r="786" spans="1:20" hidden="1" x14ac:dyDescent="0.3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7">
        <f t="shared" si="51"/>
        <v>1.1533745781777278</v>
      </c>
      <c r="G786" s="5">
        <f t="shared" si="48"/>
        <v>30.996070133010882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3">
        <f t="shared" si="49"/>
        <v>42435.25</v>
      </c>
      <c r="N786">
        <v>1458190800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s="11" t="s">
        <v>2037</v>
      </c>
      <c r="T786" t="s">
        <v>2038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7">
        <f t="shared" si="51"/>
        <v>1.9311940298507462</v>
      </c>
      <c r="G787" s="5">
        <f t="shared" si="48"/>
        <v>101.88188976377953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3">
        <f t="shared" si="49"/>
        <v>43582.208333333328</v>
      </c>
      <c r="N787">
        <v>1559278800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s="11" t="s">
        <v>2041</v>
      </c>
      <c r="T787" t="s">
        <v>2049</v>
      </c>
    </row>
    <row r="788" spans="1:20" hidden="1" x14ac:dyDescent="0.3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7">
        <f t="shared" si="51"/>
        <v>7.2973333333333334</v>
      </c>
      <c r="G788" s="5">
        <f t="shared" si="48"/>
        <v>52.879227053140099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3">
        <f t="shared" si="49"/>
        <v>43186.208333333328</v>
      </c>
      <c r="N788">
        <v>1522731600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s="11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7">
        <f t="shared" si="51"/>
        <v>0.99663398692810456</v>
      </c>
      <c r="G789" s="5">
        <f t="shared" si="48"/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3">
        <f t="shared" si="49"/>
        <v>40684.208333333336</v>
      </c>
      <c r="N789">
        <v>1306731600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s="11" t="s">
        <v>2035</v>
      </c>
      <c r="T789" t="s">
        <v>2036</v>
      </c>
    </row>
    <row r="790" spans="1:20" hidden="1" x14ac:dyDescent="0.3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7">
        <f t="shared" si="51"/>
        <v>0.88166666666666671</v>
      </c>
      <c r="G790" s="5">
        <f t="shared" si="48"/>
        <v>102.38709677419355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3">
        <f t="shared" si="49"/>
        <v>41202.208333333336</v>
      </c>
      <c r="N790">
        <v>1352527200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s="11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7">
        <f t="shared" si="51"/>
        <v>0.37233333333333335</v>
      </c>
      <c r="G791" s="5">
        <f t="shared" si="48"/>
        <v>74.466666666666669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3">
        <f t="shared" si="49"/>
        <v>41786.208333333336</v>
      </c>
      <c r="N791">
        <v>1404363600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s="11" t="s">
        <v>2039</v>
      </c>
      <c r="T791" t="s">
        <v>2040</v>
      </c>
    </row>
    <row r="792" spans="1:20" hidden="1" x14ac:dyDescent="0.3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7">
        <f t="shared" si="51"/>
        <v>0.30540075309306081</v>
      </c>
      <c r="G792" s="5">
        <f t="shared" si="48"/>
        <v>51.009883198562441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3">
        <f t="shared" si="49"/>
        <v>40223.25</v>
      </c>
      <c r="N792">
        <v>1266645600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s="11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7">
        <f t="shared" si="51"/>
        <v>0.25714285714285712</v>
      </c>
      <c r="G793" s="5">
        <f t="shared" si="48"/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3">
        <f t="shared" si="49"/>
        <v>42715.25</v>
      </c>
      <c r="N793">
        <v>1482818400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s="11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7">
        <f t="shared" si="51"/>
        <v>0.34</v>
      </c>
      <c r="G794" s="5">
        <f t="shared" si="48"/>
        <v>97.142857142857139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3">
        <f t="shared" si="49"/>
        <v>41451.208333333336</v>
      </c>
      <c r="N794">
        <v>1374642000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s="11" t="s">
        <v>2039</v>
      </c>
      <c r="T794" t="s">
        <v>2040</v>
      </c>
    </row>
    <row r="795" spans="1:20" hidden="1" x14ac:dyDescent="0.3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7">
        <f t="shared" si="51"/>
        <v>11.859090909090909</v>
      </c>
      <c r="G795" s="5">
        <f t="shared" si="48"/>
        <v>72.071823204419886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3">
        <f t="shared" si="49"/>
        <v>41450.208333333336</v>
      </c>
      <c r="N795">
        <v>1372482000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s="11" t="s">
        <v>2047</v>
      </c>
      <c r="T795" t="s">
        <v>2048</v>
      </c>
    </row>
    <row r="796" spans="1:20" hidden="1" x14ac:dyDescent="0.3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7">
        <f t="shared" si="51"/>
        <v>1.2539393939393939</v>
      </c>
      <c r="G796" s="5">
        <f t="shared" si="48"/>
        <v>75.236363636363635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3">
        <f t="shared" si="49"/>
        <v>43091.25</v>
      </c>
      <c r="N796">
        <v>1514959200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s="11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7">
        <f t="shared" si="51"/>
        <v>0.14394366197183098</v>
      </c>
      <c r="G797" s="5">
        <f t="shared" si="48"/>
        <v>32.967741935483872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3">
        <f t="shared" si="49"/>
        <v>42675.208333333328</v>
      </c>
      <c r="N797">
        <v>1478235600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s="11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7">
        <f t="shared" si="51"/>
        <v>0.54807692307692313</v>
      </c>
      <c r="G798" s="5">
        <f t="shared" si="48"/>
        <v>54.807692307692307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3">
        <f t="shared" si="49"/>
        <v>41859.208333333336</v>
      </c>
      <c r="N798">
        <v>1408078800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s="11" t="s">
        <v>2050</v>
      </c>
      <c r="T798" t="s">
        <v>2061</v>
      </c>
    </row>
    <row r="799" spans="1:20" hidden="1" x14ac:dyDescent="0.3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7">
        <f t="shared" si="51"/>
        <v>1.0963157894736841</v>
      </c>
      <c r="G799" s="5">
        <f t="shared" si="48"/>
        <v>45.037837837837834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3">
        <f t="shared" si="49"/>
        <v>43464.25</v>
      </c>
      <c r="N799">
        <v>1548136800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s="11" t="s">
        <v>2037</v>
      </c>
      <c r="T799" t="s">
        <v>2038</v>
      </c>
    </row>
    <row r="800" spans="1:20" hidden="1" x14ac:dyDescent="0.3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7">
        <f t="shared" si="51"/>
        <v>1.8847058823529412</v>
      </c>
      <c r="G800" s="5">
        <f t="shared" si="48"/>
        <v>52.958677685950413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3">
        <f t="shared" si="49"/>
        <v>41060.208333333336</v>
      </c>
      <c r="N800">
        <v>1340859600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s="11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7">
        <f t="shared" si="51"/>
        <v>0.87008284023668636</v>
      </c>
      <c r="G801" s="5">
        <f t="shared" si="48"/>
        <v>60.017959183673469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3">
        <f t="shared" si="49"/>
        <v>42399.25</v>
      </c>
      <c r="N801">
        <v>1454479200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s="1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7">
        <f t="shared" si="51"/>
        <v>0.01</v>
      </c>
      <c r="G802" s="5">
        <f t="shared" si="48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3">
        <f t="shared" si="49"/>
        <v>42167.208333333328</v>
      </c>
      <c r="N802">
        <v>1434430800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s="11" t="s">
        <v>2035</v>
      </c>
      <c r="T802" t="s">
        <v>2036</v>
      </c>
    </row>
    <row r="803" spans="1:20" hidden="1" x14ac:dyDescent="0.3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7">
        <f t="shared" si="51"/>
        <v>2.0291304347826089</v>
      </c>
      <c r="G803" s="5">
        <f t="shared" si="48"/>
        <v>44.028301886792455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3">
        <f t="shared" si="49"/>
        <v>43830.25</v>
      </c>
      <c r="N803">
        <v>1579672800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s="11" t="s">
        <v>2054</v>
      </c>
      <c r="T803" t="s">
        <v>2055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7">
        <f t="shared" si="51"/>
        <v>1.9703225806451612</v>
      </c>
      <c r="G804" s="5">
        <f t="shared" si="48"/>
        <v>86.028169014084511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3">
        <f t="shared" si="49"/>
        <v>43650.208333333328</v>
      </c>
      <c r="N804">
        <v>1562389200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s="11" t="s">
        <v>2054</v>
      </c>
      <c r="T804" t="s">
        <v>2055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7">
        <f t="shared" si="51"/>
        <v>1.07</v>
      </c>
      <c r="G805" s="5">
        <f t="shared" si="48"/>
        <v>28.012875536480685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3">
        <f t="shared" si="49"/>
        <v>43492.25</v>
      </c>
      <c r="N805">
        <v>1551506400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s="11" t="s">
        <v>2039</v>
      </c>
      <c r="T805" t="s">
        <v>2040</v>
      </c>
    </row>
    <row r="806" spans="1:20" hidden="1" x14ac:dyDescent="0.3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7">
        <f t="shared" si="51"/>
        <v>2.6873076923076922</v>
      </c>
      <c r="G806" s="5">
        <f t="shared" si="48"/>
        <v>32.050458715596328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3">
        <f t="shared" si="49"/>
        <v>43102.25</v>
      </c>
      <c r="N806">
        <v>1516600800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s="11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7">
        <f t="shared" si="51"/>
        <v>0.50845360824742269</v>
      </c>
      <c r="G807" s="5">
        <f t="shared" si="48"/>
        <v>73.611940298507463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3">
        <f t="shared" si="49"/>
        <v>41958.25</v>
      </c>
      <c r="N807">
        <v>1420437600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s="11" t="s">
        <v>2041</v>
      </c>
      <c r="T807" t="s">
        <v>2042</v>
      </c>
    </row>
    <row r="808" spans="1:20" hidden="1" x14ac:dyDescent="0.3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7">
        <f t="shared" si="51"/>
        <v>11.802857142857142</v>
      </c>
      <c r="G808" s="5">
        <f t="shared" si="48"/>
        <v>108.71052631578948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3">
        <f t="shared" si="49"/>
        <v>40973.25</v>
      </c>
      <c r="N808">
        <v>1332997200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s="11" t="s">
        <v>2041</v>
      </c>
      <c r="T808" t="s">
        <v>2044</v>
      </c>
    </row>
    <row r="809" spans="1:20" hidden="1" x14ac:dyDescent="0.3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7">
        <f t="shared" si="51"/>
        <v>2.64</v>
      </c>
      <c r="G809" s="5">
        <f t="shared" si="48"/>
        <v>42.97674418604651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3">
        <f t="shared" si="49"/>
        <v>43753.208333333328</v>
      </c>
      <c r="N809">
        <v>1574920800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s="11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7">
        <f t="shared" si="51"/>
        <v>0.30442307692307691</v>
      </c>
      <c r="G810" s="5">
        <f t="shared" si="48"/>
        <v>83.315789473684205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3">
        <f t="shared" si="49"/>
        <v>42507.208333333328</v>
      </c>
      <c r="N810">
        <v>1464930000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s="11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7">
        <f t="shared" si="51"/>
        <v>0.62880681818181816</v>
      </c>
      <c r="G811" s="5">
        <f t="shared" si="48"/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3">
        <f t="shared" si="49"/>
        <v>41135.208333333336</v>
      </c>
      <c r="N811">
        <v>1345006800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s="11" t="s">
        <v>2041</v>
      </c>
      <c r="T811" t="s">
        <v>2042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7">
        <f t="shared" si="51"/>
        <v>1.9312499999999999</v>
      </c>
      <c r="G812" s="5">
        <f t="shared" si="48"/>
        <v>55.927601809954751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3">
        <f t="shared" si="49"/>
        <v>43067.25</v>
      </c>
      <c r="N812">
        <v>1512712800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s="11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7">
        <f t="shared" si="51"/>
        <v>0.77102702702702708</v>
      </c>
      <c r="G813" s="5">
        <f t="shared" si="48"/>
        <v>105.03681885125184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3">
        <f t="shared" si="49"/>
        <v>42378.25</v>
      </c>
      <c r="N813">
        <v>1452492000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s="11" t="s">
        <v>2050</v>
      </c>
      <c r="T813" t="s">
        <v>2051</v>
      </c>
    </row>
    <row r="814" spans="1:20" hidden="1" x14ac:dyDescent="0.3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7">
        <f t="shared" si="51"/>
        <v>2.2552763819095478</v>
      </c>
      <c r="G814" s="5">
        <f t="shared" si="48"/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3">
        <f t="shared" si="49"/>
        <v>43206.208333333328</v>
      </c>
      <c r="N814">
        <v>1524286800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s="11" t="s">
        <v>2047</v>
      </c>
      <c r="T814" t="s">
        <v>2048</v>
      </c>
    </row>
    <row r="815" spans="1:20" hidden="1" x14ac:dyDescent="0.3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7">
        <f t="shared" si="51"/>
        <v>2.3940625</v>
      </c>
      <c r="G815" s="5">
        <f t="shared" si="48"/>
        <v>112.66176470588235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3">
        <f t="shared" si="49"/>
        <v>41148.208333333336</v>
      </c>
      <c r="N815">
        <v>1346907600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s="11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7">
        <f t="shared" si="51"/>
        <v>0.921875</v>
      </c>
      <c r="G816" s="5">
        <f t="shared" si="48"/>
        <v>81.944444444444443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3">
        <f t="shared" si="49"/>
        <v>42517.208333333328</v>
      </c>
      <c r="N816">
        <v>1464498000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s="11" t="s">
        <v>2035</v>
      </c>
      <c r="T816" t="s">
        <v>2036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7">
        <f t="shared" si="51"/>
        <v>1.3023333333333333</v>
      </c>
      <c r="G817" s="5">
        <f t="shared" si="48"/>
        <v>64.049180327868854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3">
        <f t="shared" si="49"/>
        <v>43068.25</v>
      </c>
      <c r="N817">
        <v>1514181600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s="11" t="s">
        <v>2035</v>
      </c>
      <c r="T817" t="s">
        <v>2036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7">
        <f t="shared" si="51"/>
        <v>6.1521739130434785</v>
      </c>
      <c r="G818" s="5">
        <f t="shared" si="48"/>
        <v>106.39097744360902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3">
        <f t="shared" si="49"/>
        <v>41680.25</v>
      </c>
      <c r="N818">
        <v>1392184800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s="11" t="s">
        <v>2039</v>
      </c>
      <c r="T818" t="s">
        <v>2040</v>
      </c>
    </row>
    <row r="819" spans="1:20" hidden="1" x14ac:dyDescent="0.3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7">
        <f t="shared" si="51"/>
        <v>3.687953216374269</v>
      </c>
      <c r="G819" s="5">
        <f t="shared" si="48"/>
        <v>76.011249497790274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3">
        <f t="shared" si="49"/>
        <v>43589.208333333328</v>
      </c>
      <c r="N819">
        <v>1559365200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s="11" t="s">
        <v>2047</v>
      </c>
      <c r="T819" t="s">
        <v>2048</v>
      </c>
    </row>
    <row r="820" spans="1:20" hidden="1" x14ac:dyDescent="0.3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7">
        <f t="shared" si="51"/>
        <v>10.948571428571428</v>
      </c>
      <c r="G820" s="5">
        <f t="shared" si="48"/>
        <v>111.07246376811594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3">
        <f t="shared" si="49"/>
        <v>43486.25</v>
      </c>
      <c r="N820">
        <v>1549173600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s="11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7">
        <f t="shared" si="51"/>
        <v>0.50662921348314605</v>
      </c>
      <c r="G821" s="5">
        <f t="shared" si="48"/>
        <v>95.936170212765958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3">
        <f t="shared" si="49"/>
        <v>41237.25</v>
      </c>
      <c r="N821">
        <v>1355032800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s="11" t="s">
        <v>2050</v>
      </c>
      <c r="T821" t="s">
        <v>2051</v>
      </c>
    </row>
    <row r="822" spans="1:20" hidden="1" x14ac:dyDescent="0.3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7">
        <f t="shared" si="51"/>
        <v>8.0060000000000002</v>
      </c>
      <c r="G822" s="5">
        <f t="shared" si="48"/>
        <v>43.043010752688176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3">
        <f t="shared" si="49"/>
        <v>43310.208333333328</v>
      </c>
      <c r="N822">
        <v>1533963600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s="11" t="s">
        <v>2035</v>
      </c>
      <c r="T822" t="s">
        <v>2036</v>
      </c>
    </row>
    <row r="823" spans="1:20" hidden="1" x14ac:dyDescent="0.3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7">
        <f t="shared" si="51"/>
        <v>2.9128571428571428</v>
      </c>
      <c r="G823" s="5">
        <f t="shared" si="48"/>
        <v>67.966666666666669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3">
        <f t="shared" si="49"/>
        <v>42794.25</v>
      </c>
      <c r="N823">
        <v>1489381200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s="11" t="s">
        <v>2041</v>
      </c>
      <c r="T823" t="s">
        <v>2042</v>
      </c>
    </row>
    <row r="824" spans="1:20" hidden="1" x14ac:dyDescent="0.3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7">
        <f t="shared" si="51"/>
        <v>3.4996666666666667</v>
      </c>
      <c r="G824" s="5">
        <f t="shared" si="48"/>
        <v>89.991428571428571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3">
        <f t="shared" si="49"/>
        <v>41698.25</v>
      </c>
      <c r="N824">
        <v>1395032400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s="11" t="s">
        <v>2035</v>
      </c>
      <c r="T824" t="s">
        <v>2036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7">
        <f t="shared" si="51"/>
        <v>3.5707317073170732</v>
      </c>
      <c r="G825" s="5">
        <f t="shared" si="48"/>
        <v>58.095238095238095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3">
        <f t="shared" si="49"/>
        <v>41892.208333333336</v>
      </c>
      <c r="N825">
        <v>1412485200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s="11" t="s">
        <v>2035</v>
      </c>
      <c r="T825" t="s">
        <v>2036</v>
      </c>
    </row>
    <row r="826" spans="1:20" hidden="1" x14ac:dyDescent="0.3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7">
        <f t="shared" si="51"/>
        <v>1.2648941176470587</v>
      </c>
      <c r="G826" s="5">
        <f t="shared" si="48"/>
        <v>83.996875000000003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3">
        <f t="shared" si="49"/>
        <v>40348.208333333336</v>
      </c>
      <c r="N826">
        <v>1279688400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s="11" t="s">
        <v>2047</v>
      </c>
      <c r="T826" t="s">
        <v>2048</v>
      </c>
    </row>
    <row r="827" spans="1:20" hidden="1" x14ac:dyDescent="0.3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7">
        <f t="shared" si="51"/>
        <v>3.875</v>
      </c>
      <c r="G827" s="5">
        <f t="shared" si="48"/>
        <v>88.853503184713375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3">
        <f t="shared" si="49"/>
        <v>42941.208333333328</v>
      </c>
      <c r="N827">
        <v>1501995600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s="11" t="s">
        <v>2041</v>
      </c>
      <c r="T827" t="s">
        <v>2052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7">
        <f t="shared" si="51"/>
        <v>4.5703571428571426</v>
      </c>
      <c r="G828" s="5">
        <f t="shared" si="48"/>
        <v>65.963917525773198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3">
        <f t="shared" si="49"/>
        <v>40525.25</v>
      </c>
      <c r="N828">
        <v>1294639200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s="11" t="s">
        <v>2039</v>
      </c>
      <c r="T828" t="s">
        <v>2040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7">
        <f t="shared" si="51"/>
        <v>2.6669565217391304</v>
      </c>
      <c r="G829" s="5">
        <f t="shared" si="48"/>
        <v>74.804878048780495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3">
        <f t="shared" si="49"/>
        <v>40666.208333333336</v>
      </c>
      <c r="N829">
        <v>1305435600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s="11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7">
        <f t="shared" si="51"/>
        <v>0.69</v>
      </c>
      <c r="G830" s="5">
        <f t="shared" si="48"/>
        <v>69.98571428571428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3">
        <f t="shared" si="49"/>
        <v>43340.208333333328</v>
      </c>
      <c r="N830">
        <v>1537592400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s="11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7">
        <f t="shared" si="51"/>
        <v>0.51343749999999999</v>
      </c>
      <c r="G831" s="5">
        <f t="shared" si="48"/>
        <v>32.006493506493506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3">
        <f t="shared" si="49"/>
        <v>42164.208333333328</v>
      </c>
      <c r="N831">
        <v>1435122000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s="1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7">
        <f t="shared" si="51"/>
        <v>1.1710526315789473E-2</v>
      </c>
      <c r="G832" s="5">
        <f t="shared" si="48"/>
        <v>64.727272727272734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3">
        <f t="shared" si="49"/>
        <v>43103.25</v>
      </c>
      <c r="N832">
        <v>1520056800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s="11" t="s">
        <v>2039</v>
      </c>
      <c r="T832" t="s">
        <v>2040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7">
        <f t="shared" si="51"/>
        <v>1.089773429454171</v>
      </c>
      <c r="G833" s="5">
        <f t="shared" si="48"/>
        <v>24.998110087408456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3">
        <f t="shared" si="49"/>
        <v>40994.208333333336</v>
      </c>
      <c r="N833">
        <v>1335675600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s="11" t="s">
        <v>2054</v>
      </c>
      <c r="T833" t="s">
        <v>2055</v>
      </c>
    </row>
    <row r="834" spans="1:20" hidden="1" x14ac:dyDescent="0.3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7">
        <f t="shared" si="51"/>
        <v>3.1517592592592591</v>
      </c>
      <c r="G834" s="5">
        <f t="shared" si="48"/>
        <v>104.97764070932922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3">
        <f t="shared" si="49"/>
        <v>42299.208333333328</v>
      </c>
      <c r="N834">
        <v>1448431200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s="11" t="s">
        <v>2047</v>
      </c>
      <c r="T834" t="s">
        <v>2059</v>
      </c>
    </row>
    <row r="835" spans="1:20" hidden="1" x14ac:dyDescent="0.3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7">
        <f t="shared" si="51"/>
        <v>1.5769117647058823</v>
      </c>
      <c r="G835" s="5">
        <f t="shared" ref="G835:G898" si="52">E835/I835</f>
        <v>64.987878787878785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3">
        <f t="shared" ref="M835:M898" si="53">(((L835/60)/60)/24)+DATE(1970,1,1)</f>
        <v>40588.25</v>
      </c>
      <c r="N835">
        <v>1298613600</v>
      </c>
      <c r="O835" s="13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s="11" t="s">
        <v>2047</v>
      </c>
      <c r="T835" t="s">
        <v>2059</v>
      </c>
    </row>
    <row r="836" spans="1:20" hidden="1" x14ac:dyDescent="0.3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7">
        <f t="shared" ref="F836:F899" si="55">E836/D836</f>
        <v>1.5380821917808218</v>
      </c>
      <c r="G836" s="5">
        <f t="shared" si="52"/>
        <v>94.352941176470594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3">
        <f t="shared" si="53"/>
        <v>41448.208333333336</v>
      </c>
      <c r="N836">
        <v>1372482000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s="11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7">
        <f t="shared" si="55"/>
        <v>0.89738979118329465</v>
      </c>
      <c r="G837" s="5">
        <f t="shared" si="52"/>
        <v>44.001706484641637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3">
        <f t="shared" si="53"/>
        <v>42063.25</v>
      </c>
      <c r="N837">
        <v>1425621600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s="11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7">
        <f t="shared" si="55"/>
        <v>0.75135802469135804</v>
      </c>
      <c r="G838" s="5">
        <f t="shared" si="52"/>
        <v>64.744680851063833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3">
        <f t="shared" si="53"/>
        <v>40214.25</v>
      </c>
      <c r="N838">
        <v>1266300000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s="11" t="s">
        <v>2035</v>
      </c>
      <c r="T838" t="s">
        <v>2045</v>
      </c>
    </row>
    <row r="839" spans="1:20" hidden="1" x14ac:dyDescent="0.3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7">
        <f t="shared" si="55"/>
        <v>8.5288135593220336</v>
      </c>
      <c r="G839" s="5">
        <f t="shared" si="52"/>
        <v>84.00667779632721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3">
        <f t="shared" si="53"/>
        <v>40629.208333333336</v>
      </c>
      <c r="N839">
        <v>1305867600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s="11" t="s">
        <v>2035</v>
      </c>
      <c r="T839" t="s">
        <v>2058</v>
      </c>
    </row>
    <row r="840" spans="1:20" hidden="1" x14ac:dyDescent="0.3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7">
        <f t="shared" si="55"/>
        <v>1.3890625000000001</v>
      </c>
      <c r="G840" s="5">
        <f t="shared" si="52"/>
        <v>34.061302681992338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3">
        <f t="shared" si="53"/>
        <v>43370.208333333328</v>
      </c>
      <c r="N840">
        <v>1538802000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s="11" t="s">
        <v>2039</v>
      </c>
      <c r="T840" t="s">
        <v>2040</v>
      </c>
    </row>
    <row r="841" spans="1:20" hidden="1" x14ac:dyDescent="0.3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7">
        <f t="shared" si="55"/>
        <v>1.9018181818181819</v>
      </c>
      <c r="G841" s="5">
        <f t="shared" si="52"/>
        <v>93.273885350318466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3">
        <f t="shared" si="53"/>
        <v>41715.208333333336</v>
      </c>
      <c r="N841">
        <v>1398920400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s="11" t="s">
        <v>2041</v>
      </c>
      <c r="T841" t="s">
        <v>2042</v>
      </c>
    </row>
    <row r="842" spans="1:20" hidden="1" x14ac:dyDescent="0.3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7">
        <f t="shared" si="55"/>
        <v>1.0024333619948409</v>
      </c>
      <c r="G842" s="5">
        <f t="shared" si="52"/>
        <v>32.998301726577978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3">
        <f t="shared" si="53"/>
        <v>41836.208333333336</v>
      </c>
      <c r="N842">
        <v>1405659600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s="11" t="s">
        <v>2039</v>
      </c>
      <c r="T842" t="s">
        <v>2040</v>
      </c>
    </row>
    <row r="843" spans="1:20" hidden="1" x14ac:dyDescent="0.3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7">
        <f t="shared" si="55"/>
        <v>1.4275824175824177</v>
      </c>
      <c r="G843" s="5">
        <f t="shared" si="52"/>
        <v>83.812903225806451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3">
        <f t="shared" si="53"/>
        <v>42419.25</v>
      </c>
      <c r="N843">
        <v>1457244000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s="11" t="s">
        <v>2037</v>
      </c>
      <c r="T843" t="s">
        <v>2038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7">
        <f t="shared" si="55"/>
        <v>5.6313333333333331</v>
      </c>
      <c r="G844" s="5">
        <f t="shared" si="52"/>
        <v>63.992424242424242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3">
        <f t="shared" si="53"/>
        <v>43266.208333333328</v>
      </c>
      <c r="N844">
        <v>1529298000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s="11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7">
        <f t="shared" si="55"/>
        <v>0.30715909090909088</v>
      </c>
      <c r="G845" s="5">
        <f t="shared" si="52"/>
        <v>81.909090909090907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3">
        <f t="shared" si="53"/>
        <v>43338.208333333328</v>
      </c>
      <c r="N845">
        <v>1535778000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s="11" t="s">
        <v>2054</v>
      </c>
      <c r="T845" t="s">
        <v>2055</v>
      </c>
    </row>
    <row r="846" spans="1:20" hidden="1" x14ac:dyDescent="0.3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7">
        <f t="shared" si="55"/>
        <v>0.99397727272727276</v>
      </c>
      <c r="G846" s="5">
        <f t="shared" si="52"/>
        <v>93.053191489361708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3">
        <f t="shared" si="53"/>
        <v>40930.25</v>
      </c>
      <c r="N846">
        <v>1327471200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s="11" t="s">
        <v>2041</v>
      </c>
      <c r="T846" t="s">
        <v>2042</v>
      </c>
    </row>
    <row r="847" spans="1:20" hidden="1" x14ac:dyDescent="0.3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7">
        <f t="shared" si="55"/>
        <v>1.9754935622317598</v>
      </c>
      <c r="G847" s="5">
        <f t="shared" si="52"/>
        <v>101.98449039881831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3">
        <f t="shared" si="53"/>
        <v>43235.208333333328</v>
      </c>
      <c r="N847">
        <v>1529557200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s="11" t="s">
        <v>2037</v>
      </c>
      <c r="T847" t="s">
        <v>2038</v>
      </c>
    </row>
    <row r="848" spans="1:20" hidden="1" x14ac:dyDescent="0.3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7">
        <f t="shared" si="55"/>
        <v>5.085</v>
      </c>
      <c r="G848" s="5">
        <f t="shared" si="52"/>
        <v>105.9375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3">
        <f t="shared" si="53"/>
        <v>43302.208333333328</v>
      </c>
      <c r="N848">
        <v>1535259600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s="11" t="s">
        <v>2037</v>
      </c>
      <c r="T848" t="s">
        <v>2038</v>
      </c>
    </row>
    <row r="849" spans="1:20" hidden="1" x14ac:dyDescent="0.3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7">
        <f t="shared" si="55"/>
        <v>2.3774468085106384</v>
      </c>
      <c r="G849" s="5">
        <f t="shared" si="52"/>
        <v>101.58181818181818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3">
        <f t="shared" si="53"/>
        <v>43107.25</v>
      </c>
      <c r="N849">
        <v>1515564000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s="11" t="s">
        <v>2033</v>
      </c>
      <c r="T849" t="s">
        <v>2034</v>
      </c>
    </row>
    <row r="850" spans="1:20" hidden="1" x14ac:dyDescent="0.3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7">
        <f t="shared" si="55"/>
        <v>3.3846875000000001</v>
      </c>
      <c r="G850" s="5">
        <f t="shared" si="52"/>
        <v>62.970930232558139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3">
        <f t="shared" si="53"/>
        <v>40341.208333333336</v>
      </c>
      <c r="N850">
        <v>1277096400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s="11" t="s">
        <v>2041</v>
      </c>
      <c r="T850" t="s">
        <v>2044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7">
        <f t="shared" si="55"/>
        <v>1.3308955223880596</v>
      </c>
      <c r="G851" s="5">
        <f t="shared" si="52"/>
        <v>29.045602605863191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3">
        <f t="shared" si="53"/>
        <v>40948.25</v>
      </c>
      <c r="N851">
        <v>1329026400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s="1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7">
        <f t="shared" si="55"/>
        <v>0.01</v>
      </c>
      <c r="G852" s="5">
        <f t="shared" si="52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3">
        <f t="shared" si="53"/>
        <v>40866.25</v>
      </c>
      <c r="N852">
        <v>1322978400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s="11" t="s">
        <v>2035</v>
      </c>
      <c r="T852" t="s">
        <v>2036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7">
        <f t="shared" si="55"/>
        <v>2.0779999999999998</v>
      </c>
      <c r="G853" s="5">
        <f t="shared" si="52"/>
        <v>77.924999999999997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3">
        <f t="shared" si="53"/>
        <v>41031.208333333336</v>
      </c>
      <c r="N853">
        <v>1338786000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s="11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7">
        <f t="shared" si="55"/>
        <v>0.51122448979591839</v>
      </c>
      <c r="G854" s="5">
        <f t="shared" si="52"/>
        <v>80.806451612903231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3">
        <f t="shared" si="53"/>
        <v>40740.208333333336</v>
      </c>
      <c r="N854">
        <v>1311656400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s="11" t="s">
        <v>2050</v>
      </c>
      <c r="T854" t="s">
        <v>2051</v>
      </c>
    </row>
    <row r="855" spans="1:20" hidden="1" x14ac:dyDescent="0.3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7">
        <f t="shared" si="55"/>
        <v>6.5205847953216374</v>
      </c>
      <c r="G855" s="5">
        <f t="shared" si="52"/>
        <v>76.006816632583508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3">
        <f t="shared" si="53"/>
        <v>40714.208333333336</v>
      </c>
      <c r="N855">
        <v>1308978000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s="11" t="s">
        <v>2035</v>
      </c>
      <c r="T855" t="s">
        <v>2045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7">
        <f t="shared" si="55"/>
        <v>1.1363099415204678</v>
      </c>
      <c r="G856" s="5">
        <f t="shared" si="52"/>
        <v>72.993613824192337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3">
        <f t="shared" si="53"/>
        <v>43787.25</v>
      </c>
      <c r="N856">
        <v>1576389600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s="11" t="s">
        <v>2047</v>
      </c>
      <c r="T856" t="s">
        <v>2053</v>
      </c>
    </row>
    <row r="857" spans="1:20" hidden="1" x14ac:dyDescent="0.3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7">
        <f t="shared" si="55"/>
        <v>1.0237606837606839</v>
      </c>
      <c r="G857" s="5">
        <f t="shared" si="52"/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3">
        <f t="shared" si="53"/>
        <v>40712.208333333336</v>
      </c>
      <c r="N857">
        <v>1311051600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s="11" t="s">
        <v>2039</v>
      </c>
      <c r="T857" t="s">
        <v>2040</v>
      </c>
    </row>
    <row r="858" spans="1:20" hidden="1" x14ac:dyDescent="0.3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7">
        <f t="shared" si="55"/>
        <v>3.5658333333333334</v>
      </c>
      <c r="G858" s="5">
        <f t="shared" si="52"/>
        <v>54.164556962025316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3">
        <f t="shared" si="53"/>
        <v>41023.208333333336</v>
      </c>
      <c r="N858">
        <v>1336712400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s="11" t="s">
        <v>2033</v>
      </c>
      <c r="T858" t="s">
        <v>2034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7">
        <f t="shared" si="55"/>
        <v>1.3986792452830188</v>
      </c>
      <c r="G859" s="5">
        <f t="shared" si="52"/>
        <v>32.946666666666665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3">
        <f t="shared" si="53"/>
        <v>40944.25</v>
      </c>
      <c r="N859">
        <v>1330408800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s="11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7">
        <f t="shared" si="55"/>
        <v>0.69450000000000001</v>
      </c>
      <c r="G860" s="5">
        <f t="shared" si="52"/>
        <v>79.371428571428567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3">
        <f t="shared" si="53"/>
        <v>43211.208333333328</v>
      </c>
      <c r="N860">
        <v>1524891600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s="11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7">
        <f t="shared" si="55"/>
        <v>0.35534246575342465</v>
      </c>
      <c r="G861" s="5">
        <f t="shared" si="52"/>
        <v>41.174603174603178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3">
        <f t="shared" si="53"/>
        <v>41334.25</v>
      </c>
      <c r="N861">
        <v>1363669200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s="11" t="s">
        <v>2039</v>
      </c>
      <c r="T861" t="s">
        <v>2040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7">
        <f t="shared" si="55"/>
        <v>2.5165000000000002</v>
      </c>
      <c r="G862" s="5">
        <f t="shared" si="52"/>
        <v>77.430769230769229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3">
        <f t="shared" si="53"/>
        <v>43515.25</v>
      </c>
      <c r="N862">
        <v>1551420000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s="11" t="s">
        <v>2037</v>
      </c>
      <c r="T862" t="s">
        <v>2046</v>
      </c>
    </row>
    <row r="863" spans="1:20" hidden="1" x14ac:dyDescent="0.3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7">
        <f t="shared" si="55"/>
        <v>1.0587500000000001</v>
      </c>
      <c r="G863" s="5">
        <f t="shared" si="52"/>
        <v>57.159509202453989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3">
        <f t="shared" si="53"/>
        <v>40258.208333333336</v>
      </c>
      <c r="N863">
        <v>1269838800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s="11" t="s">
        <v>2039</v>
      </c>
      <c r="T863" t="s">
        <v>2040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7">
        <f t="shared" si="55"/>
        <v>1.8742857142857143</v>
      </c>
      <c r="G864" s="5">
        <f t="shared" si="52"/>
        <v>77.17647058823529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3">
        <f t="shared" si="53"/>
        <v>40756.208333333336</v>
      </c>
      <c r="N864">
        <v>1312520400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s="11" t="s">
        <v>2039</v>
      </c>
      <c r="T864" t="s">
        <v>2040</v>
      </c>
    </row>
    <row r="865" spans="1:20" hidden="1" x14ac:dyDescent="0.3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7">
        <f t="shared" si="55"/>
        <v>3.8678571428571429</v>
      </c>
      <c r="G865" s="5">
        <f t="shared" si="52"/>
        <v>24.953917050691246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3">
        <f t="shared" si="53"/>
        <v>42172.208333333328</v>
      </c>
      <c r="N865">
        <v>1436504400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s="11" t="s">
        <v>2041</v>
      </c>
      <c r="T865" t="s">
        <v>2060</v>
      </c>
    </row>
    <row r="866" spans="1:20" hidden="1" x14ac:dyDescent="0.3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7">
        <f t="shared" si="55"/>
        <v>3.4707142857142856</v>
      </c>
      <c r="G866" s="5">
        <f t="shared" si="52"/>
        <v>97.18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3">
        <f t="shared" si="53"/>
        <v>42601.208333333328</v>
      </c>
      <c r="N866">
        <v>1472014800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s="11" t="s">
        <v>2041</v>
      </c>
      <c r="T866" t="s">
        <v>2052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7">
        <f t="shared" si="55"/>
        <v>1.8582098765432098</v>
      </c>
      <c r="G867" s="5">
        <f t="shared" si="52"/>
        <v>46.000916870415651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3">
        <f t="shared" si="53"/>
        <v>41897.208333333336</v>
      </c>
      <c r="N867">
        <v>1411534800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s="11" t="s">
        <v>2039</v>
      </c>
      <c r="T867" t="s">
        <v>2040</v>
      </c>
    </row>
    <row r="868" spans="1:20" hidden="1" x14ac:dyDescent="0.3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7">
        <f t="shared" si="55"/>
        <v>0.43241247264770238</v>
      </c>
      <c r="G868" s="5">
        <f t="shared" si="52"/>
        <v>88.023385300668153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3">
        <f t="shared" si="53"/>
        <v>40671.208333333336</v>
      </c>
      <c r="N868">
        <v>1304917200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s="11" t="s">
        <v>2054</v>
      </c>
      <c r="T868" t="s">
        <v>2055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7">
        <f t="shared" si="55"/>
        <v>1.6243749999999999</v>
      </c>
      <c r="G869" s="5">
        <f t="shared" si="52"/>
        <v>25.99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3">
        <f t="shared" si="53"/>
        <v>43382.208333333328</v>
      </c>
      <c r="N869">
        <v>1539579600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s="11" t="s">
        <v>2033</v>
      </c>
      <c r="T869" t="s">
        <v>2034</v>
      </c>
    </row>
    <row r="870" spans="1:20" hidden="1" x14ac:dyDescent="0.3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7">
        <f t="shared" si="55"/>
        <v>1.8484285714285715</v>
      </c>
      <c r="G870" s="5">
        <f t="shared" si="52"/>
        <v>102.69047619047619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3">
        <f t="shared" si="53"/>
        <v>41559.208333333336</v>
      </c>
      <c r="N870">
        <v>1382504400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s="11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7">
        <f t="shared" si="55"/>
        <v>0.23703520691785052</v>
      </c>
      <c r="G871" s="5">
        <f t="shared" si="52"/>
        <v>72.958174904942965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3">
        <f t="shared" si="53"/>
        <v>40350.208333333336</v>
      </c>
      <c r="N871">
        <v>1278306000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s="1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7">
        <f t="shared" si="55"/>
        <v>0.89870129870129867</v>
      </c>
      <c r="G872" s="5">
        <f t="shared" si="52"/>
        <v>57.190082644628099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3">
        <f t="shared" si="53"/>
        <v>42240.208333333328</v>
      </c>
      <c r="N872">
        <v>1442552400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s="11" t="s">
        <v>2039</v>
      </c>
      <c r="T872" t="s">
        <v>2040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7">
        <f t="shared" si="55"/>
        <v>2.7260419580419581</v>
      </c>
      <c r="G873" s="5">
        <f t="shared" si="52"/>
        <v>84.013793103448279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3">
        <f t="shared" si="53"/>
        <v>43040.208333333328</v>
      </c>
      <c r="N873">
        <v>1511071200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s="11" t="s">
        <v>2039</v>
      </c>
      <c r="T873" t="s">
        <v>2040</v>
      </c>
    </row>
    <row r="874" spans="1:20" hidden="1" x14ac:dyDescent="0.3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7">
        <f t="shared" si="55"/>
        <v>1.7004255319148935</v>
      </c>
      <c r="G874" s="5">
        <f t="shared" si="52"/>
        <v>98.666666666666671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3">
        <f t="shared" si="53"/>
        <v>43346.208333333328</v>
      </c>
      <c r="N874">
        <v>1536382800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s="11" t="s">
        <v>2041</v>
      </c>
      <c r="T874" t="s">
        <v>2063</v>
      </c>
    </row>
    <row r="875" spans="1:20" hidden="1" x14ac:dyDescent="0.3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7">
        <f t="shared" si="55"/>
        <v>1.8828503562945369</v>
      </c>
      <c r="G875" s="5">
        <f t="shared" si="52"/>
        <v>42.007419183889773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3">
        <f t="shared" si="53"/>
        <v>41647.25</v>
      </c>
      <c r="N875">
        <v>1389592800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s="11" t="s">
        <v>2054</v>
      </c>
      <c r="T875" t="s">
        <v>2055</v>
      </c>
    </row>
    <row r="876" spans="1:20" hidden="1" x14ac:dyDescent="0.3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7">
        <f t="shared" si="55"/>
        <v>3.4693532338308457</v>
      </c>
      <c r="G876" s="5">
        <f t="shared" si="52"/>
        <v>32.002753556677376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3">
        <f t="shared" si="53"/>
        <v>40291.208333333336</v>
      </c>
      <c r="N876">
        <v>1275282000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s="11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7">
        <f t="shared" si="55"/>
        <v>0.6917721518987342</v>
      </c>
      <c r="G877" s="5">
        <f t="shared" si="52"/>
        <v>81.567164179104481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3">
        <f t="shared" si="53"/>
        <v>40556.25</v>
      </c>
      <c r="N877">
        <v>1294984800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s="11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7">
        <f t="shared" si="55"/>
        <v>0.25433734939759034</v>
      </c>
      <c r="G878" s="5">
        <f t="shared" si="52"/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3">
        <f t="shared" si="53"/>
        <v>43624.208333333328</v>
      </c>
      <c r="N878">
        <v>1562043600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s="11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7">
        <f t="shared" si="55"/>
        <v>0.77400977995110021</v>
      </c>
      <c r="G879" s="5">
        <f t="shared" si="52"/>
        <v>103.033360455655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3">
        <f t="shared" si="53"/>
        <v>42577.208333333328</v>
      </c>
      <c r="N879">
        <v>1469595600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s="11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7">
        <f t="shared" si="55"/>
        <v>0.37481481481481482</v>
      </c>
      <c r="G880" s="5">
        <f t="shared" si="52"/>
        <v>84.333333333333329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3">
        <f t="shared" si="53"/>
        <v>43845.25</v>
      </c>
      <c r="N880">
        <v>1581141600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s="11" t="s">
        <v>2035</v>
      </c>
      <c r="T880" t="s">
        <v>2057</v>
      </c>
    </row>
    <row r="881" spans="1:20" hidden="1" x14ac:dyDescent="0.3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7">
        <f t="shared" si="55"/>
        <v>5.4379999999999997</v>
      </c>
      <c r="G881" s="5">
        <f t="shared" si="52"/>
        <v>102.60377358490567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3">
        <f t="shared" si="53"/>
        <v>42788.25</v>
      </c>
      <c r="N881">
        <v>1488520800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s="11" t="s">
        <v>2047</v>
      </c>
      <c r="T881" t="s">
        <v>2048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7">
        <f t="shared" si="55"/>
        <v>2.2852189349112426</v>
      </c>
      <c r="G882" s="5">
        <f t="shared" si="52"/>
        <v>79.992129246064621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3">
        <f t="shared" si="53"/>
        <v>43667.208333333328</v>
      </c>
      <c r="N882">
        <v>1563858000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s="11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7">
        <f t="shared" si="55"/>
        <v>0.38948339483394834</v>
      </c>
      <c r="G883" s="5">
        <f t="shared" si="52"/>
        <v>70.055309734513273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3">
        <f t="shared" si="53"/>
        <v>42194.208333333328</v>
      </c>
      <c r="N883">
        <v>1438923600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s="11" t="s">
        <v>2039</v>
      </c>
      <c r="T883" t="s">
        <v>2040</v>
      </c>
    </row>
    <row r="884" spans="1:20" hidden="1" x14ac:dyDescent="0.3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7">
        <f t="shared" si="55"/>
        <v>3.7</v>
      </c>
      <c r="G884" s="5">
        <f t="shared" si="52"/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3">
        <f t="shared" si="53"/>
        <v>42025.25</v>
      </c>
      <c r="N884">
        <v>1422165600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s="11" t="s">
        <v>2039</v>
      </c>
      <c r="T884" t="s">
        <v>2040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7">
        <f t="shared" si="55"/>
        <v>2.3791176470588233</v>
      </c>
      <c r="G885" s="5">
        <f t="shared" si="52"/>
        <v>41.911917098445599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3">
        <f t="shared" si="53"/>
        <v>40323.208333333336</v>
      </c>
      <c r="N885">
        <v>1277874000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s="11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7">
        <f t="shared" si="55"/>
        <v>0.64036299765807958</v>
      </c>
      <c r="G886" s="5">
        <f t="shared" si="52"/>
        <v>57.992576882290564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3">
        <f t="shared" si="53"/>
        <v>41763.208333333336</v>
      </c>
      <c r="N886">
        <v>1399352400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s="11" t="s">
        <v>2039</v>
      </c>
      <c r="T886" t="s">
        <v>2040</v>
      </c>
    </row>
    <row r="887" spans="1:20" hidden="1" x14ac:dyDescent="0.3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7">
        <f t="shared" si="55"/>
        <v>1.1827777777777777</v>
      </c>
      <c r="G887" s="5">
        <f t="shared" si="52"/>
        <v>40.942307692307693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3">
        <f t="shared" si="53"/>
        <v>40335.208333333336</v>
      </c>
      <c r="N887">
        <v>1279083600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s="11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7">
        <f t="shared" si="55"/>
        <v>0.84824037184594958</v>
      </c>
      <c r="G888" s="5">
        <f t="shared" si="52"/>
        <v>69.9972602739726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3">
        <f t="shared" si="53"/>
        <v>40416.208333333336</v>
      </c>
      <c r="N888">
        <v>1284354000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s="11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7">
        <f t="shared" si="55"/>
        <v>0.29346153846153844</v>
      </c>
      <c r="G889" s="5">
        <f t="shared" si="52"/>
        <v>73.838709677419359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3">
        <f t="shared" si="53"/>
        <v>42202.208333333328</v>
      </c>
      <c r="N889">
        <v>1441170000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s="11" t="s">
        <v>2039</v>
      </c>
      <c r="T889" t="s">
        <v>2040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7">
        <f t="shared" si="55"/>
        <v>2.0989655172413793</v>
      </c>
      <c r="G890" s="5">
        <f t="shared" si="52"/>
        <v>41.979310344827589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3">
        <f t="shared" si="53"/>
        <v>42836.208333333328</v>
      </c>
      <c r="N890">
        <v>1493528400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s="11" t="s">
        <v>2039</v>
      </c>
      <c r="T890" t="s">
        <v>2040</v>
      </c>
    </row>
    <row r="891" spans="1:20" hidden="1" x14ac:dyDescent="0.3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7">
        <f t="shared" si="55"/>
        <v>1.697857142857143</v>
      </c>
      <c r="G891" s="5">
        <f t="shared" si="52"/>
        <v>77.93442622950819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3">
        <f t="shared" si="53"/>
        <v>41710.208333333336</v>
      </c>
      <c r="N891">
        <v>1395205200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s="11" t="s">
        <v>2035</v>
      </c>
      <c r="T891" t="s">
        <v>2043</v>
      </c>
    </row>
    <row r="892" spans="1:20" hidden="1" x14ac:dyDescent="0.3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7">
        <f t="shared" si="55"/>
        <v>1.1595907738095239</v>
      </c>
      <c r="G892" s="5">
        <f t="shared" si="52"/>
        <v>106.01972789115646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3">
        <f t="shared" si="53"/>
        <v>43640.208333333328</v>
      </c>
      <c r="N892">
        <v>1561438800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s="11" t="s">
        <v>2035</v>
      </c>
      <c r="T892" t="s">
        <v>2045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7">
        <f t="shared" si="55"/>
        <v>2.5859999999999999</v>
      </c>
      <c r="G893" s="5">
        <f t="shared" si="52"/>
        <v>47.018181818181816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3">
        <f t="shared" si="53"/>
        <v>40880.25</v>
      </c>
      <c r="N893">
        <v>1326693600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s="11" t="s">
        <v>2041</v>
      </c>
      <c r="T893" t="s">
        <v>2042</v>
      </c>
    </row>
    <row r="894" spans="1:20" hidden="1" x14ac:dyDescent="0.3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7">
        <f t="shared" si="55"/>
        <v>2.3058333333333332</v>
      </c>
      <c r="G894" s="5">
        <f t="shared" si="52"/>
        <v>76.016483516483518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3">
        <f t="shared" si="53"/>
        <v>40319.208333333336</v>
      </c>
      <c r="N894">
        <v>1277960400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s="11" t="s">
        <v>2047</v>
      </c>
      <c r="T894" t="s">
        <v>2059</v>
      </c>
    </row>
    <row r="895" spans="1:20" hidden="1" x14ac:dyDescent="0.3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7">
        <f t="shared" si="55"/>
        <v>1.2821428571428573</v>
      </c>
      <c r="G895" s="5">
        <f t="shared" si="52"/>
        <v>54.120603015075375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3">
        <f t="shared" si="53"/>
        <v>42170.208333333328</v>
      </c>
      <c r="N895">
        <v>1434690000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s="11" t="s">
        <v>2041</v>
      </c>
      <c r="T895" t="s">
        <v>2042</v>
      </c>
    </row>
    <row r="896" spans="1:20" hidden="1" x14ac:dyDescent="0.3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7">
        <f t="shared" si="55"/>
        <v>1.8870588235294117</v>
      </c>
      <c r="G896" s="5">
        <f t="shared" si="52"/>
        <v>57.285714285714285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3">
        <f t="shared" si="53"/>
        <v>41466.208333333336</v>
      </c>
      <c r="N896">
        <v>1376110800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s="11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7">
        <f t="shared" si="55"/>
        <v>6.9511889862327911E-2</v>
      </c>
      <c r="G897" s="5">
        <f t="shared" si="52"/>
        <v>103.81308411214954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3">
        <f t="shared" si="53"/>
        <v>43134.25</v>
      </c>
      <c r="N897">
        <v>1518415200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s="11" t="s">
        <v>2039</v>
      </c>
      <c r="T897" t="s">
        <v>2040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7">
        <f t="shared" si="55"/>
        <v>7.7443434343434348</v>
      </c>
      <c r="G898" s="5">
        <f t="shared" si="52"/>
        <v>105.02602739726028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3">
        <f t="shared" si="53"/>
        <v>40738.208333333336</v>
      </c>
      <c r="N898">
        <v>1310878800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s="11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7">
        <f t="shared" si="55"/>
        <v>0.27693181818181817</v>
      </c>
      <c r="G899" s="5">
        <f t="shared" ref="G899:G962" si="56">E899/I899</f>
        <v>90.259259259259252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3">
        <f t="shared" ref="M899:M962" si="57">(((L899/60)/60)/24)+DATE(1970,1,1)</f>
        <v>43583.208333333328</v>
      </c>
      <c r="N899">
        <v>1556600400</v>
      </c>
      <c r="O899" s="13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s="11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7">
        <f t="shared" ref="F900:F963" si="59">E900/D900</f>
        <v>0.52479620323841425</v>
      </c>
      <c r="G900" s="5">
        <f t="shared" si="56"/>
        <v>76.978705978705975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3">
        <f t="shared" si="57"/>
        <v>43815.25</v>
      </c>
      <c r="N900">
        <v>1576994400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s="11" t="s">
        <v>2041</v>
      </c>
      <c r="T900" t="s">
        <v>2042</v>
      </c>
    </row>
    <row r="901" spans="1:20" hidden="1" x14ac:dyDescent="0.3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7">
        <f t="shared" si="59"/>
        <v>4.0709677419354842</v>
      </c>
      <c r="G901" s="5">
        <f t="shared" si="56"/>
        <v>102.60162601626017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3">
        <f t="shared" si="57"/>
        <v>41554.208333333336</v>
      </c>
      <c r="N901">
        <v>1382677200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s="1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7">
        <f t="shared" si="59"/>
        <v>0.02</v>
      </c>
      <c r="G902" s="5">
        <f t="shared" si="56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3">
        <f t="shared" si="57"/>
        <v>41901.208333333336</v>
      </c>
      <c r="N902">
        <v>1411189200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s="11" t="s">
        <v>2037</v>
      </c>
      <c r="T902" t="s">
        <v>2038</v>
      </c>
    </row>
    <row r="903" spans="1:20" hidden="1" x14ac:dyDescent="0.3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7">
        <f t="shared" si="59"/>
        <v>1.5617857142857143</v>
      </c>
      <c r="G903" s="5">
        <f t="shared" si="56"/>
        <v>55.0062893081761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3">
        <f t="shared" si="57"/>
        <v>43298.208333333328</v>
      </c>
      <c r="N903">
        <v>1534654800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s="11" t="s">
        <v>2035</v>
      </c>
      <c r="T903" t="s">
        <v>2036</v>
      </c>
    </row>
    <row r="904" spans="1:20" hidden="1" x14ac:dyDescent="0.3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7">
        <f t="shared" si="59"/>
        <v>2.5242857142857145</v>
      </c>
      <c r="G904" s="5">
        <f t="shared" si="56"/>
        <v>32.127272727272725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3">
        <f t="shared" si="57"/>
        <v>42399.25</v>
      </c>
      <c r="N904">
        <v>1457762400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s="11" t="s">
        <v>2037</v>
      </c>
      <c r="T904" t="s">
        <v>2038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7">
        <f t="shared" si="59"/>
        <v>1.729268292682927E-2</v>
      </c>
      <c r="G905" s="5">
        <f t="shared" si="56"/>
        <v>50.642857142857146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3">
        <f t="shared" si="57"/>
        <v>41034.208333333336</v>
      </c>
      <c r="N905">
        <v>1337490000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s="11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7">
        <f t="shared" si="59"/>
        <v>0.12230769230769231</v>
      </c>
      <c r="G906" s="5">
        <f t="shared" si="56"/>
        <v>49.6875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3">
        <f t="shared" si="57"/>
        <v>41186.208333333336</v>
      </c>
      <c r="N906">
        <v>1349672400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s="11" t="s">
        <v>2047</v>
      </c>
      <c r="T906" t="s">
        <v>2056</v>
      </c>
    </row>
    <row r="907" spans="1:20" hidden="1" x14ac:dyDescent="0.3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7">
        <f t="shared" si="59"/>
        <v>1.6398734177215191</v>
      </c>
      <c r="G907" s="5">
        <f t="shared" si="56"/>
        <v>54.894067796610166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3">
        <f t="shared" si="57"/>
        <v>41536.208333333336</v>
      </c>
      <c r="N907">
        <v>1379826000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s="11" t="s">
        <v>2039</v>
      </c>
      <c r="T907" t="s">
        <v>2040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7">
        <f t="shared" si="59"/>
        <v>1.6298181818181818</v>
      </c>
      <c r="G908" s="5">
        <f t="shared" si="56"/>
        <v>46.931937172774866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3">
        <f t="shared" si="57"/>
        <v>42868.208333333328</v>
      </c>
      <c r="N908">
        <v>1497762000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s="11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7">
        <f t="shared" si="59"/>
        <v>0.20252747252747252</v>
      </c>
      <c r="G909" s="5">
        <f t="shared" si="56"/>
        <v>44.951219512195124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3">
        <f t="shared" si="57"/>
        <v>40660.208333333336</v>
      </c>
      <c r="N909">
        <v>1304485200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s="11" t="s">
        <v>2039</v>
      </c>
      <c r="T909" t="s">
        <v>2040</v>
      </c>
    </row>
    <row r="910" spans="1:20" hidden="1" x14ac:dyDescent="0.3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7">
        <f t="shared" si="59"/>
        <v>3.1924083769633507</v>
      </c>
      <c r="G910" s="5">
        <f t="shared" si="56"/>
        <v>30.99898322318251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3">
        <f t="shared" si="57"/>
        <v>41031.208333333336</v>
      </c>
      <c r="N910">
        <v>1336885200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s="11" t="s">
        <v>2050</v>
      </c>
      <c r="T910" t="s">
        <v>2051</v>
      </c>
    </row>
    <row r="911" spans="1:20" hidden="1" x14ac:dyDescent="0.3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7">
        <f t="shared" si="59"/>
        <v>4.7894444444444444</v>
      </c>
      <c r="G911" s="5">
        <f t="shared" si="56"/>
        <v>107.7625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3">
        <f t="shared" si="57"/>
        <v>43255.208333333328</v>
      </c>
      <c r="N911">
        <v>1530421200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s="11" t="s">
        <v>2039</v>
      </c>
      <c r="T911" t="s">
        <v>2040</v>
      </c>
    </row>
    <row r="912" spans="1:20" hidden="1" x14ac:dyDescent="0.3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7">
        <f t="shared" si="59"/>
        <v>0.19556634304207121</v>
      </c>
      <c r="G912" s="5">
        <f t="shared" si="56"/>
        <v>102.07770270270271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3">
        <f t="shared" si="57"/>
        <v>42026.25</v>
      </c>
      <c r="N912">
        <v>1421992800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s="11" t="s">
        <v>2039</v>
      </c>
      <c r="T912" t="s">
        <v>2040</v>
      </c>
    </row>
    <row r="913" spans="1:20" hidden="1" x14ac:dyDescent="0.3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7">
        <f t="shared" si="59"/>
        <v>1.9894827586206896</v>
      </c>
      <c r="G913" s="5">
        <f t="shared" si="56"/>
        <v>24.976190476190474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3">
        <f t="shared" si="57"/>
        <v>43717.208333333328</v>
      </c>
      <c r="N913">
        <v>1568178000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s="11" t="s">
        <v>2037</v>
      </c>
      <c r="T913" t="s">
        <v>2038</v>
      </c>
    </row>
    <row r="914" spans="1:20" hidden="1" x14ac:dyDescent="0.3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7">
        <f t="shared" si="59"/>
        <v>7.95</v>
      </c>
      <c r="G914" s="5">
        <f t="shared" si="56"/>
        <v>79.944134078212286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3">
        <f t="shared" si="57"/>
        <v>41157.208333333336</v>
      </c>
      <c r="N914">
        <v>1347944400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s="11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7">
        <f t="shared" si="59"/>
        <v>0.50621082621082625</v>
      </c>
      <c r="G915" s="5">
        <f t="shared" si="56"/>
        <v>67.946462715105156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3">
        <f t="shared" si="57"/>
        <v>43597.208333333328</v>
      </c>
      <c r="N915">
        <v>1558760400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s="11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7">
        <f t="shared" si="59"/>
        <v>0.57437499999999997</v>
      </c>
      <c r="G916" s="5">
        <f t="shared" si="56"/>
        <v>26.070921985815602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3">
        <f t="shared" si="57"/>
        <v>41490.208333333336</v>
      </c>
      <c r="N916">
        <v>1376629200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s="11" t="s">
        <v>2039</v>
      </c>
      <c r="T916" t="s">
        <v>2040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7">
        <f t="shared" si="59"/>
        <v>1.5562827640984909</v>
      </c>
      <c r="G917" s="5">
        <f t="shared" si="56"/>
        <v>105.0032154340836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3">
        <f t="shared" si="57"/>
        <v>42976.208333333328</v>
      </c>
      <c r="N917">
        <v>1504760400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s="11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7">
        <f t="shared" si="59"/>
        <v>0.36297297297297298</v>
      </c>
      <c r="G918" s="5">
        <f t="shared" si="56"/>
        <v>25.826923076923077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3">
        <f t="shared" si="57"/>
        <v>41991.25</v>
      </c>
      <c r="N918">
        <v>1419660000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s="11" t="s">
        <v>2054</v>
      </c>
      <c r="T918" t="s">
        <v>2055</v>
      </c>
    </row>
    <row r="919" spans="1:20" hidden="1" x14ac:dyDescent="0.3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7">
        <f t="shared" si="59"/>
        <v>0.58250000000000002</v>
      </c>
      <c r="G919" s="5">
        <f t="shared" si="56"/>
        <v>77.666666666666671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3">
        <f t="shared" si="57"/>
        <v>40722.208333333336</v>
      </c>
      <c r="N919">
        <v>1311310800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s="11" t="s">
        <v>2041</v>
      </c>
      <c r="T919" t="s">
        <v>2052</v>
      </c>
    </row>
    <row r="920" spans="1:20" hidden="1" x14ac:dyDescent="0.3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7">
        <f t="shared" si="59"/>
        <v>2.3739473684210526</v>
      </c>
      <c r="G920" s="5">
        <f t="shared" si="56"/>
        <v>57.82692307692308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3">
        <f t="shared" si="57"/>
        <v>41117.208333333336</v>
      </c>
      <c r="N920">
        <v>1344315600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s="11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7">
        <f t="shared" si="59"/>
        <v>0.58750000000000002</v>
      </c>
      <c r="G921" s="5">
        <f t="shared" si="56"/>
        <v>92.955555555555549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3">
        <f t="shared" si="57"/>
        <v>43022.208333333328</v>
      </c>
      <c r="N921">
        <v>1510725600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s="11" t="s">
        <v>2039</v>
      </c>
      <c r="T921" t="s">
        <v>2040</v>
      </c>
    </row>
    <row r="922" spans="1:20" hidden="1" x14ac:dyDescent="0.3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7">
        <f t="shared" si="59"/>
        <v>1.8256603773584905</v>
      </c>
      <c r="G922" s="5">
        <f t="shared" si="56"/>
        <v>37.945098039215686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3">
        <f t="shared" si="57"/>
        <v>43503.25</v>
      </c>
      <c r="N922">
        <v>1551247200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s="11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7">
        <f t="shared" si="59"/>
        <v>7.5436408977556111E-3</v>
      </c>
      <c r="G923" s="5">
        <f t="shared" si="56"/>
        <v>31.842105263157894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3">
        <f t="shared" si="57"/>
        <v>40951.25</v>
      </c>
      <c r="N923">
        <v>1330236000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s="11" t="s">
        <v>2037</v>
      </c>
      <c r="T923" t="s">
        <v>2038</v>
      </c>
    </row>
    <row r="924" spans="1:20" hidden="1" x14ac:dyDescent="0.3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7">
        <f t="shared" si="59"/>
        <v>1.7595330739299611</v>
      </c>
      <c r="G924" s="5">
        <f t="shared" si="56"/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3">
        <f t="shared" si="57"/>
        <v>43443.25</v>
      </c>
      <c r="N924">
        <v>1545112800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s="11" t="s">
        <v>2035</v>
      </c>
      <c r="T924" t="s">
        <v>2062</v>
      </c>
    </row>
    <row r="925" spans="1:20" hidden="1" x14ac:dyDescent="0.3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7">
        <f t="shared" si="59"/>
        <v>2.3788235294117648</v>
      </c>
      <c r="G925" s="5">
        <f t="shared" si="56"/>
        <v>101.1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3">
        <f t="shared" si="57"/>
        <v>40373.208333333336</v>
      </c>
      <c r="N925">
        <v>1279170000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s="11" t="s">
        <v>2039</v>
      </c>
      <c r="T925" t="s">
        <v>2040</v>
      </c>
    </row>
    <row r="926" spans="1:20" hidden="1" x14ac:dyDescent="0.3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7">
        <f t="shared" si="59"/>
        <v>4.8805076142131982</v>
      </c>
      <c r="G926" s="5">
        <f t="shared" si="56"/>
        <v>84.006989951944078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3">
        <f t="shared" si="57"/>
        <v>43769.208333333328</v>
      </c>
      <c r="N926">
        <v>1573452000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s="11" t="s">
        <v>2039</v>
      </c>
      <c r="T926" t="s">
        <v>2040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7">
        <f t="shared" si="59"/>
        <v>2.2406666666666668</v>
      </c>
      <c r="G927" s="5">
        <f t="shared" si="56"/>
        <v>103.41538461538461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3">
        <f t="shared" si="57"/>
        <v>43000.208333333328</v>
      </c>
      <c r="N927">
        <v>1507093200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s="11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7">
        <f t="shared" si="59"/>
        <v>0.18126436781609195</v>
      </c>
      <c r="G928" s="5">
        <f t="shared" si="56"/>
        <v>105.13333333333334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3">
        <f t="shared" si="57"/>
        <v>42502.208333333328</v>
      </c>
      <c r="N928">
        <v>1463374800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s="11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7">
        <f t="shared" si="59"/>
        <v>0.45847222222222223</v>
      </c>
      <c r="G929" s="5">
        <f t="shared" si="56"/>
        <v>89.21621621621621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3">
        <f t="shared" si="57"/>
        <v>41102.208333333336</v>
      </c>
      <c r="N929">
        <v>1344574800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s="11" t="s">
        <v>2039</v>
      </c>
      <c r="T929" t="s">
        <v>2040</v>
      </c>
    </row>
    <row r="930" spans="1:20" hidden="1" x14ac:dyDescent="0.3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7">
        <f t="shared" si="59"/>
        <v>1.1731541218637993</v>
      </c>
      <c r="G930" s="5">
        <f t="shared" si="56"/>
        <v>51.995234312946785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3">
        <f t="shared" si="57"/>
        <v>41637.25</v>
      </c>
      <c r="N930">
        <v>1389074400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s="11" t="s">
        <v>2037</v>
      </c>
      <c r="T930" t="s">
        <v>2038</v>
      </c>
    </row>
    <row r="931" spans="1:20" hidden="1" x14ac:dyDescent="0.3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7">
        <f t="shared" si="59"/>
        <v>2.173090909090909</v>
      </c>
      <c r="G931" s="5">
        <f t="shared" si="56"/>
        <v>64.956521739130437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3">
        <f t="shared" si="57"/>
        <v>42858.208333333328</v>
      </c>
      <c r="N931">
        <v>1494997200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s="11" t="s">
        <v>2039</v>
      </c>
      <c r="T931" t="s">
        <v>2040</v>
      </c>
    </row>
    <row r="932" spans="1:20" hidden="1" x14ac:dyDescent="0.3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7">
        <f t="shared" si="59"/>
        <v>1.1228571428571428</v>
      </c>
      <c r="G932" s="5">
        <f t="shared" si="56"/>
        <v>46.235294117647058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3">
        <f t="shared" si="57"/>
        <v>42060.25</v>
      </c>
      <c r="N932">
        <v>1425448800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s="11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7">
        <f t="shared" si="59"/>
        <v>0.72518987341772156</v>
      </c>
      <c r="G933" s="5">
        <f t="shared" si="56"/>
        <v>51.151785714285715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3">
        <f t="shared" si="57"/>
        <v>41818.208333333336</v>
      </c>
      <c r="N933">
        <v>1404104400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s="11" t="s">
        <v>2039</v>
      </c>
      <c r="T933" t="s">
        <v>2040</v>
      </c>
    </row>
    <row r="934" spans="1:20" hidden="1" x14ac:dyDescent="0.3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7">
        <f t="shared" si="59"/>
        <v>2.1230434782608696</v>
      </c>
      <c r="G934" s="5">
        <f t="shared" si="56"/>
        <v>33.909722222222221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3">
        <f t="shared" si="57"/>
        <v>41709.208333333336</v>
      </c>
      <c r="N934">
        <v>1394773200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s="11" t="s">
        <v>2035</v>
      </c>
      <c r="T934" t="s">
        <v>2036</v>
      </c>
    </row>
    <row r="935" spans="1:20" hidden="1" x14ac:dyDescent="0.3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7">
        <f t="shared" si="59"/>
        <v>2.3974657534246577</v>
      </c>
      <c r="G935" s="5">
        <f t="shared" si="56"/>
        <v>92.016298633017882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3">
        <f t="shared" si="57"/>
        <v>41372.208333333336</v>
      </c>
      <c r="N935">
        <v>1366520400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s="11" t="s">
        <v>2039</v>
      </c>
      <c r="T935" t="s">
        <v>2040</v>
      </c>
    </row>
    <row r="936" spans="1:20" hidden="1" x14ac:dyDescent="0.3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7">
        <f t="shared" si="59"/>
        <v>1.8193548387096774</v>
      </c>
      <c r="G936" s="5">
        <f t="shared" si="56"/>
        <v>107.42857142857143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3">
        <f t="shared" si="57"/>
        <v>42422.25</v>
      </c>
      <c r="N936">
        <v>1456639200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s="11" t="s">
        <v>2039</v>
      </c>
      <c r="T936" t="s">
        <v>2040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7">
        <f t="shared" si="59"/>
        <v>1.6413114754098361</v>
      </c>
      <c r="G937" s="5">
        <f t="shared" si="56"/>
        <v>75.848484848484844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3">
        <f t="shared" si="57"/>
        <v>42209.208333333328</v>
      </c>
      <c r="N937">
        <v>1438318800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s="11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7">
        <f t="shared" si="59"/>
        <v>1.6375968992248063E-2</v>
      </c>
      <c r="G938" s="5">
        <f t="shared" si="56"/>
        <v>80.476190476190482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3">
        <f t="shared" si="57"/>
        <v>43668.208333333328</v>
      </c>
      <c r="N938">
        <v>1564030800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s="11" t="s">
        <v>2039</v>
      </c>
      <c r="T938" t="s">
        <v>2040</v>
      </c>
    </row>
    <row r="939" spans="1:20" hidden="1" x14ac:dyDescent="0.3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7">
        <f t="shared" si="59"/>
        <v>0.49643859649122807</v>
      </c>
      <c r="G939" s="5">
        <f t="shared" si="56"/>
        <v>86.978483606557376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3">
        <f t="shared" si="57"/>
        <v>42334.25</v>
      </c>
      <c r="N939">
        <v>1449295200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s="11" t="s">
        <v>2041</v>
      </c>
      <c r="T939" t="s">
        <v>2042</v>
      </c>
    </row>
    <row r="940" spans="1:20" hidden="1" x14ac:dyDescent="0.3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7">
        <f t="shared" si="59"/>
        <v>1.0970652173913042</v>
      </c>
      <c r="G940" s="5">
        <f t="shared" si="56"/>
        <v>105.13541666666667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3">
        <f t="shared" si="57"/>
        <v>43263.208333333328</v>
      </c>
      <c r="N940">
        <v>1531890000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s="11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7">
        <f t="shared" si="59"/>
        <v>0.49217948717948717</v>
      </c>
      <c r="G941" s="5">
        <f t="shared" si="56"/>
        <v>57.298507462686565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3">
        <f t="shared" si="57"/>
        <v>40670.208333333336</v>
      </c>
      <c r="N941">
        <v>1306213200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s="11" t="s">
        <v>2050</v>
      </c>
      <c r="T941" t="s">
        <v>2051</v>
      </c>
    </row>
    <row r="942" spans="1:20" hidden="1" x14ac:dyDescent="0.3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7">
        <f t="shared" si="59"/>
        <v>0.62232323232323228</v>
      </c>
      <c r="G942" s="5">
        <f t="shared" si="56"/>
        <v>93.348484848484844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3">
        <f t="shared" si="57"/>
        <v>41244.25</v>
      </c>
      <c r="N942">
        <v>1356242400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s="11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7">
        <f t="shared" si="59"/>
        <v>0.1305813953488372</v>
      </c>
      <c r="G943" s="5">
        <f t="shared" si="56"/>
        <v>71.987179487179489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3">
        <f t="shared" si="57"/>
        <v>40552.25</v>
      </c>
      <c r="N943">
        <v>1297576800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s="11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7">
        <f t="shared" si="59"/>
        <v>0.64635416666666667</v>
      </c>
      <c r="G944" s="5">
        <f t="shared" si="56"/>
        <v>92.611940298507463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3">
        <f t="shared" si="57"/>
        <v>40568.25</v>
      </c>
      <c r="N944">
        <v>1296194400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s="11" t="s">
        <v>2039</v>
      </c>
      <c r="T944" t="s">
        <v>2040</v>
      </c>
    </row>
    <row r="945" spans="1:20" hidden="1" x14ac:dyDescent="0.3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7">
        <f t="shared" si="59"/>
        <v>1.5958666666666668</v>
      </c>
      <c r="G945" s="5">
        <f t="shared" si="56"/>
        <v>104.99122807017544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3">
        <f t="shared" si="57"/>
        <v>41906.208333333336</v>
      </c>
      <c r="N945">
        <v>1414558800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s="11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7">
        <f t="shared" si="59"/>
        <v>0.81420000000000003</v>
      </c>
      <c r="G946" s="5">
        <f t="shared" si="56"/>
        <v>30.958174904942965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3">
        <f t="shared" si="57"/>
        <v>42776.25</v>
      </c>
      <c r="N946">
        <v>1488348000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s="11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7">
        <f t="shared" si="59"/>
        <v>0.32444767441860467</v>
      </c>
      <c r="G947" s="5">
        <f t="shared" si="56"/>
        <v>33.001182732111175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3">
        <f t="shared" si="57"/>
        <v>41004.208333333336</v>
      </c>
      <c r="N947">
        <v>1334898000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s="11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7">
        <f t="shared" si="59"/>
        <v>9.9141184124918666E-2</v>
      </c>
      <c r="G948" s="5">
        <f t="shared" si="56"/>
        <v>84.187845303867405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3">
        <f t="shared" si="57"/>
        <v>40710.208333333336</v>
      </c>
      <c r="N948">
        <v>1308373200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s="11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7">
        <f t="shared" si="59"/>
        <v>0.26694444444444443</v>
      </c>
      <c r="G949" s="5">
        <f t="shared" si="56"/>
        <v>73.92307692307692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3">
        <f t="shared" si="57"/>
        <v>41908.208333333336</v>
      </c>
      <c r="N949">
        <v>1412312400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s="11" t="s">
        <v>2039</v>
      </c>
      <c r="T949" t="s">
        <v>2040</v>
      </c>
    </row>
    <row r="950" spans="1:20" hidden="1" x14ac:dyDescent="0.3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7">
        <f t="shared" si="59"/>
        <v>0.62957446808510642</v>
      </c>
      <c r="G950" s="5">
        <f t="shared" si="56"/>
        <v>36.987499999999997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3">
        <f t="shared" si="57"/>
        <v>41985.25</v>
      </c>
      <c r="N950">
        <v>1419228000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s="11" t="s">
        <v>2041</v>
      </c>
      <c r="T950" t="s">
        <v>2042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7">
        <f t="shared" si="59"/>
        <v>1.6135593220338984</v>
      </c>
      <c r="G951" s="5">
        <f t="shared" si="56"/>
        <v>46.896551724137929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3">
        <f t="shared" si="57"/>
        <v>42112.208333333328</v>
      </c>
      <c r="N951">
        <v>1430974800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s="1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7">
        <f t="shared" si="59"/>
        <v>0.05</v>
      </c>
      <c r="G952" s="5">
        <f t="shared" si="56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3">
        <f t="shared" si="57"/>
        <v>43571.208333333328</v>
      </c>
      <c r="N952">
        <v>1555822800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s="11" t="s">
        <v>2039</v>
      </c>
      <c r="T952" t="s">
        <v>2040</v>
      </c>
    </row>
    <row r="953" spans="1:20" hidden="1" x14ac:dyDescent="0.3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7">
        <f t="shared" si="59"/>
        <v>10.969379310344827</v>
      </c>
      <c r="G953" s="5">
        <f t="shared" si="56"/>
        <v>102.02437459910199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3">
        <f t="shared" si="57"/>
        <v>42730.25</v>
      </c>
      <c r="N953">
        <v>1482818400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s="11" t="s">
        <v>2035</v>
      </c>
      <c r="T953" t="s">
        <v>2036</v>
      </c>
    </row>
    <row r="954" spans="1:20" hidden="1" x14ac:dyDescent="0.3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7">
        <f t="shared" si="59"/>
        <v>0.70094158075601376</v>
      </c>
      <c r="G954" s="5">
        <f t="shared" si="56"/>
        <v>45.007502206531335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3">
        <f t="shared" si="57"/>
        <v>42591.208333333328</v>
      </c>
      <c r="N954">
        <v>1471928400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s="11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7">
        <f t="shared" si="59"/>
        <v>0.6</v>
      </c>
      <c r="G955" s="5">
        <f t="shared" si="56"/>
        <v>94.285714285714292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3">
        <f t="shared" si="57"/>
        <v>42358.25</v>
      </c>
      <c r="N955">
        <v>1453701600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s="11" t="s">
        <v>2041</v>
      </c>
      <c r="T955" t="s">
        <v>2063</v>
      </c>
    </row>
    <row r="956" spans="1:20" hidden="1" x14ac:dyDescent="0.3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7">
        <f t="shared" si="59"/>
        <v>3.6709859154929578</v>
      </c>
      <c r="G956" s="5">
        <f t="shared" si="56"/>
        <v>101.02325581395348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3">
        <f t="shared" si="57"/>
        <v>41174.208333333336</v>
      </c>
      <c r="N956">
        <v>1350363600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s="11" t="s">
        <v>2037</v>
      </c>
      <c r="T956" t="s">
        <v>2038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7">
        <f t="shared" si="59"/>
        <v>11.09</v>
      </c>
      <c r="G957" s="5">
        <f t="shared" si="56"/>
        <v>97.037499999999994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3">
        <f t="shared" si="57"/>
        <v>41238.25</v>
      </c>
      <c r="N957">
        <v>1353996000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s="11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7">
        <f t="shared" si="59"/>
        <v>0.19028784648187633</v>
      </c>
      <c r="G958" s="5">
        <f t="shared" si="56"/>
        <v>43.00963855421687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3">
        <f t="shared" si="57"/>
        <v>42360.25</v>
      </c>
      <c r="N958">
        <v>1451109600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s="11" t="s">
        <v>2041</v>
      </c>
      <c r="T958" t="s">
        <v>2063</v>
      </c>
    </row>
    <row r="959" spans="1:20" hidden="1" x14ac:dyDescent="0.3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7">
        <f t="shared" si="59"/>
        <v>1.2687755102040816</v>
      </c>
      <c r="G959" s="5">
        <f t="shared" si="56"/>
        <v>94.916030534351151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3">
        <f t="shared" si="57"/>
        <v>40955.25</v>
      </c>
      <c r="N959">
        <v>1329631200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s="11" t="s">
        <v>2039</v>
      </c>
      <c r="T959" t="s">
        <v>2040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7">
        <f t="shared" si="59"/>
        <v>7.3463636363636367</v>
      </c>
      <c r="G960" s="5">
        <f t="shared" si="56"/>
        <v>72.151785714285708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3">
        <f t="shared" si="57"/>
        <v>40350.208333333336</v>
      </c>
      <c r="N960">
        <v>1278997200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s="11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7">
        <f t="shared" si="59"/>
        <v>4.5731034482758622E-2</v>
      </c>
      <c r="G961" s="5">
        <f t="shared" si="56"/>
        <v>51.007692307692309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3">
        <f t="shared" si="57"/>
        <v>40357.208333333336</v>
      </c>
      <c r="N961">
        <v>1280120400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s="1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7">
        <f t="shared" si="59"/>
        <v>0.85054545454545449</v>
      </c>
      <c r="G962" s="5">
        <f t="shared" si="56"/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3">
        <f t="shared" si="57"/>
        <v>42408.25</v>
      </c>
      <c r="N962">
        <v>1458104400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s="11" t="s">
        <v>2037</v>
      </c>
      <c r="T962" t="s">
        <v>2038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7">
        <f t="shared" si="59"/>
        <v>1.1929824561403508</v>
      </c>
      <c r="G963" s="5">
        <f t="shared" ref="G963:G1001" si="60">E963/I963</f>
        <v>43.87096774193548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3">
        <f t="shared" ref="M963:M1001" si="61">(((L963/60)/60)/24)+DATE(1970,1,1)</f>
        <v>40591.25</v>
      </c>
      <c r="N963">
        <v>1298268000</v>
      </c>
      <c r="O963" s="13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s="11" t="s">
        <v>2047</v>
      </c>
      <c r="T963" t="s">
        <v>2059</v>
      </c>
    </row>
    <row r="964" spans="1:20" hidden="1" x14ac:dyDescent="0.3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7">
        <f t="shared" ref="F964:F1001" si="63">E964/D964</f>
        <v>2.9602777777777778</v>
      </c>
      <c r="G964" s="5">
        <f t="shared" si="60"/>
        <v>40.063909774436091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3">
        <f t="shared" si="61"/>
        <v>41592.25</v>
      </c>
      <c r="N964">
        <v>1386223200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s="11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7">
        <f t="shared" si="63"/>
        <v>0.84694915254237291</v>
      </c>
      <c r="G965" s="5">
        <f t="shared" si="60"/>
        <v>43.833333333333336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3">
        <f t="shared" si="61"/>
        <v>40607.25</v>
      </c>
      <c r="N965">
        <v>1299823200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s="11" t="s">
        <v>2054</v>
      </c>
      <c r="T965" t="s">
        <v>2055</v>
      </c>
    </row>
    <row r="966" spans="1:20" hidden="1" x14ac:dyDescent="0.3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7">
        <f t="shared" si="63"/>
        <v>3.5578378378378379</v>
      </c>
      <c r="G966" s="5">
        <f t="shared" si="60"/>
        <v>84.92903225806451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3">
        <f t="shared" si="61"/>
        <v>42135.208333333328</v>
      </c>
      <c r="N966">
        <v>1431752400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s="11" t="s">
        <v>2039</v>
      </c>
      <c r="T966" t="s">
        <v>2040</v>
      </c>
    </row>
    <row r="967" spans="1:20" hidden="1" x14ac:dyDescent="0.3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7">
        <f t="shared" si="63"/>
        <v>3.8640909090909092</v>
      </c>
      <c r="G967" s="5">
        <f t="shared" si="60"/>
        <v>41.067632850241544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3">
        <f t="shared" si="61"/>
        <v>40203.25</v>
      </c>
      <c r="N967">
        <v>1267855200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s="11" t="s">
        <v>2035</v>
      </c>
      <c r="T967" t="s">
        <v>2036</v>
      </c>
    </row>
    <row r="968" spans="1:20" hidden="1" x14ac:dyDescent="0.3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7">
        <f t="shared" si="63"/>
        <v>7.9223529411764702</v>
      </c>
      <c r="G968" s="5">
        <f t="shared" si="60"/>
        <v>54.971428571428568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3">
        <f t="shared" si="61"/>
        <v>42901.208333333328</v>
      </c>
      <c r="N968">
        <v>1497675600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s="11" t="s">
        <v>2039</v>
      </c>
      <c r="T968" t="s">
        <v>2040</v>
      </c>
    </row>
    <row r="969" spans="1:20" hidden="1" x14ac:dyDescent="0.3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7">
        <f t="shared" si="63"/>
        <v>1.3703393665158372</v>
      </c>
      <c r="G969" s="5">
        <f t="shared" si="60"/>
        <v>77.010807374443743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3">
        <f t="shared" si="61"/>
        <v>41005.208333333336</v>
      </c>
      <c r="N969">
        <v>1336885200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s="11" t="s">
        <v>2035</v>
      </c>
      <c r="T969" t="s">
        <v>2062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7">
        <f t="shared" si="63"/>
        <v>3.3820833333333336</v>
      </c>
      <c r="G970" s="5">
        <f t="shared" si="60"/>
        <v>71.201754385964918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3">
        <f t="shared" si="61"/>
        <v>40544.25</v>
      </c>
      <c r="N970">
        <v>1295157600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s="11" t="s">
        <v>2033</v>
      </c>
      <c r="T970" t="s">
        <v>2034</v>
      </c>
    </row>
    <row r="971" spans="1:20" hidden="1" x14ac:dyDescent="0.3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7">
        <f t="shared" si="63"/>
        <v>1.0822784810126582</v>
      </c>
      <c r="G971" s="5">
        <f t="shared" si="60"/>
        <v>91.935483870967744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3">
        <f t="shared" si="61"/>
        <v>43821.25</v>
      </c>
      <c r="N971">
        <v>1577599200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s="1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7">
        <f t="shared" si="63"/>
        <v>0.60757639620653314</v>
      </c>
      <c r="G972" s="5">
        <f t="shared" si="60"/>
        <v>97.069023569023571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3">
        <f t="shared" si="61"/>
        <v>40672.208333333336</v>
      </c>
      <c r="N972">
        <v>1305003600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s="11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7">
        <f t="shared" si="63"/>
        <v>0.27725490196078434</v>
      </c>
      <c r="G973" s="5">
        <f t="shared" si="60"/>
        <v>58.916666666666664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3">
        <f t="shared" si="61"/>
        <v>41555.208333333336</v>
      </c>
      <c r="N973">
        <v>1381726800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s="11" t="s">
        <v>2041</v>
      </c>
      <c r="T973" t="s">
        <v>2060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7">
        <f t="shared" si="63"/>
        <v>2.283934426229508</v>
      </c>
      <c r="G974" s="5">
        <f t="shared" si="60"/>
        <v>58.015466983938133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3">
        <f t="shared" si="61"/>
        <v>41792.208333333336</v>
      </c>
      <c r="N974">
        <v>1402462800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s="11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7">
        <f t="shared" si="63"/>
        <v>0.21615194054500414</v>
      </c>
      <c r="G975" s="5">
        <f t="shared" si="60"/>
        <v>103.87301587301587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3">
        <f t="shared" si="61"/>
        <v>40522.25</v>
      </c>
      <c r="N975">
        <v>1292133600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s="11" t="s">
        <v>2039</v>
      </c>
      <c r="T975" t="s">
        <v>2040</v>
      </c>
    </row>
    <row r="976" spans="1:20" hidden="1" x14ac:dyDescent="0.3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7">
        <f t="shared" si="63"/>
        <v>3.73875</v>
      </c>
      <c r="G976" s="5">
        <f t="shared" si="60"/>
        <v>93.46875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3">
        <f t="shared" si="61"/>
        <v>41412.208333333336</v>
      </c>
      <c r="N976">
        <v>1368939600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s="11" t="s">
        <v>2035</v>
      </c>
      <c r="T976" t="s">
        <v>2045</v>
      </c>
    </row>
    <row r="977" spans="1:20" hidden="1" x14ac:dyDescent="0.3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7">
        <f t="shared" si="63"/>
        <v>1.5492592592592593</v>
      </c>
      <c r="G977" s="5">
        <f t="shared" si="60"/>
        <v>61.970370370370368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3">
        <f t="shared" si="61"/>
        <v>42337.25</v>
      </c>
      <c r="N977">
        <v>1452146400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s="11" t="s">
        <v>2039</v>
      </c>
      <c r="T977" t="s">
        <v>2040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7">
        <f t="shared" si="63"/>
        <v>3.2214999999999998</v>
      </c>
      <c r="G978" s="5">
        <f t="shared" si="60"/>
        <v>92.042857142857144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3">
        <f t="shared" si="61"/>
        <v>40571.25</v>
      </c>
      <c r="N978">
        <v>1296712800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s="11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7">
        <f t="shared" si="63"/>
        <v>0.73957142857142855</v>
      </c>
      <c r="G979" s="5">
        <f t="shared" si="60"/>
        <v>77.268656716417908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3">
        <f t="shared" si="61"/>
        <v>43138.25</v>
      </c>
      <c r="N979">
        <v>1520748000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s="11" t="s">
        <v>2033</v>
      </c>
      <c r="T979" t="s">
        <v>2034</v>
      </c>
    </row>
    <row r="980" spans="1:20" hidden="1" x14ac:dyDescent="0.3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7">
        <f t="shared" si="63"/>
        <v>8.641</v>
      </c>
      <c r="G980" s="5">
        <f t="shared" si="60"/>
        <v>93.923913043478265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3">
        <f t="shared" si="61"/>
        <v>42686.25</v>
      </c>
      <c r="N980">
        <v>1480831200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s="11" t="s">
        <v>2050</v>
      </c>
      <c r="T980" t="s">
        <v>2051</v>
      </c>
    </row>
    <row r="981" spans="1:20" hidden="1" x14ac:dyDescent="0.3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7">
        <f t="shared" si="63"/>
        <v>1.432624584717608</v>
      </c>
      <c r="G981" s="5">
        <f t="shared" si="60"/>
        <v>84.969458128078813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3">
        <f t="shared" si="61"/>
        <v>42078.208333333328</v>
      </c>
      <c r="N981">
        <v>1426914000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s="1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7">
        <f t="shared" si="63"/>
        <v>0.40281762295081969</v>
      </c>
      <c r="G982" s="5">
        <f t="shared" si="60"/>
        <v>105.97035040431267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3">
        <f t="shared" si="61"/>
        <v>42307.208333333328</v>
      </c>
      <c r="N982">
        <v>1446616800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s="11" t="s">
        <v>2047</v>
      </c>
      <c r="T982" t="s">
        <v>2048</v>
      </c>
    </row>
    <row r="983" spans="1:20" hidden="1" x14ac:dyDescent="0.3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7">
        <f t="shared" si="63"/>
        <v>1.7822388059701493</v>
      </c>
      <c r="G983" s="5">
        <f t="shared" si="60"/>
        <v>36.969040247678016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3">
        <f t="shared" si="61"/>
        <v>43094.25</v>
      </c>
      <c r="N983">
        <v>1517032800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s="11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7">
        <f t="shared" si="63"/>
        <v>0.84930555555555554</v>
      </c>
      <c r="G984" s="5">
        <f t="shared" si="60"/>
        <v>81.533333333333331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3">
        <f t="shared" si="61"/>
        <v>40743.208333333336</v>
      </c>
      <c r="N984">
        <v>1311224400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s="11" t="s">
        <v>2041</v>
      </c>
      <c r="T984" t="s">
        <v>2042</v>
      </c>
    </row>
    <row r="985" spans="1:20" hidden="1" x14ac:dyDescent="0.3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7">
        <f t="shared" si="63"/>
        <v>1.4593648334624323</v>
      </c>
      <c r="G985" s="5">
        <f t="shared" si="60"/>
        <v>80.999140154772135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3">
        <f t="shared" si="61"/>
        <v>43681.208333333328</v>
      </c>
      <c r="N985">
        <v>1566190800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s="11" t="s">
        <v>2041</v>
      </c>
      <c r="T985" t="s">
        <v>2042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7">
        <f t="shared" si="63"/>
        <v>1.5246153846153847</v>
      </c>
      <c r="G986" s="5">
        <f t="shared" si="60"/>
        <v>26.010498687664043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3">
        <f t="shared" si="61"/>
        <v>43716.208333333328</v>
      </c>
      <c r="N986">
        <v>1570165200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s="11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7">
        <f t="shared" si="63"/>
        <v>0.67129542790152408</v>
      </c>
      <c r="G987" s="5">
        <f t="shared" si="60"/>
        <v>25.998410896708286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3">
        <f t="shared" si="61"/>
        <v>41614.25</v>
      </c>
      <c r="N987">
        <v>1388556000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s="11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7">
        <f t="shared" si="63"/>
        <v>0.40307692307692305</v>
      </c>
      <c r="G988" s="5">
        <f t="shared" si="60"/>
        <v>34.173913043478258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3">
        <f t="shared" si="61"/>
        <v>40638.208333333336</v>
      </c>
      <c r="N988">
        <v>1303189200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s="11" t="s">
        <v>2035</v>
      </c>
      <c r="T988" t="s">
        <v>2036</v>
      </c>
    </row>
    <row r="989" spans="1:20" hidden="1" x14ac:dyDescent="0.3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7">
        <f t="shared" si="63"/>
        <v>2.1679032258064517</v>
      </c>
      <c r="G989" s="5">
        <f t="shared" si="60"/>
        <v>28.002083333333335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3">
        <f t="shared" si="61"/>
        <v>42852.208333333328</v>
      </c>
      <c r="N989">
        <v>1494478800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s="11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7">
        <f t="shared" si="63"/>
        <v>0.52117021276595743</v>
      </c>
      <c r="G990" s="5">
        <f t="shared" si="60"/>
        <v>76.546875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3">
        <f t="shared" si="61"/>
        <v>42686.25</v>
      </c>
      <c r="N990">
        <v>1480744800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s="11" t="s">
        <v>2047</v>
      </c>
      <c r="T990" t="s">
        <v>2056</v>
      </c>
    </row>
    <row r="991" spans="1:20" hidden="1" x14ac:dyDescent="0.3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7">
        <f t="shared" si="63"/>
        <v>4.9958333333333336</v>
      </c>
      <c r="G991" s="5">
        <f t="shared" si="60"/>
        <v>53.053097345132741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3">
        <f t="shared" si="61"/>
        <v>43571.208333333328</v>
      </c>
      <c r="N991">
        <v>1555822800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s="1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7">
        <f t="shared" si="63"/>
        <v>0.87679487179487181</v>
      </c>
      <c r="G992" s="5">
        <f t="shared" si="60"/>
        <v>106.859375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3">
        <f t="shared" si="61"/>
        <v>42432.25</v>
      </c>
      <c r="N992">
        <v>1458882000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s="11" t="s">
        <v>2041</v>
      </c>
      <c r="T992" t="s">
        <v>2044</v>
      </c>
    </row>
    <row r="993" spans="1:20" hidden="1" x14ac:dyDescent="0.3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7">
        <f t="shared" si="63"/>
        <v>1.131734693877551</v>
      </c>
      <c r="G993" s="5">
        <f t="shared" si="60"/>
        <v>46.020746887966808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3">
        <f t="shared" si="61"/>
        <v>41907.208333333336</v>
      </c>
      <c r="N993">
        <v>1411966800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s="11" t="s">
        <v>2035</v>
      </c>
      <c r="T993" t="s">
        <v>2036</v>
      </c>
    </row>
    <row r="994" spans="1:20" hidden="1" x14ac:dyDescent="0.3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7">
        <f t="shared" si="63"/>
        <v>4.2654838709677421</v>
      </c>
      <c r="G994" s="5">
        <f t="shared" si="60"/>
        <v>100.17424242424242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3">
        <f t="shared" si="61"/>
        <v>43227.208333333328</v>
      </c>
      <c r="N994">
        <v>1526878800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s="11" t="s">
        <v>2041</v>
      </c>
      <c r="T994" t="s">
        <v>2044</v>
      </c>
    </row>
    <row r="995" spans="1:20" hidden="1" x14ac:dyDescent="0.3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7">
        <f t="shared" si="63"/>
        <v>0.77632653061224488</v>
      </c>
      <c r="G995" s="5">
        <f t="shared" si="60"/>
        <v>101.44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3">
        <f t="shared" si="61"/>
        <v>42362.25</v>
      </c>
      <c r="N995">
        <v>1452405600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s="11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7">
        <f t="shared" si="63"/>
        <v>0.52496810772501767</v>
      </c>
      <c r="G996" s="5">
        <f t="shared" si="60"/>
        <v>87.972684085510693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3">
        <f t="shared" si="61"/>
        <v>41929.208333333336</v>
      </c>
      <c r="N996">
        <v>1414040400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s="11" t="s">
        <v>2047</v>
      </c>
      <c r="T996" t="s">
        <v>2059</v>
      </c>
    </row>
    <row r="997" spans="1:20" hidden="1" x14ac:dyDescent="0.3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7">
        <f t="shared" si="63"/>
        <v>1.5746762589928058</v>
      </c>
      <c r="G997" s="5">
        <f t="shared" si="60"/>
        <v>74.995594713656388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3">
        <f t="shared" si="61"/>
        <v>43408.208333333328</v>
      </c>
      <c r="N997">
        <v>1543816800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s="11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7">
        <f t="shared" si="63"/>
        <v>0.72939393939393937</v>
      </c>
      <c r="G998" s="5">
        <f t="shared" si="60"/>
        <v>42.982142857142854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3">
        <f t="shared" si="61"/>
        <v>41276.25</v>
      </c>
      <c r="N998">
        <v>1359698400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s="11" t="s">
        <v>2039</v>
      </c>
      <c r="T998" t="s">
        <v>2040</v>
      </c>
    </row>
    <row r="999" spans="1:20" hidden="1" x14ac:dyDescent="0.3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7">
        <f t="shared" si="63"/>
        <v>0.60565789473684206</v>
      </c>
      <c r="G999" s="5">
        <f t="shared" si="60"/>
        <v>33.115107913669064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3">
        <f t="shared" si="61"/>
        <v>41659.25</v>
      </c>
      <c r="N999">
        <v>1390629600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s="11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7">
        <f t="shared" si="63"/>
        <v>0.5679129129129129</v>
      </c>
      <c r="G1000" s="5">
        <f t="shared" si="60"/>
        <v>101.13101604278074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3">
        <f t="shared" si="61"/>
        <v>40220.25</v>
      </c>
      <c r="N1000">
        <v>1267077600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s="11" t="s">
        <v>2035</v>
      </c>
      <c r="T1000" t="s">
        <v>2045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7">
        <f t="shared" si="63"/>
        <v>0.56542754275427543</v>
      </c>
      <c r="G1001" s="5">
        <f t="shared" si="60"/>
        <v>55.98841354723708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3">
        <f t="shared" si="61"/>
        <v>42550.208333333328</v>
      </c>
      <c r="N1001">
        <v>1467781200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s="11" t="s">
        <v>2033</v>
      </c>
      <c r="T1001" t="s">
        <v>2034</v>
      </c>
    </row>
  </sheetData>
  <autoFilter ref="H1:H1001" xr:uid="{00000000-0001-0000-0000-000000000000}">
    <filterColumn colId="0">
      <filters>
        <filter val="failed"/>
      </filters>
    </filterColumn>
  </autoFilter>
  <conditionalFormatting sqref="F1:F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4823CCA-32ED-4042-A223-7F10523933EE}">
            <xm:f>NOT(ISERROR(SEARCH($H$20,H1)))</xm:f>
            <xm:f>$H$20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E95AAE9-D59D-4BB8-9392-E28E6901811D}">
            <xm:f>NOT(ISERROR(SEARCH($H$10,H1)))</xm:f>
            <xm:f>$H$10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83878EF6-6042-45E3-90EE-111DE147A1BF}">
            <xm:f>NOT(ISERROR(SEARCH($H$5,H1)))</xm:f>
            <xm:f>$H$5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C2908BE1-A89E-4441-B63C-0A8B289AA3B3}">
            <xm:f>NOT(ISERROR(SEARCH($H$3,H1)))</xm:f>
            <xm:f>$H$3</xm:f>
            <x14:dxf>
              <fill>
                <patternFill>
                  <bgColor rgb="FF00B050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EC88-5DA0-4457-AF84-E5CE127D66D8}">
  <dimension ref="A1:F25"/>
  <sheetViews>
    <sheetView tabSelected="1" zoomScale="92" zoomScaleNormal="85" workbookViewId="0">
      <selection activeCell="E17" sqref="E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2068</v>
      </c>
    </row>
    <row r="3" spans="1:6" x14ac:dyDescent="0.3">
      <c r="A3" s="8" t="s">
        <v>2070</v>
      </c>
      <c r="B3" s="8" t="s">
        <v>2069</v>
      </c>
    </row>
    <row r="4" spans="1:6" x14ac:dyDescent="0.3">
      <c r="A4" s="8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2032</v>
      </c>
    </row>
    <row r="5" spans="1:6" x14ac:dyDescent="0.3">
      <c r="A5" s="9" t="s">
        <v>2041</v>
      </c>
      <c r="B5" s="19">
        <v>11</v>
      </c>
      <c r="C5" s="19">
        <v>60</v>
      </c>
      <c r="D5" s="19">
        <v>5</v>
      </c>
      <c r="E5" s="19">
        <v>102</v>
      </c>
      <c r="F5" s="19">
        <v>178</v>
      </c>
    </row>
    <row r="6" spans="1:6" x14ac:dyDescent="0.3">
      <c r="A6" s="9" t="s">
        <v>2033</v>
      </c>
      <c r="B6" s="19">
        <v>4</v>
      </c>
      <c r="C6" s="19">
        <v>20</v>
      </c>
      <c r="D6" s="19"/>
      <c r="E6" s="19">
        <v>22</v>
      </c>
      <c r="F6" s="19">
        <v>46</v>
      </c>
    </row>
    <row r="7" spans="1:6" x14ac:dyDescent="0.3">
      <c r="A7" s="9" t="s">
        <v>2050</v>
      </c>
      <c r="B7" s="19">
        <v>1</v>
      </c>
      <c r="C7" s="19">
        <v>23</v>
      </c>
      <c r="D7" s="19">
        <v>3</v>
      </c>
      <c r="E7" s="19">
        <v>21</v>
      </c>
      <c r="F7" s="19">
        <v>48</v>
      </c>
    </row>
    <row r="8" spans="1:6" x14ac:dyDescent="0.3">
      <c r="A8" s="9" t="s">
        <v>2064</v>
      </c>
      <c r="B8" s="19"/>
      <c r="C8" s="19"/>
      <c r="D8" s="19"/>
      <c r="E8" s="19">
        <v>4</v>
      </c>
      <c r="F8" s="19">
        <v>4</v>
      </c>
    </row>
    <row r="9" spans="1:6" x14ac:dyDescent="0.3">
      <c r="A9" s="9" t="s">
        <v>2035</v>
      </c>
      <c r="B9" s="19">
        <v>10</v>
      </c>
      <c r="C9" s="19">
        <v>66</v>
      </c>
      <c r="D9" s="19"/>
      <c r="E9" s="19">
        <v>99</v>
      </c>
      <c r="F9" s="19">
        <v>175</v>
      </c>
    </row>
    <row r="10" spans="1:6" x14ac:dyDescent="0.3">
      <c r="A10" s="9" t="s">
        <v>2054</v>
      </c>
      <c r="B10" s="19">
        <v>4</v>
      </c>
      <c r="C10" s="19">
        <v>11</v>
      </c>
      <c r="D10" s="19">
        <v>1</v>
      </c>
      <c r="E10" s="19">
        <v>26</v>
      </c>
      <c r="F10" s="19">
        <v>42</v>
      </c>
    </row>
    <row r="11" spans="1:6" x14ac:dyDescent="0.3">
      <c r="A11" s="9" t="s">
        <v>2047</v>
      </c>
      <c r="B11" s="19">
        <v>2</v>
      </c>
      <c r="C11" s="19">
        <v>24</v>
      </c>
      <c r="D11" s="19">
        <v>1</v>
      </c>
      <c r="E11" s="19">
        <v>40</v>
      </c>
      <c r="F11" s="19">
        <v>67</v>
      </c>
    </row>
    <row r="12" spans="1:6" x14ac:dyDescent="0.3">
      <c r="A12" s="9" t="s">
        <v>2037</v>
      </c>
      <c r="B12" s="19">
        <v>2</v>
      </c>
      <c r="C12" s="19">
        <v>28</v>
      </c>
      <c r="D12" s="19">
        <v>2</v>
      </c>
      <c r="E12" s="19">
        <v>64</v>
      </c>
      <c r="F12" s="19">
        <v>96</v>
      </c>
    </row>
    <row r="13" spans="1:6" x14ac:dyDescent="0.3">
      <c r="A13" s="9" t="s">
        <v>2039</v>
      </c>
      <c r="B13" s="19">
        <v>23</v>
      </c>
      <c r="C13" s="19">
        <v>132</v>
      </c>
      <c r="D13" s="19">
        <v>2</v>
      </c>
      <c r="E13" s="19">
        <v>187</v>
      </c>
      <c r="F13" s="19">
        <v>344</v>
      </c>
    </row>
    <row r="14" spans="1:6" x14ac:dyDescent="0.3">
      <c r="A14" s="9" t="s">
        <v>2032</v>
      </c>
      <c r="B14" s="19">
        <v>57</v>
      </c>
      <c r="C14" s="19">
        <v>364</v>
      </c>
      <c r="D14" s="19">
        <v>14</v>
      </c>
      <c r="E14" s="19">
        <v>565</v>
      </c>
      <c r="F14" s="19">
        <v>1000</v>
      </c>
    </row>
    <row r="17" spans="4:4" x14ac:dyDescent="0.3">
      <c r="D17" s="7"/>
    </row>
    <row r="18" spans="4:4" x14ac:dyDescent="0.3">
      <c r="D18" s="7"/>
    </row>
    <row r="19" spans="4:4" x14ac:dyDescent="0.3">
      <c r="D19" s="7"/>
    </row>
    <row r="20" spans="4:4" x14ac:dyDescent="0.3">
      <c r="D20" s="7"/>
    </row>
    <row r="21" spans="4:4" x14ac:dyDescent="0.3">
      <c r="D21" s="7"/>
    </row>
    <row r="22" spans="4:4" x14ac:dyDescent="0.3">
      <c r="D22" s="7"/>
    </row>
    <row r="23" spans="4:4" x14ac:dyDescent="0.3">
      <c r="D23" s="7"/>
    </row>
    <row r="24" spans="4:4" x14ac:dyDescent="0.3">
      <c r="D24" s="7"/>
    </row>
    <row r="25" spans="4:4" x14ac:dyDescent="0.3">
      <c r="D25" s="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1147-74D5-4A42-B316-EC01558D0AA7}">
  <dimension ref="A1:E30"/>
  <sheetViews>
    <sheetView zoomScale="70" zoomScaleNormal="70" workbookViewId="0">
      <selection activeCell="R31" sqref="R31"/>
    </sheetView>
  </sheetViews>
  <sheetFormatPr defaultRowHeight="15.6" x14ac:dyDescent="0.3"/>
  <cols>
    <col min="1" max="1" width="17.3984375" bestFit="1" customWidth="1"/>
    <col min="2" max="2" width="16.09765625" bestFit="1" customWidth="1"/>
    <col min="3" max="3" width="5.59765625" bestFit="1" customWidth="1"/>
    <col min="4" max="4" width="9.5" bestFit="1" customWidth="1"/>
    <col min="5" max="6" width="11" bestFit="1" customWidth="1"/>
  </cols>
  <sheetData>
    <row r="1" spans="1:5" x14ac:dyDescent="0.3">
      <c r="A1" s="8" t="s">
        <v>6</v>
      </c>
      <c r="B1" t="s">
        <v>2068</v>
      </c>
    </row>
    <row r="2" spans="1:5" x14ac:dyDescent="0.3">
      <c r="A2" s="8" t="s">
        <v>2067</v>
      </c>
      <c r="B2" t="s">
        <v>2068</v>
      </c>
    </row>
    <row r="4" spans="1:5" x14ac:dyDescent="0.3">
      <c r="A4" s="8" t="s">
        <v>2070</v>
      </c>
      <c r="B4" s="8" t="s">
        <v>2069</v>
      </c>
    </row>
    <row r="5" spans="1:5" x14ac:dyDescent="0.3">
      <c r="A5" s="8" t="s">
        <v>2031</v>
      </c>
      <c r="B5" t="s">
        <v>74</v>
      </c>
      <c r="C5" t="s">
        <v>14</v>
      </c>
      <c r="D5" t="s">
        <v>20</v>
      </c>
      <c r="E5" t="s">
        <v>2032</v>
      </c>
    </row>
    <row r="6" spans="1:5" x14ac:dyDescent="0.3">
      <c r="A6" s="9" t="s">
        <v>2049</v>
      </c>
      <c r="B6" s="19">
        <v>1</v>
      </c>
      <c r="C6" s="19">
        <v>10</v>
      </c>
      <c r="D6" s="19">
        <v>21</v>
      </c>
      <c r="E6" s="19">
        <v>32</v>
      </c>
    </row>
    <row r="7" spans="1:5" x14ac:dyDescent="0.3">
      <c r="A7" s="9" t="s">
        <v>2065</v>
      </c>
      <c r="B7" s="19"/>
      <c r="C7" s="19"/>
      <c r="D7" s="19">
        <v>4</v>
      </c>
      <c r="E7" s="19">
        <v>4</v>
      </c>
    </row>
    <row r="8" spans="1:5" x14ac:dyDescent="0.3">
      <c r="A8" s="9" t="s">
        <v>2042</v>
      </c>
      <c r="B8" s="19">
        <v>4</v>
      </c>
      <c r="C8" s="19">
        <v>21</v>
      </c>
      <c r="D8" s="19">
        <v>34</v>
      </c>
      <c r="E8" s="19">
        <v>59</v>
      </c>
    </row>
    <row r="9" spans="1:5" x14ac:dyDescent="0.3">
      <c r="A9" s="9" t="s">
        <v>2044</v>
      </c>
      <c r="B9" s="19">
        <v>2</v>
      </c>
      <c r="C9" s="19">
        <v>12</v>
      </c>
      <c r="D9" s="19">
        <v>22</v>
      </c>
      <c r="E9" s="19">
        <v>36</v>
      </c>
    </row>
    <row r="10" spans="1:5" x14ac:dyDescent="0.3">
      <c r="A10" s="9" t="s">
        <v>2043</v>
      </c>
      <c r="B10" s="19"/>
      <c r="C10" s="19">
        <v>8</v>
      </c>
      <c r="D10" s="19">
        <v>10</v>
      </c>
      <c r="E10" s="19">
        <v>18</v>
      </c>
    </row>
    <row r="11" spans="1:5" x14ac:dyDescent="0.3">
      <c r="A11" s="9" t="s">
        <v>2053</v>
      </c>
      <c r="B11" s="19">
        <v>1</v>
      </c>
      <c r="C11" s="19">
        <v>7</v>
      </c>
      <c r="D11" s="19">
        <v>9</v>
      </c>
      <c r="E11" s="19">
        <v>17</v>
      </c>
    </row>
    <row r="12" spans="1:5" x14ac:dyDescent="0.3">
      <c r="A12" s="9" t="s">
        <v>2034</v>
      </c>
      <c r="B12" s="19">
        <v>4</v>
      </c>
      <c r="C12" s="19">
        <v>20</v>
      </c>
      <c r="D12" s="19">
        <v>22</v>
      </c>
      <c r="E12" s="19">
        <v>46</v>
      </c>
    </row>
    <row r="13" spans="1:5" x14ac:dyDescent="0.3">
      <c r="A13" s="9" t="s">
        <v>2045</v>
      </c>
      <c r="B13" s="19">
        <v>3</v>
      </c>
      <c r="C13" s="19">
        <v>19</v>
      </c>
      <c r="D13" s="19">
        <v>23</v>
      </c>
      <c r="E13" s="19">
        <v>45</v>
      </c>
    </row>
    <row r="14" spans="1:5" x14ac:dyDescent="0.3">
      <c r="A14" s="9" t="s">
        <v>2058</v>
      </c>
      <c r="B14" s="19">
        <v>1</v>
      </c>
      <c r="C14" s="19">
        <v>6</v>
      </c>
      <c r="D14" s="19">
        <v>10</v>
      </c>
      <c r="E14" s="19">
        <v>17</v>
      </c>
    </row>
    <row r="15" spans="1:5" x14ac:dyDescent="0.3">
      <c r="A15" s="9" t="s">
        <v>2057</v>
      </c>
      <c r="B15" s="19"/>
      <c r="C15" s="19">
        <v>3</v>
      </c>
      <c r="D15" s="19">
        <v>4</v>
      </c>
      <c r="E15" s="19">
        <v>7</v>
      </c>
    </row>
    <row r="16" spans="1:5" x14ac:dyDescent="0.3">
      <c r="A16" s="9" t="s">
        <v>2061</v>
      </c>
      <c r="B16" s="19"/>
      <c r="C16" s="19">
        <v>8</v>
      </c>
      <c r="D16" s="19">
        <v>4</v>
      </c>
      <c r="E16" s="19">
        <v>12</v>
      </c>
    </row>
    <row r="17" spans="1:5" x14ac:dyDescent="0.3">
      <c r="A17" s="9" t="s">
        <v>2048</v>
      </c>
      <c r="B17" s="19">
        <v>1</v>
      </c>
      <c r="C17" s="19">
        <v>6</v>
      </c>
      <c r="D17" s="19">
        <v>13</v>
      </c>
      <c r="E17" s="19">
        <v>20</v>
      </c>
    </row>
    <row r="18" spans="1:5" x14ac:dyDescent="0.3">
      <c r="A18" s="9" t="s">
        <v>2055</v>
      </c>
      <c r="B18" s="19">
        <v>4</v>
      </c>
      <c r="C18" s="19">
        <v>11</v>
      </c>
      <c r="D18" s="19">
        <v>26</v>
      </c>
      <c r="E18" s="19">
        <v>41</v>
      </c>
    </row>
    <row r="19" spans="1:5" x14ac:dyDescent="0.3">
      <c r="A19" s="9" t="s">
        <v>2040</v>
      </c>
      <c r="B19" s="19">
        <v>23</v>
      </c>
      <c r="C19" s="19">
        <v>132</v>
      </c>
      <c r="D19" s="19">
        <v>187</v>
      </c>
      <c r="E19" s="19">
        <v>342</v>
      </c>
    </row>
    <row r="20" spans="1:5" x14ac:dyDescent="0.3">
      <c r="A20" s="9" t="s">
        <v>2056</v>
      </c>
      <c r="B20" s="19"/>
      <c r="C20" s="19">
        <v>4</v>
      </c>
      <c r="D20" s="19">
        <v>4</v>
      </c>
      <c r="E20" s="19">
        <v>8</v>
      </c>
    </row>
    <row r="21" spans="1:5" x14ac:dyDescent="0.3">
      <c r="A21" s="9" t="s">
        <v>2036</v>
      </c>
      <c r="B21" s="19">
        <v>6</v>
      </c>
      <c r="C21" s="19">
        <v>30</v>
      </c>
      <c r="D21" s="19">
        <v>49</v>
      </c>
      <c r="E21" s="19">
        <v>85</v>
      </c>
    </row>
    <row r="22" spans="1:5" x14ac:dyDescent="0.3">
      <c r="A22" s="9" t="s">
        <v>2063</v>
      </c>
      <c r="B22" s="19"/>
      <c r="C22" s="19">
        <v>9</v>
      </c>
      <c r="D22" s="19">
        <v>5</v>
      </c>
      <c r="E22" s="19">
        <v>14</v>
      </c>
    </row>
    <row r="23" spans="1:5" x14ac:dyDescent="0.3">
      <c r="A23" s="9" t="s">
        <v>2052</v>
      </c>
      <c r="B23" s="19">
        <v>1</v>
      </c>
      <c r="C23" s="19">
        <v>5</v>
      </c>
      <c r="D23" s="19">
        <v>9</v>
      </c>
      <c r="E23" s="19">
        <v>15</v>
      </c>
    </row>
    <row r="24" spans="1:5" x14ac:dyDescent="0.3">
      <c r="A24" s="9" t="s">
        <v>2060</v>
      </c>
      <c r="B24" s="19">
        <v>3</v>
      </c>
      <c r="C24" s="19">
        <v>3</v>
      </c>
      <c r="D24" s="19">
        <v>11</v>
      </c>
      <c r="E24" s="19">
        <v>17</v>
      </c>
    </row>
    <row r="25" spans="1:5" x14ac:dyDescent="0.3">
      <c r="A25" s="9" t="s">
        <v>2059</v>
      </c>
      <c r="B25" s="19"/>
      <c r="C25" s="19">
        <v>7</v>
      </c>
      <c r="D25" s="19">
        <v>14</v>
      </c>
      <c r="E25" s="19">
        <v>21</v>
      </c>
    </row>
    <row r="26" spans="1:5" x14ac:dyDescent="0.3">
      <c r="A26" s="9" t="s">
        <v>2051</v>
      </c>
      <c r="B26" s="19">
        <v>1</v>
      </c>
      <c r="C26" s="19">
        <v>15</v>
      </c>
      <c r="D26" s="19">
        <v>17</v>
      </c>
      <c r="E26" s="19">
        <v>33</v>
      </c>
    </row>
    <row r="27" spans="1:5" x14ac:dyDescent="0.3">
      <c r="A27" s="9" t="s">
        <v>2046</v>
      </c>
      <c r="B27" s="19"/>
      <c r="C27" s="19">
        <v>16</v>
      </c>
      <c r="D27" s="19">
        <v>28</v>
      </c>
      <c r="E27" s="19">
        <v>44</v>
      </c>
    </row>
    <row r="28" spans="1:5" x14ac:dyDescent="0.3">
      <c r="A28" s="9" t="s">
        <v>2038</v>
      </c>
      <c r="B28" s="19">
        <v>2</v>
      </c>
      <c r="C28" s="19">
        <v>12</v>
      </c>
      <c r="D28" s="19">
        <v>36</v>
      </c>
      <c r="E28" s="19">
        <v>50</v>
      </c>
    </row>
    <row r="29" spans="1:5" x14ac:dyDescent="0.3">
      <c r="A29" s="9" t="s">
        <v>2062</v>
      </c>
      <c r="B29" s="19"/>
      <c r="C29" s="19"/>
      <c r="D29" s="19">
        <v>3</v>
      </c>
      <c r="E29" s="19">
        <v>3</v>
      </c>
    </row>
    <row r="30" spans="1:5" x14ac:dyDescent="0.3">
      <c r="A30" s="9" t="s">
        <v>2032</v>
      </c>
      <c r="B30" s="19">
        <v>57</v>
      </c>
      <c r="C30" s="19">
        <v>364</v>
      </c>
      <c r="D30" s="19">
        <v>565</v>
      </c>
      <c r="E30" s="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32A2-5EB6-44E3-B0F0-CE77AF9A2801}">
  <dimension ref="A1:E18"/>
  <sheetViews>
    <sheetView topLeftCell="D1" workbookViewId="0">
      <selection activeCell="B1" sqref="B1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2067</v>
      </c>
      <c r="B1" t="s">
        <v>2041</v>
      </c>
    </row>
    <row r="2" spans="1:5" x14ac:dyDescent="0.3">
      <c r="A2" s="8" t="s">
        <v>2105</v>
      </c>
      <c r="B2" t="s">
        <v>2068</v>
      </c>
    </row>
    <row r="4" spans="1:5" x14ac:dyDescent="0.3">
      <c r="A4" s="8" t="s">
        <v>2070</v>
      </c>
      <c r="B4" s="8" t="s">
        <v>2069</v>
      </c>
    </row>
    <row r="5" spans="1:5" x14ac:dyDescent="0.3">
      <c r="A5" s="8" t="s">
        <v>2031</v>
      </c>
      <c r="B5" t="s">
        <v>74</v>
      </c>
      <c r="C5" t="s">
        <v>14</v>
      </c>
      <c r="D5" t="s">
        <v>20</v>
      </c>
      <c r="E5" t="s">
        <v>2032</v>
      </c>
    </row>
    <row r="6" spans="1:5" x14ac:dyDescent="0.3">
      <c r="A6" s="9" t="s">
        <v>2093</v>
      </c>
      <c r="B6" s="19">
        <v>2</v>
      </c>
      <c r="C6" s="19">
        <v>7</v>
      </c>
      <c r="D6" s="19">
        <v>9</v>
      </c>
      <c r="E6" s="19">
        <v>18</v>
      </c>
    </row>
    <row r="7" spans="1:5" x14ac:dyDescent="0.3">
      <c r="A7" s="9" t="s">
        <v>2094</v>
      </c>
      <c r="B7" s="19"/>
      <c r="C7" s="19">
        <v>6</v>
      </c>
      <c r="D7" s="19">
        <v>12</v>
      </c>
      <c r="E7" s="19">
        <v>18</v>
      </c>
    </row>
    <row r="8" spans="1:5" x14ac:dyDescent="0.3">
      <c r="A8" s="9" t="s">
        <v>2095</v>
      </c>
      <c r="B8" s="19">
        <v>2</v>
      </c>
      <c r="C8" s="19">
        <v>6</v>
      </c>
      <c r="D8" s="19">
        <v>7</v>
      </c>
      <c r="E8" s="19">
        <v>15</v>
      </c>
    </row>
    <row r="9" spans="1:5" x14ac:dyDescent="0.3">
      <c r="A9" s="9" t="s">
        <v>2096</v>
      </c>
      <c r="B9" s="19"/>
      <c r="C9" s="19">
        <v>3</v>
      </c>
      <c r="D9" s="19">
        <v>5</v>
      </c>
      <c r="E9" s="19">
        <v>8</v>
      </c>
    </row>
    <row r="10" spans="1:5" x14ac:dyDescent="0.3">
      <c r="A10" s="9" t="s">
        <v>2097</v>
      </c>
      <c r="B10" s="19"/>
      <c r="C10" s="19">
        <v>6</v>
      </c>
      <c r="D10" s="19">
        <v>10</v>
      </c>
      <c r="E10" s="19">
        <v>16</v>
      </c>
    </row>
    <row r="11" spans="1:5" x14ac:dyDescent="0.3">
      <c r="A11" s="9" t="s">
        <v>2098</v>
      </c>
      <c r="B11" s="19">
        <v>2</v>
      </c>
      <c r="C11" s="19">
        <v>5</v>
      </c>
      <c r="D11" s="19">
        <v>10</v>
      </c>
      <c r="E11" s="19">
        <v>17</v>
      </c>
    </row>
    <row r="12" spans="1:5" x14ac:dyDescent="0.3">
      <c r="A12" s="9" t="s">
        <v>2099</v>
      </c>
      <c r="B12" s="19"/>
      <c r="C12" s="19">
        <v>6</v>
      </c>
      <c r="D12" s="19">
        <v>10</v>
      </c>
      <c r="E12" s="19">
        <v>16</v>
      </c>
    </row>
    <row r="13" spans="1:5" x14ac:dyDescent="0.3">
      <c r="A13" s="9" t="s">
        <v>2100</v>
      </c>
      <c r="B13" s="19">
        <v>1</v>
      </c>
      <c r="C13" s="19">
        <v>2</v>
      </c>
      <c r="D13" s="19">
        <v>12</v>
      </c>
      <c r="E13" s="19">
        <v>15</v>
      </c>
    </row>
    <row r="14" spans="1:5" x14ac:dyDescent="0.3">
      <c r="A14" s="9" t="s">
        <v>2101</v>
      </c>
      <c r="B14" s="19">
        <v>1</v>
      </c>
      <c r="C14" s="19">
        <v>3</v>
      </c>
      <c r="D14" s="19">
        <v>6</v>
      </c>
      <c r="E14" s="19">
        <v>10</v>
      </c>
    </row>
    <row r="15" spans="1:5" x14ac:dyDescent="0.3">
      <c r="A15" s="9" t="s">
        <v>2102</v>
      </c>
      <c r="B15" s="19"/>
      <c r="C15" s="19">
        <v>4</v>
      </c>
      <c r="D15" s="19">
        <v>7</v>
      </c>
      <c r="E15" s="19">
        <v>11</v>
      </c>
    </row>
    <row r="16" spans="1:5" x14ac:dyDescent="0.3">
      <c r="A16" s="9" t="s">
        <v>2103</v>
      </c>
      <c r="B16" s="19">
        <v>1</v>
      </c>
      <c r="C16" s="19">
        <v>4</v>
      </c>
      <c r="D16" s="19">
        <v>9</v>
      </c>
      <c r="E16" s="19">
        <v>14</v>
      </c>
    </row>
    <row r="17" spans="1:5" x14ac:dyDescent="0.3">
      <c r="A17" s="9" t="s">
        <v>2104</v>
      </c>
      <c r="B17" s="19">
        <v>2</v>
      </c>
      <c r="C17" s="19">
        <v>8</v>
      </c>
      <c r="D17" s="19">
        <v>5</v>
      </c>
      <c r="E17" s="19">
        <v>15</v>
      </c>
    </row>
    <row r="18" spans="1:5" x14ac:dyDescent="0.3">
      <c r="A18" s="9" t="s">
        <v>2032</v>
      </c>
      <c r="B18" s="19">
        <v>11</v>
      </c>
      <c r="C18" s="19">
        <v>60</v>
      </c>
      <c r="D18" s="19">
        <v>102</v>
      </c>
      <c r="E18" s="19">
        <v>173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2E18-7830-42A5-ABE2-F557DAB6B488}">
  <dimension ref="A1:H13"/>
  <sheetViews>
    <sheetView workbookViewId="0">
      <selection activeCell="F5" sqref="F5"/>
    </sheetView>
  </sheetViews>
  <sheetFormatPr defaultRowHeight="15.6" x14ac:dyDescent="0.3"/>
  <cols>
    <col min="1" max="1" width="13.796875" bestFit="1" customWidth="1"/>
    <col min="2" max="3" width="16.69921875" bestFit="1" customWidth="1"/>
    <col min="4" max="4" width="17.59765625" customWidth="1"/>
    <col min="5" max="5" width="15.8984375" bestFit="1" customWidth="1"/>
    <col min="6" max="6" width="19.296875" style="7" bestFit="1" customWidth="1"/>
    <col min="7" max="7" width="15.796875" style="7" bestFit="1" customWidth="1"/>
    <col min="8" max="8" width="18.5" style="7" bestFit="1" customWidth="1"/>
    <col min="9" max="9" width="18.3984375" bestFit="1" customWidth="1"/>
  </cols>
  <sheetData>
    <row r="1" spans="1:8" x14ac:dyDescent="0.3">
      <c r="A1" s="14" t="s">
        <v>2073</v>
      </c>
      <c r="B1" s="14" t="s">
        <v>2074</v>
      </c>
      <c r="C1" s="14" t="s">
        <v>2075</v>
      </c>
      <c r="D1" s="14" t="s">
        <v>2076</v>
      </c>
      <c r="E1" s="14" t="s">
        <v>2077</v>
      </c>
      <c r="F1" s="15" t="s">
        <v>2078</v>
      </c>
      <c r="G1" s="15" t="s">
        <v>2079</v>
      </c>
      <c r="H1" s="15" t="s">
        <v>2080</v>
      </c>
    </row>
    <row r="2" spans="1:8" x14ac:dyDescent="0.3">
      <c r="A2" t="s">
        <v>2091</v>
      </c>
      <c r="B2">
        <f>COUNTIFS(Crowdfunding!H:H,"successful",Crowdfunding!D:D,"&lt;1000")</f>
        <v>30</v>
      </c>
      <c r="C2">
        <f>COUNTIFS(Crowdfunding!H:H,"failed",Crowdfunding!D:D,"&lt;1000")</f>
        <v>20</v>
      </c>
      <c r="D2">
        <f>COUNTIFS(Crowdfunding!H:H,"canceled",Crowdfunding!D:D,"&lt;1000")</f>
        <v>1</v>
      </c>
      <c r="E2">
        <f>COUNTIFS(Crowdfunding!H:H,"&lt;&gt;live",Crowdfunding!D:D,"&lt;1000")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3">
      <c r="A3" t="s">
        <v>2081</v>
      </c>
      <c r="B3">
        <f>COUNTIFS(Crowdfunding!H:H,"successful",Crowdfunding!D:D,"&gt;=1000",Crowdfunding!D:D,"&lt;5000")</f>
        <v>191</v>
      </c>
      <c r="C3">
        <f>COUNTIFS(Crowdfunding!H:H,"failed",Crowdfunding!D:D,"&gt;=1000",Crowdfunding!D:D,"&lt;5000")</f>
        <v>38</v>
      </c>
      <c r="D3">
        <f>COUNTIFS(Crowdfunding!H:H,"canceled",Crowdfunding!D:D,"&gt;=1000",Crowdfunding!D:D,"&lt;5000")</f>
        <v>2</v>
      </c>
      <c r="E3">
        <f>COUNTIFS(Crowdfunding!H:H,"&lt;&gt;live",Crowdfunding!D:D,"&gt;=1000",Crowdfunding!D:D,"&lt;5000")</f>
        <v>231</v>
      </c>
      <c r="F3" s="7">
        <f t="shared" ref="F3:F13" si="0">B3/E3</f>
        <v>0.82683982683982682</v>
      </c>
      <c r="G3" s="7">
        <f t="shared" ref="G3:G13" si="1">C3/E3</f>
        <v>0.16450216450216451</v>
      </c>
      <c r="H3" s="7">
        <f t="shared" ref="H3:H13" si="2">D3/E3</f>
        <v>8.658008658008658E-3</v>
      </c>
    </row>
    <row r="4" spans="1:8" x14ac:dyDescent="0.3">
      <c r="A4" t="s">
        <v>2082</v>
      </c>
      <c r="B4">
        <f>COUNTIFS(Crowdfunding!H:H,"successful",Crowdfunding!D:D,"&gt;=5000",Crowdfunding!D:D,"&lt;10000")</f>
        <v>164</v>
      </c>
      <c r="C4">
        <f>COUNTIFS(Crowdfunding!H:H,"failed",Crowdfunding!D:D,"&gt;=5000",Crowdfunding!D:D,"&lt;10000")</f>
        <v>126</v>
      </c>
      <c r="D4">
        <f>COUNTIFS(Crowdfunding!H:H,"canceled",Crowdfunding!D:D,"&gt;=5000",Crowdfunding!D:D,"&lt;10000")</f>
        <v>25</v>
      </c>
      <c r="E4">
        <f>COUNTIFS(Crowdfunding!H:H,"&lt;&gt;live",Crowdfunding!D:D,"&gt;=5000",Crowdfunding!D:D,"&lt;10000")</f>
        <v>315</v>
      </c>
      <c r="F4" s="7">
        <f t="shared" si="0"/>
        <v>0.52063492063492067</v>
      </c>
      <c r="G4" s="7">
        <f t="shared" si="1"/>
        <v>0.4</v>
      </c>
      <c r="H4" s="7">
        <f t="shared" si="2"/>
        <v>7.9365079365079361E-2</v>
      </c>
    </row>
    <row r="5" spans="1:8" x14ac:dyDescent="0.3">
      <c r="A5" t="s">
        <v>2083</v>
      </c>
      <c r="B5">
        <f>COUNTIFS(Crowdfunding!H:H,"successful",Crowdfunding!D:D,"&gt;=10000",Crowdfunding!D:D,"&lt;15000")</f>
        <v>4</v>
      </c>
      <c r="C5">
        <f>COUNTIFS(Crowdfunding!H:H,"failed",Crowdfunding!D:D,"&gt;=10000",Crowdfunding!D:D,"&lt;15000")</f>
        <v>5</v>
      </c>
      <c r="D5">
        <f>COUNTIFS(Crowdfunding!H:H,"canceled",Crowdfunding!D:D,"&gt;=10000",Crowdfunding!D:D,"&lt;15000")</f>
        <v>0</v>
      </c>
      <c r="E5">
        <f>COUNTIFS(Crowdfunding!H:H,"&lt;&gt;live",Crowdfunding!D:D,"&gt;=10000",Crowdfunding!D:D,"&lt;15000")</f>
        <v>9</v>
      </c>
      <c r="F5" s="7">
        <f t="shared" si="0"/>
        <v>0.44444444444444442</v>
      </c>
      <c r="G5" s="7">
        <f t="shared" si="1"/>
        <v>0.55555555555555558</v>
      </c>
      <c r="H5" s="7">
        <f t="shared" si="2"/>
        <v>0</v>
      </c>
    </row>
    <row r="6" spans="1:8" x14ac:dyDescent="0.3">
      <c r="A6" t="s">
        <v>2084</v>
      </c>
      <c r="B6">
        <f>COUNTIFS(Crowdfunding!H:H,"successful",Crowdfunding!D:D,"&gt;=15000",Crowdfunding!D:D,"&lt;20000")</f>
        <v>10</v>
      </c>
      <c r="C6">
        <f>COUNTIFS(Crowdfunding!H:H,"failed",Crowdfunding!D:D,"&gt;=15000",Crowdfunding!D:D,"&lt;20000")</f>
        <v>0</v>
      </c>
      <c r="D6">
        <f>COUNTIFS(Crowdfunding!H:H,"canceled",Crowdfunding!D:D,"&gt;=15000",Crowdfunding!D:D,"&lt;20000")</f>
        <v>0</v>
      </c>
      <c r="E6">
        <f>COUNTIFS(Crowdfunding!H:H,"&lt;&gt;live",Crowdfunding!D:D,"&gt;=15000",Crowdfunding!D:D,"&lt;20000")</f>
        <v>10</v>
      </c>
      <c r="F6" s="7">
        <f t="shared" si="0"/>
        <v>1</v>
      </c>
      <c r="G6" s="7">
        <f t="shared" si="1"/>
        <v>0</v>
      </c>
      <c r="H6" s="7">
        <f t="shared" si="2"/>
        <v>0</v>
      </c>
    </row>
    <row r="7" spans="1:8" x14ac:dyDescent="0.3">
      <c r="A7" t="s">
        <v>2085</v>
      </c>
      <c r="B7">
        <f>COUNTIFS(Crowdfunding!H:H,"successful",Crowdfunding!D:D,"&gt;=20000",Crowdfunding!D:D,"&lt;25000")</f>
        <v>7</v>
      </c>
      <c r="C7">
        <f>COUNTIFS(Crowdfunding!H:H,"failed",Crowdfunding!D:D,"&gt;=20000",Crowdfunding!D:D,"&lt;25000")</f>
        <v>0</v>
      </c>
      <c r="D7">
        <f>COUNTIFS(Crowdfunding!H:H,"canceled",Crowdfunding!D:D,"&gt;=20000",Crowdfunding!D:D,"&lt;25000")</f>
        <v>0</v>
      </c>
      <c r="E7">
        <f>COUNTIFS(Crowdfunding!H:H,"&lt;&gt;live",Crowdfunding!D:D,"&gt;=20000",Crowdfunding!D:D,"&lt;25000")</f>
        <v>7</v>
      </c>
      <c r="F7" s="7">
        <f t="shared" si="0"/>
        <v>1</v>
      </c>
      <c r="G7" s="7">
        <f t="shared" si="1"/>
        <v>0</v>
      </c>
      <c r="H7" s="7">
        <f t="shared" si="2"/>
        <v>0</v>
      </c>
    </row>
    <row r="8" spans="1:8" x14ac:dyDescent="0.3">
      <c r="A8" t="s">
        <v>2086</v>
      </c>
      <c r="B8">
        <f>COUNTIFS(Crowdfunding!H:H,"successful",Crowdfunding!D:D,"&gt;=25000",Crowdfunding!D:D,"&lt;30000")</f>
        <v>11</v>
      </c>
      <c r="C8">
        <f>COUNTIFS(Crowdfunding!H:H,"failed",Crowdfunding!D:D,"&gt;=25000",Crowdfunding!D:D,"&lt;30000")</f>
        <v>3</v>
      </c>
      <c r="D8">
        <f>COUNTIFS(Crowdfunding!H:H,"canceled",Crowdfunding!D:D,"&gt;=25000",Crowdfunding!D:D,"&lt;30000")</f>
        <v>0</v>
      </c>
      <c r="E8">
        <f>COUNTIFS(Crowdfunding!H:H,"&lt;&gt;live",Crowdfunding!D:D,"&gt;=25000",Crowdfunding!D:D,"&lt;30000")</f>
        <v>14</v>
      </c>
      <c r="F8" s="7">
        <f t="shared" si="0"/>
        <v>0.7857142857142857</v>
      </c>
      <c r="G8" s="7">
        <f t="shared" si="1"/>
        <v>0.21428571428571427</v>
      </c>
      <c r="H8" s="7">
        <f t="shared" si="2"/>
        <v>0</v>
      </c>
    </row>
    <row r="9" spans="1:8" x14ac:dyDescent="0.3">
      <c r="A9" t="s">
        <v>2087</v>
      </c>
      <c r="B9">
        <f>COUNTIFS(Crowdfunding!H:H,"successful",Crowdfunding!D:D,"&gt;=30000",Crowdfunding!D:D,"&lt;35000")</f>
        <v>7</v>
      </c>
      <c r="C9">
        <f>COUNTIFS(Crowdfunding!H:H,"failed",Crowdfunding!D:D,"&gt;=30000",Crowdfunding!D:D,"&lt;35000")</f>
        <v>0</v>
      </c>
      <c r="D9">
        <f>COUNTIFS(Crowdfunding!H:H,"canceled",Crowdfunding!D:D,"&gt;=30000",Crowdfunding!D:D,"&lt;35000")</f>
        <v>0</v>
      </c>
      <c r="E9">
        <f>COUNTIFS(Crowdfunding!H:H,"&lt;&gt;live",Crowdfunding!D:D,"&gt;=30000",Crowdfunding!D:D,"&lt;35000")</f>
        <v>7</v>
      </c>
      <c r="F9" s="7">
        <f t="shared" si="0"/>
        <v>1</v>
      </c>
      <c r="G9" s="7">
        <f t="shared" si="1"/>
        <v>0</v>
      </c>
      <c r="H9" s="7">
        <f t="shared" si="2"/>
        <v>0</v>
      </c>
    </row>
    <row r="10" spans="1:8" x14ac:dyDescent="0.3">
      <c r="A10" t="s">
        <v>2088</v>
      </c>
      <c r="B10">
        <f>COUNTIFS(Crowdfunding!H:H,"successful",Crowdfunding!D:D,"&gt;=35000",Crowdfunding!D:D,"&lt;40000")</f>
        <v>8</v>
      </c>
      <c r="C10">
        <f>COUNTIFS(Crowdfunding!H:H,"failed",Crowdfunding!D:D,"&gt;=35000",Crowdfunding!D:D,"&lt;40000")</f>
        <v>3</v>
      </c>
      <c r="D10">
        <f>COUNTIFS(Crowdfunding!H:H,"canceled",Crowdfunding!D:D,"&gt;=35000",Crowdfunding!D:D,"&lt;40000")</f>
        <v>1</v>
      </c>
      <c r="E10">
        <f>COUNTIFS(Crowdfunding!H:H,"&lt;&gt;live",Crowdfunding!D:D,"&gt;=35000",Crowdfunding!D:D,"&lt;40000")</f>
        <v>12</v>
      </c>
      <c r="F10" s="7">
        <f t="shared" si="0"/>
        <v>0.66666666666666663</v>
      </c>
      <c r="G10" s="7">
        <f t="shared" si="1"/>
        <v>0.25</v>
      </c>
      <c r="H10" s="7">
        <f t="shared" si="2"/>
        <v>8.3333333333333329E-2</v>
      </c>
    </row>
    <row r="11" spans="1:8" x14ac:dyDescent="0.3">
      <c r="A11" t="s">
        <v>2089</v>
      </c>
      <c r="B11">
        <f>COUNTIFS(Crowdfunding!H:H,"successful",Crowdfunding!D:D,"&gt;=40000",Crowdfunding!D:D,"&lt;45000")</f>
        <v>11</v>
      </c>
      <c r="C11">
        <f>COUNTIFS(Crowdfunding!H:H,"failed",Crowdfunding!D:D,"&gt;=40000",Crowdfunding!D:D,"&lt;45000")</f>
        <v>3</v>
      </c>
      <c r="D11">
        <f>COUNTIFS(Crowdfunding!H:H,"canceled",Crowdfunding!D:D,"&gt;=40000",Crowdfunding!D:D,"&lt;45000")</f>
        <v>0</v>
      </c>
      <c r="E11">
        <f>COUNTIFS(Crowdfunding!H:H,"&lt;&gt;live",Crowdfunding!D:D,"&gt;=40000",Crowdfunding!D:D,"&lt;45000")</f>
        <v>14</v>
      </c>
      <c r="F11" s="7">
        <f t="shared" si="0"/>
        <v>0.7857142857142857</v>
      </c>
      <c r="G11" s="7">
        <f t="shared" si="1"/>
        <v>0.21428571428571427</v>
      </c>
      <c r="H11" s="7">
        <f t="shared" si="2"/>
        <v>0</v>
      </c>
    </row>
    <row r="12" spans="1:8" x14ac:dyDescent="0.3">
      <c r="A12" t="s">
        <v>2092</v>
      </c>
      <c r="B12">
        <f>COUNTIFS(Crowdfunding!H:H,"successful",Crowdfunding!D:D,"&gt;=45000",Crowdfunding!D:D,"&lt;50000")</f>
        <v>8</v>
      </c>
      <c r="C12">
        <f>COUNTIFS(Crowdfunding!H:H,"failed",Crowdfunding!D:D,"&gt;=45000",Crowdfunding!D:D,"&lt;50000")</f>
        <v>3</v>
      </c>
      <c r="D12">
        <f>COUNTIFS(Crowdfunding!H:H,"canceled",Crowdfunding!D:D,"&gt;=45000",Crowdfunding!D:D,"&lt;50000")</f>
        <v>0</v>
      </c>
      <c r="E12">
        <f>COUNTIFS(Crowdfunding!H:H,"&lt;&gt;live",Crowdfunding!D:D,"&gt;=45000",Crowdfunding!D:D,"&lt;50000")</f>
        <v>11</v>
      </c>
      <c r="F12" s="7">
        <f t="shared" si="0"/>
        <v>0.72727272727272729</v>
      </c>
      <c r="G12" s="7">
        <f t="shared" si="1"/>
        <v>0.27272727272727271</v>
      </c>
      <c r="H12" s="7">
        <f t="shared" si="2"/>
        <v>0</v>
      </c>
    </row>
    <row r="13" spans="1:8" x14ac:dyDescent="0.3">
      <c r="A13" t="s">
        <v>2090</v>
      </c>
      <c r="B13">
        <f>COUNTIFS(Crowdfunding!H:H,"successful",Crowdfunding!D:D,"&gt;=50000")</f>
        <v>114</v>
      </c>
      <c r="C13">
        <f>COUNTIFS(Crowdfunding!H:H,"failed",Crowdfunding!D:D,"&gt;=50000")</f>
        <v>163</v>
      </c>
      <c r="D13">
        <f>COUNTIFS(Crowdfunding!H:H,"canceled",Crowdfunding!D:D,"&gt;=50000")</f>
        <v>28</v>
      </c>
      <c r="E13">
        <f>COUNTIFS(Crowdfunding!H:H,"&lt;&gt;live",Crowdfunding!D:D,"&gt;=50000")</f>
        <v>305</v>
      </c>
      <c r="F13" s="7">
        <f t="shared" si="0"/>
        <v>0.3737704918032787</v>
      </c>
      <c r="G13" s="7">
        <f t="shared" si="1"/>
        <v>0.53442622950819674</v>
      </c>
      <c r="H13" s="7">
        <f t="shared" si="2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454-FDD8-4CD9-9BB4-D2A345F82B36}">
  <dimension ref="A1:H566"/>
  <sheetViews>
    <sheetView workbookViewId="0">
      <selection activeCell="F10" sqref="F10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17.19921875" style="17" bestFit="1" customWidth="1"/>
    <col min="6" max="6" width="23.19921875" bestFit="1" customWidth="1"/>
    <col min="7" max="7" width="9.296875" bestFit="1" customWidth="1"/>
    <col min="8" max="8" width="9.5" customWidth="1"/>
  </cols>
  <sheetData>
    <row r="1" spans="1:8" x14ac:dyDescent="0.3">
      <c r="A1" s="16" t="s">
        <v>4</v>
      </c>
      <c r="B1" s="1" t="s">
        <v>5</v>
      </c>
      <c r="C1" s="1" t="s">
        <v>4</v>
      </c>
      <c r="D1" s="18" t="s">
        <v>5</v>
      </c>
      <c r="F1" s="14"/>
      <c r="G1" s="14" t="s">
        <v>2112</v>
      </c>
      <c r="H1" s="14" t="s">
        <v>2113</v>
      </c>
    </row>
    <row r="2" spans="1:8" x14ac:dyDescent="0.3">
      <c r="A2" t="s">
        <v>20</v>
      </c>
      <c r="B2">
        <v>158</v>
      </c>
      <c r="C2" t="s">
        <v>14</v>
      </c>
      <c r="D2" s="17">
        <v>0</v>
      </c>
      <c r="F2" s="14" t="s">
        <v>2106</v>
      </c>
      <c r="G2" s="17">
        <f>AVERAGE(B:B)</f>
        <v>851.14690265486729</v>
      </c>
      <c r="H2" s="17">
        <f>AVERAGE(D:D)</f>
        <v>585.61538461538464</v>
      </c>
    </row>
    <row r="3" spans="1:8" x14ac:dyDescent="0.3">
      <c r="A3" t="s">
        <v>20</v>
      </c>
      <c r="B3">
        <v>1425</v>
      </c>
      <c r="C3" t="s">
        <v>14</v>
      </c>
      <c r="D3" s="17">
        <v>24</v>
      </c>
      <c r="F3" s="14" t="s">
        <v>2107</v>
      </c>
      <c r="G3">
        <f>MEDIAN(B:B)</f>
        <v>201</v>
      </c>
      <c r="H3" s="17">
        <f>MEDIAN(D:D)</f>
        <v>114.5</v>
      </c>
    </row>
    <row r="4" spans="1:8" x14ac:dyDescent="0.3">
      <c r="A4" t="s">
        <v>20</v>
      </c>
      <c r="B4">
        <v>174</v>
      </c>
      <c r="C4" t="s">
        <v>14</v>
      </c>
      <c r="D4" s="17">
        <v>53</v>
      </c>
      <c r="F4" s="14" t="s">
        <v>2108</v>
      </c>
      <c r="G4">
        <f>MIN(B:B)</f>
        <v>16</v>
      </c>
      <c r="H4">
        <f>MIN(D:D)</f>
        <v>0</v>
      </c>
    </row>
    <row r="5" spans="1:8" x14ac:dyDescent="0.3">
      <c r="A5" t="s">
        <v>20</v>
      </c>
      <c r="B5">
        <v>227</v>
      </c>
      <c r="C5" t="s">
        <v>14</v>
      </c>
      <c r="D5" s="17">
        <v>18</v>
      </c>
      <c r="F5" s="14" t="s">
        <v>2109</v>
      </c>
      <c r="G5">
        <f>MAX(B:B)</f>
        <v>7295</v>
      </c>
      <c r="H5">
        <f>MAX(D:D)</f>
        <v>6080</v>
      </c>
    </row>
    <row r="6" spans="1:8" x14ac:dyDescent="0.3">
      <c r="A6" t="s">
        <v>20</v>
      </c>
      <c r="B6">
        <v>220</v>
      </c>
      <c r="C6" t="s">
        <v>14</v>
      </c>
      <c r="D6" s="17">
        <v>44</v>
      </c>
      <c r="F6" s="14" t="s">
        <v>2110</v>
      </c>
      <c r="G6">
        <f>_xlfn.VAR.P(B:B)</f>
        <v>1603373.7324019109</v>
      </c>
      <c r="H6" s="17">
        <f>_xlfn.VAR.P(D:D)</f>
        <v>921574.68174133555</v>
      </c>
    </row>
    <row r="7" spans="1:8" x14ac:dyDescent="0.3">
      <c r="A7" t="s">
        <v>20</v>
      </c>
      <c r="B7">
        <v>98</v>
      </c>
      <c r="C7" t="s">
        <v>14</v>
      </c>
      <c r="D7" s="17">
        <v>27</v>
      </c>
      <c r="F7" s="14" t="s">
        <v>2111</v>
      </c>
      <c r="G7" s="17">
        <f>_xlfn.STDEV.P(B:B)</f>
        <v>1266.2439466397898</v>
      </c>
      <c r="H7" s="17">
        <f>_xlfn.STDEV.P(D:D)</f>
        <v>959.98681331637863</v>
      </c>
    </row>
    <row r="8" spans="1:8" x14ac:dyDescent="0.3">
      <c r="A8" t="s">
        <v>20</v>
      </c>
      <c r="B8">
        <v>100</v>
      </c>
      <c r="C8" t="s">
        <v>14</v>
      </c>
      <c r="D8" s="17">
        <v>55</v>
      </c>
    </row>
    <row r="9" spans="1:8" x14ac:dyDescent="0.3">
      <c r="A9" t="s">
        <v>20</v>
      </c>
      <c r="B9">
        <v>1249</v>
      </c>
      <c r="C9" t="s">
        <v>14</v>
      </c>
      <c r="D9" s="17">
        <v>200</v>
      </c>
    </row>
    <row r="10" spans="1:8" x14ac:dyDescent="0.3">
      <c r="A10" t="s">
        <v>20</v>
      </c>
      <c r="B10">
        <v>1396</v>
      </c>
      <c r="C10" t="s">
        <v>14</v>
      </c>
      <c r="D10" s="17">
        <v>452</v>
      </c>
    </row>
    <row r="11" spans="1:8" x14ac:dyDescent="0.3">
      <c r="A11" t="s">
        <v>20</v>
      </c>
      <c r="B11">
        <v>890</v>
      </c>
      <c r="C11" t="s">
        <v>14</v>
      </c>
      <c r="D11" s="17">
        <v>674</v>
      </c>
    </row>
    <row r="12" spans="1:8" x14ac:dyDescent="0.3">
      <c r="A12" t="s">
        <v>20</v>
      </c>
      <c r="B12">
        <v>142</v>
      </c>
      <c r="C12" t="s">
        <v>14</v>
      </c>
      <c r="D12" s="17">
        <v>558</v>
      </c>
    </row>
    <row r="13" spans="1:8" x14ac:dyDescent="0.3">
      <c r="A13" t="s">
        <v>20</v>
      </c>
      <c r="B13">
        <v>2673</v>
      </c>
      <c r="C13" t="s">
        <v>14</v>
      </c>
      <c r="D13" s="17">
        <v>15</v>
      </c>
    </row>
    <row r="14" spans="1:8" x14ac:dyDescent="0.3">
      <c r="A14" t="s">
        <v>20</v>
      </c>
      <c r="B14">
        <v>163</v>
      </c>
      <c r="C14" t="s">
        <v>14</v>
      </c>
      <c r="D14" s="17">
        <v>2307</v>
      </c>
    </row>
    <row r="15" spans="1:8" x14ac:dyDescent="0.3">
      <c r="A15" t="s">
        <v>20</v>
      </c>
      <c r="B15">
        <v>2220</v>
      </c>
      <c r="C15" t="s">
        <v>14</v>
      </c>
      <c r="D15" s="17">
        <v>88</v>
      </c>
    </row>
    <row r="16" spans="1:8" x14ac:dyDescent="0.3">
      <c r="A16" t="s">
        <v>20</v>
      </c>
      <c r="B16">
        <v>1606</v>
      </c>
      <c r="C16" t="s">
        <v>14</v>
      </c>
      <c r="D16" s="17">
        <v>48</v>
      </c>
    </row>
    <row r="17" spans="1:4" x14ac:dyDescent="0.3">
      <c r="A17" t="s">
        <v>20</v>
      </c>
      <c r="B17">
        <v>129</v>
      </c>
      <c r="C17" t="s">
        <v>14</v>
      </c>
      <c r="D17" s="17">
        <v>1</v>
      </c>
    </row>
    <row r="18" spans="1:4" x14ac:dyDescent="0.3">
      <c r="A18" t="s">
        <v>20</v>
      </c>
      <c r="B18">
        <v>226</v>
      </c>
      <c r="C18" t="s">
        <v>14</v>
      </c>
      <c r="D18" s="17">
        <v>1467</v>
      </c>
    </row>
    <row r="19" spans="1:4" x14ac:dyDescent="0.3">
      <c r="A19" t="s">
        <v>20</v>
      </c>
      <c r="B19">
        <v>5419</v>
      </c>
      <c r="C19" t="s">
        <v>14</v>
      </c>
      <c r="D19" s="17">
        <v>75</v>
      </c>
    </row>
    <row r="20" spans="1:4" x14ac:dyDescent="0.3">
      <c r="A20" t="s">
        <v>20</v>
      </c>
      <c r="B20">
        <v>165</v>
      </c>
      <c r="C20" t="s">
        <v>14</v>
      </c>
      <c r="D20" s="17">
        <v>120</v>
      </c>
    </row>
    <row r="21" spans="1:4" x14ac:dyDescent="0.3">
      <c r="A21" t="s">
        <v>20</v>
      </c>
      <c r="B21">
        <v>1965</v>
      </c>
      <c r="C21" t="s">
        <v>14</v>
      </c>
      <c r="D21" s="17">
        <v>2253</v>
      </c>
    </row>
    <row r="22" spans="1:4" x14ac:dyDescent="0.3">
      <c r="A22" t="s">
        <v>20</v>
      </c>
      <c r="B22">
        <v>16</v>
      </c>
      <c r="C22" t="s">
        <v>14</v>
      </c>
      <c r="D22" s="17">
        <v>5</v>
      </c>
    </row>
    <row r="23" spans="1:4" x14ac:dyDescent="0.3">
      <c r="A23" t="s">
        <v>20</v>
      </c>
      <c r="B23">
        <v>107</v>
      </c>
      <c r="C23" t="s">
        <v>14</v>
      </c>
      <c r="D23" s="17">
        <v>38</v>
      </c>
    </row>
    <row r="24" spans="1:4" x14ac:dyDescent="0.3">
      <c r="A24" t="s">
        <v>20</v>
      </c>
      <c r="B24">
        <v>134</v>
      </c>
      <c r="C24" t="s">
        <v>14</v>
      </c>
      <c r="D24" s="17">
        <v>12</v>
      </c>
    </row>
    <row r="25" spans="1:4" x14ac:dyDescent="0.3">
      <c r="A25" t="s">
        <v>20</v>
      </c>
      <c r="B25">
        <v>198</v>
      </c>
      <c r="C25" t="s">
        <v>14</v>
      </c>
      <c r="D25" s="17">
        <v>1684</v>
      </c>
    </row>
    <row r="26" spans="1:4" x14ac:dyDescent="0.3">
      <c r="A26" t="s">
        <v>20</v>
      </c>
      <c r="B26">
        <v>111</v>
      </c>
      <c r="C26" t="s">
        <v>14</v>
      </c>
      <c r="D26" s="17">
        <v>56</v>
      </c>
    </row>
    <row r="27" spans="1:4" x14ac:dyDescent="0.3">
      <c r="A27" t="s">
        <v>20</v>
      </c>
      <c r="B27">
        <v>222</v>
      </c>
      <c r="C27" t="s">
        <v>14</v>
      </c>
      <c r="D27" s="17">
        <v>838</v>
      </c>
    </row>
    <row r="28" spans="1:4" x14ac:dyDescent="0.3">
      <c r="A28" t="s">
        <v>20</v>
      </c>
      <c r="B28">
        <v>6212</v>
      </c>
      <c r="C28" t="s">
        <v>14</v>
      </c>
      <c r="D28" s="17">
        <v>1000</v>
      </c>
    </row>
    <row r="29" spans="1:4" x14ac:dyDescent="0.3">
      <c r="A29" t="s">
        <v>20</v>
      </c>
      <c r="B29">
        <v>98</v>
      </c>
      <c r="C29" t="s">
        <v>14</v>
      </c>
      <c r="D29" s="17">
        <v>1482</v>
      </c>
    </row>
    <row r="30" spans="1:4" x14ac:dyDescent="0.3">
      <c r="A30" t="s">
        <v>20</v>
      </c>
      <c r="B30">
        <v>92</v>
      </c>
      <c r="C30" t="s">
        <v>14</v>
      </c>
      <c r="D30" s="17">
        <v>106</v>
      </c>
    </row>
    <row r="31" spans="1:4" x14ac:dyDescent="0.3">
      <c r="A31" t="s">
        <v>20</v>
      </c>
      <c r="B31">
        <v>149</v>
      </c>
      <c r="C31" t="s">
        <v>14</v>
      </c>
      <c r="D31" s="17">
        <v>679</v>
      </c>
    </row>
    <row r="32" spans="1:4" x14ac:dyDescent="0.3">
      <c r="A32" t="s">
        <v>20</v>
      </c>
      <c r="B32">
        <v>2431</v>
      </c>
      <c r="C32" t="s">
        <v>14</v>
      </c>
      <c r="D32" s="17">
        <v>1220</v>
      </c>
    </row>
    <row r="33" spans="1:4" x14ac:dyDescent="0.3">
      <c r="A33" t="s">
        <v>20</v>
      </c>
      <c r="B33">
        <v>303</v>
      </c>
      <c r="C33" t="s">
        <v>14</v>
      </c>
      <c r="D33" s="17">
        <v>1</v>
      </c>
    </row>
    <row r="34" spans="1:4" x14ac:dyDescent="0.3">
      <c r="A34" t="s">
        <v>20</v>
      </c>
      <c r="B34">
        <v>209</v>
      </c>
      <c r="C34" t="s">
        <v>14</v>
      </c>
      <c r="D34" s="17">
        <v>37</v>
      </c>
    </row>
    <row r="35" spans="1:4" x14ac:dyDescent="0.3">
      <c r="A35" t="s">
        <v>20</v>
      </c>
      <c r="B35">
        <v>131</v>
      </c>
      <c r="C35" t="s">
        <v>14</v>
      </c>
      <c r="D35" s="17">
        <v>60</v>
      </c>
    </row>
    <row r="36" spans="1:4" x14ac:dyDescent="0.3">
      <c r="A36" t="s">
        <v>20</v>
      </c>
      <c r="B36">
        <v>164</v>
      </c>
      <c r="C36" t="s">
        <v>14</v>
      </c>
      <c r="D36" s="17">
        <v>296</v>
      </c>
    </row>
    <row r="37" spans="1:4" x14ac:dyDescent="0.3">
      <c r="A37" t="s">
        <v>20</v>
      </c>
      <c r="B37">
        <v>201</v>
      </c>
      <c r="C37" t="s">
        <v>14</v>
      </c>
      <c r="D37" s="17">
        <v>3304</v>
      </c>
    </row>
    <row r="38" spans="1:4" x14ac:dyDescent="0.3">
      <c r="A38" t="s">
        <v>20</v>
      </c>
      <c r="B38">
        <v>211</v>
      </c>
      <c r="C38" t="s">
        <v>14</v>
      </c>
      <c r="D38" s="17">
        <v>73</v>
      </c>
    </row>
    <row r="39" spans="1:4" x14ac:dyDescent="0.3">
      <c r="A39" t="s">
        <v>20</v>
      </c>
      <c r="B39">
        <v>128</v>
      </c>
      <c r="C39" t="s">
        <v>14</v>
      </c>
      <c r="D39" s="17">
        <v>3387</v>
      </c>
    </row>
    <row r="40" spans="1:4" x14ac:dyDescent="0.3">
      <c r="A40" t="s">
        <v>20</v>
      </c>
      <c r="B40">
        <v>1600</v>
      </c>
      <c r="C40" t="s">
        <v>14</v>
      </c>
      <c r="D40" s="17">
        <v>662</v>
      </c>
    </row>
    <row r="41" spans="1:4" x14ac:dyDescent="0.3">
      <c r="A41" t="s">
        <v>20</v>
      </c>
      <c r="B41">
        <v>249</v>
      </c>
      <c r="C41" t="s">
        <v>14</v>
      </c>
      <c r="D41" s="17">
        <v>774</v>
      </c>
    </row>
    <row r="42" spans="1:4" x14ac:dyDescent="0.3">
      <c r="A42" t="s">
        <v>20</v>
      </c>
      <c r="B42">
        <v>236</v>
      </c>
      <c r="C42" t="s">
        <v>14</v>
      </c>
      <c r="D42" s="17">
        <v>672</v>
      </c>
    </row>
    <row r="43" spans="1:4" x14ac:dyDescent="0.3">
      <c r="A43" t="s">
        <v>20</v>
      </c>
      <c r="B43">
        <v>4065</v>
      </c>
      <c r="C43" t="s">
        <v>14</v>
      </c>
      <c r="D43" s="17">
        <v>940</v>
      </c>
    </row>
    <row r="44" spans="1:4" x14ac:dyDescent="0.3">
      <c r="A44" t="s">
        <v>20</v>
      </c>
      <c r="B44">
        <v>246</v>
      </c>
      <c r="C44" t="s">
        <v>14</v>
      </c>
      <c r="D44" s="17">
        <v>117</v>
      </c>
    </row>
    <row r="45" spans="1:4" x14ac:dyDescent="0.3">
      <c r="A45" t="s">
        <v>20</v>
      </c>
      <c r="B45">
        <v>2475</v>
      </c>
      <c r="C45" t="s">
        <v>14</v>
      </c>
      <c r="D45" s="17">
        <v>115</v>
      </c>
    </row>
    <row r="46" spans="1:4" x14ac:dyDescent="0.3">
      <c r="A46" t="s">
        <v>20</v>
      </c>
      <c r="B46">
        <v>76</v>
      </c>
      <c r="C46" t="s">
        <v>14</v>
      </c>
      <c r="D46" s="17">
        <v>326</v>
      </c>
    </row>
    <row r="47" spans="1:4" x14ac:dyDescent="0.3">
      <c r="A47" t="s">
        <v>20</v>
      </c>
      <c r="B47">
        <v>54</v>
      </c>
      <c r="C47" t="s">
        <v>14</v>
      </c>
      <c r="D47" s="17">
        <v>1</v>
      </c>
    </row>
    <row r="48" spans="1:4" x14ac:dyDescent="0.3">
      <c r="A48" t="s">
        <v>20</v>
      </c>
      <c r="B48">
        <v>88</v>
      </c>
      <c r="C48" t="s">
        <v>14</v>
      </c>
      <c r="D48" s="17">
        <v>1467</v>
      </c>
    </row>
    <row r="49" spans="1:4" x14ac:dyDescent="0.3">
      <c r="A49" t="s">
        <v>20</v>
      </c>
      <c r="B49">
        <v>85</v>
      </c>
      <c r="C49" t="s">
        <v>14</v>
      </c>
      <c r="D49" s="17">
        <v>5681</v>
      </c>
    </row>
    <row r="50" spans="1:4" x14ac:dyDescent="0.3">
      <c r="A50" t="s">
        <v>20</v>
      </c>
      <c r="B50">
        <v>170</v>
      </c>
      <c r="C50" t="s">
        <v>14</v>
      </c>
      <c r="D50" s="17">
        <v>1059</v>
      </c>
    </row>
    <row r="51" spans="1:4" x14ac:dyDescent="0.3">
      <c r="A51" t="s">
        <v>20</v>
      </c>
      <c r="B51">
        <v>330</v>
      </c>
      <c r="C51" t="s">
        <v>14</v>
      </c>
      <c r="D51" s="17">
        <v>1194</v>
      </c>
    </row>
    <row r="52" spans="1:4" x14ac:dyDescent="0.3">
      <c r="A52" t="s">
        <v>20</v>
      </c>
      <c r="B52">
        <v>127</v>
      </c>
      <c r="C52" t="s">
        <v>14</v>
      </c>
      <c r="D52" s="17">
        <v>30</v>
      </c>
    </row>
    <row r="53" spans="1:4" x14ac:dyDescent="0.3">
      <c r="A53" t="s">
        <v>20</v>
      </c>
      <c r="B53">
        <v>411</v>
      </c>
      <c r="C53" t="s">
        <v>14</v>
      </c>
      <c r="D53" s="17">
        <v>75</v>
      </c>
    </row>
    <row r="54" spans="1:4" x14ac:dyDescent="0.3">
      <c r="A54" t="s">
        <v>20</v>
      </c>
      <c r="B54">
        <v>180</v>
      </c>
      <c r="C54" t="s">
        <v>14</v>
      </c>
      <c r="D54" s="17">
        <v>955</v>
      </c>
    </row>
    <row r="55" spans="1:4" x14ac:dyDescent="0.3">
      <c r="A55" t="s">
        <v>20</v>
      </c>
      <c r="B55">
        <v>374</v>
      </c>
      <c r="C55" t="s">
        <v>14</v>
      </c>
      <c r="D55" s="17">
        <v>67</v>
      </c>
    </row>
    <row r="56" spans="1:4" x14ac:dyDescent="0.3">
      <c r="A56" t="s">
        <v>20</v>
      </c>
      <c r="B56">
        <v>71</v>
      </c>
      <c r="C56" t="s">
        <v>14</v>
      </c>
      <c r="D56" s="17">
        <v>5</v>
      </c>
    </row>
    <row r="57" spans="1:4" x14ac:dyDescent="0.3">
      <c r="A57" t="s">
        <v>20</v>
      </c>
      <c r="B57">
        <v>203</v>
      </c>
      <c r="C57" t="s">
        <v>14</v>
      </c>
      <c r="D57" s="17">
        <v>26</v>
      </c>
    </row>
    <row r="58" spans="1:4" x14ac:dyDescent="0.3">
      <c r="A58" t="s">
        <v>20</v>
      </c>
      <c r="B58">
        <v>113</v>
      </c>
      <c r="C58" t="s">
        <v>14</v>
      </c>
      <c r="D58" s="17">
        <v>1130</v>
      </c>
    </row>
    <row r="59" spans="1:4" x14ac:dyDescent="0.3">
      <c r="A59" t="s">
        <v>20</v>
      </c>
      <c r="B59">
        <v>96</v>
      </c>
      <c r="C59" t="s">
        <v>14</v>
      </c>
      <c r="D59" s="17">
        <v>782</v>
      </c>
    </row>
    <row r="60" spans="1:4" x14ac:dyDescent="0.3">
      <c r="A60" t="s">
        <v>20</v>
      </c>
      <c r="B60">
        <v>498</v>
      </c>
      <c r="C60" t="s">
        <v>14</v>
      </c>
      <c r="D60" s="17">
        <v>210</v>
      </c>
    </row>
    <row r="61" spans="1:4" x14ac:dyDescent="0.3">
      <c r="A61" t="s">
        <v>20</v>
      </c>
      <c r="B61">
        <v>180</v>
      </c>
      <c r="C61" t="s">
        <v>14</v>
      </c>
      <c r="D61" s="17">
        <v>136</v>
      </c>
    </row>
    <row r="62" spans="1:4" x14ac:dyDescent="0.3">
      <c r="A62" t="s">
        <v>20</v>
      </c>
      <c r="B62">
        <v>27</v>
      </c>
      <c r="C62" t="s">
        <v>14</v>
      </c>
      <c r="D62" s="17">
        <v>86</v>
      </c>
    </row>
    <row r="63" spans="1:4" x14ac:dyDescent="0.3">
      <c r="A63" t="s">
        <v>20</v>
      </c>
      <c r="B63">
        <v>2331</v>
      </c>
      <c r="C63" t="s">
        <v>14</v>
      </c>
      <c r="D63" s="17">
        <v>19</v>
      </c>
    </row>
    <row r="64" spans="1:4" x14ac:dyDescent="0.3">
      <c r="A64" t="s">
        <v>20</v>
      </c>
      <c r="B64">
        <v>113</v>
      </c>
      <c r="C64" t="s">
        <v>14</v>
      </c>
      <c r="D64" s="17">
        <v>886</v>
      </c>
    </row>
    <row r="65" spans="1:4" x14ac:dyDescent="0.3">
      <c r="A65" t="s">
        <v>20</v>
      </c>
      <c r="B65">
        <v>164</v>
      </c>
      <c r="C65" t="s">
        <v>14</v>
      </c>
      <c r="D65" s="17">
        <v>35</v>
      </c>
    </row>
    <row r="66" spans="1:4" x14ac:dyDescent="0.3">
      <c r="A66" t="s">
        <v>20</v>
      </c>
      <c r="B66">
        <v>164</v>
      </c>
      <c r="C66" t="s">
        <v>14</v>
      </c>
      <c r="D66" s="17">
        <v>24</v>
      </c>
    </row>
    <row r="67" spans="1:4" x14ac:dyDescent="0.3">
      <c r="A67" t="s">
        <v>20</v>
      </c>
      <c r="B67">
        <v>336</v>
      </c>
      <c r="C67" t="s">
        <v>14</v>
      </c>
      <c r="D67" s="17">
        <v>86</v>
      </c>
    </row>
    <row r="68" spans="1:4" x14ac:dyDescent="0.3">
      <c r="A68" t="s">
        <v>20</v>
      </c>
      <c r="B68">
        <v>1917</v>
      </c>
      <c r="C68" t="s">
        <v>14</v>
      </c>
      <c r="D68" s="17">
        <v>243</v>
      </c>
    </row>
    <row r="69" spans="1:4" x14ac:dyDescent="0.3">
      <c r="A69" t="s">
        <v>20</v>
      </c>
      <c r="B69">
        <v>95</v>
      </c>
      <c r="C69" t="s">
        <v>14</v>
      </c>
      <c r="D69" s="17">
        <v>65</v>
      </c>
    </row>
    <row r="70" spans="1:4" x14ac:dyDescent="0.3">
      <c r="A70" t="s">
        <v>20</v>
      </c>
      <c r="B70">
        <v>147</v>
      </c>
      <c r="C70" t="s">
        <v>14</v>
      </c>
      <c r="D70" s="17">
        <v>100</v>
      </c>
    </row>
    <row r="71" spans="1:4" x14ac:dyDescent="0.3">
      <c r="A71" t="s">
        <v>20</v>
      </c>
      <c r="B71">
        <v>86</v>
      </c>
      <c r="C71" t="s">
        <v>14</v>
      </c>
      <c r="D71" s="17">
        <v>168</v>
      </c>
    </row>
    <row r="72" spans="1:4" x14ac:dyDescent="0.3">
      <c r="A72" t="s">
        <v>20</v>
      </c>
      <c r="B72">
        <v>83</v>
      </c>
      <c r="C72" t="s">
        <v>14</v>
      </c>
      <c r="D72" s="17">
        <v>13</v>
      </c>
    </row>
    <row r="73" spans="1:4" x14ac:dyDescent="0.3">
      <c r="A73" t="s">
        <v>20</v>
      </c>
      <c r="B73">
        <v>676</v>
      </c>
      <c r="C73" t="s">
        <v>14</v>
      </c>
      <c r="D73" s="17">
        <v>1</v>
      </c>
    </row>
    <row r="74" spans="1:4" x14ac:dyDescent="0.3">
      <c r="A74" t="s">
        <v>20</v>
      </c>
      <c r="B74">
        <v>361</v>
      </c>
      <c r="C74" t="s">
        <v>14</v>
      </c>
      <c r="D74" s="17">
        <v>40</v>
      </c>
    </row>
    <row r="75" spans="1:4" x14ac:dyDescent="0.3">
      <c r="A75" t="s">
        <v>20</v>
      </c>
      <c r="B75">
        <v>131</v>
      </c>
      <c r="C75" t="s">
        <v>14</v>
      </c>
      <c r="D75" s="17">
        <v>226</v>
      </c>
    </row>
    <row r="76" spans="1:4" x14ac:dyDescent="0.3">
      <c r="A76" t="s">
        <v>20</v>
      </c>
      <c r="B76">
        <v>126</v>
      </c>
      <c r="C76" t="s">
        <v>14</v>
      </c>
      <c r="D76" s="17">
        <v>1625</v>
      </c>
    </row>
    <row r="77" spans="1:4" x14ac:dyDescent="0.3">
      <c r="A77" t="s">
        <v>20</v>
      </c>
      <c r="B77">
        <v>275</v>
      </c>
      <c r="C77" t="s">
        <v>14</v>
      </c>
      <c r="D77" s="17">
        <v>143</v>
      </c>
    </row>
    <row r="78" spans="1:4" x14ac:dyDescent="0.3">
      <c r="A78" t="s">
        <v>20</v>
      </c>
      <c r="B78">
        <v>67</v>
      </c>
      <c r="C78" t="s">
        <v>14</v>
      </c>
      <c r="D78" s="17">
        <v>934</v>
      </c>
    </row>
    <row r="79" spans="1:4" x14ac:dyDescent="0.3">
      <c r="A79" t="s">
        <v>20</v>
      </c>
      <c r="B79">
        <v>154</v>
      </c>
      <c r="C79" t="s">
        <v>14</v>
      </c>
      <c r="D79" s="17">
        <v>17</v>
      </c>
    </row>
    <row r="80" spans="1:4" x14ac:dyDescent="0.3">
      <c r="A80" t="s">
        <v>20</v>
      </c>
      <c r="B80">
        <v>1782</v>
      </c>
      <c r="C80" t="s">
        <v>14</v>
      </c>
      <c r="D80" s="17">
        <v>2179</v>
      </c>
    </row>
    <row r="81" spans="1:4" x14ac:dyDescent="0.3">
      <c r="A81" t="s">
        <v>20</v>
      </c>
      <c r="B81">
        <v>903</v>
      </c>
      <c r="C81" t="s">
        <v>14</v>
      </c>
      <c r="D81" s="17">
        <v>931</v>
      </c>
    </row>
    <row r="82" spans="1:4" x14ac:dyDescent="0.3">
      <c r="A82" t="s">
        <v>20</v>
      </c>
      <c r="B82">
        <v>94</v>
      </c>
      <c r="C82" t="s">
        <v>14</v>
      </c>
      <c r="D82" s="17">
        <v>92</v>
      </c>
    </row>
    <row r="83" spans="1:4" x14ac:dyDescent="0.3">
      <c r="A83" t="s">
        <v>20</v>
      </c>
      <c r="B83">
        <v>180</v>
      </c>
      <c r="C83" t="s">
        <v>14</v>
      </c>
      <c r="D83" s="17">
        <v>57</v>
      </c>
    </row>
    <row r="84" spans="1:4" x14ac:dyDescent="0.3">
      <c r="A84" t="s">
        <v>20</v>
      </c>
      <c r="B84">
        <v>533</v>
      </c>
      <c r="C84" t="s">
        <v>14</v>
      </c>
      <c r="D84" s="17">
        <v>41</v>
      </c>
    </row>
    <row r="85" spans="1:4" x14ac:dyDescent="0.3">
      <c r="A85" t="s">
        <v>20</v>
      </c>
      <c r="B85">
        <v>2443</v>
      </c>
      <c r="C85" t="s">
        <v>14</v>
      </c>
      <c r="D85" s="17">
        <v>1</v>
      </c>
    </row>
    <row r="86" spans="1:4" x14ac:dyDescent="0.3">
      <c r="A86" t="s">
        <v>20</v>
      </c>
      <c r="B86">
        <v>89</v>
      </c>
      <c r="C86" t="s">
        <v>14</v>
      </c>
      <c r="D86" s="17">
        <v>101</v>
      </c>
    </row>
    <row r="87" spans="1:4" x14ac:dyDescent="0.3">
      <c r="A87" t="s">
        <v>20</v>
      </c>
      <c r="B87">
        <v>159</v>
      </c>
      <c r="C87" t="s">
        <v>14</v>
      </c>
      <c r="D87" s="17">
        <v>1335</v>
      </c>
    </row>
    <row r="88" spans="1:4" x14ac:dyDescent="0.3">
      <c r="A88" t="s">
        <v>20</v>
      </c>
      <c r="B88">
        <v>50</v>
      </c>
      <c r="C88" t="s">
        <v>14</v>
      </c>
      <c r="D88" s="17">
        <v>15</v>
      </c>
    </row>
    <row r="89" spans="1:4" x14ac:dyDescent="0.3">
      <c r="A89" t="s">
        <v>20</v>
      </c>
      <c r="B89">
        <v>186</v>
      </c>
      <c r="C89" t="s">
        <v>14</v>
      </c>
      <c r="D89" s="17">
        <v>454</v>
      </c>
    </row>
    <row r="90" spans="1:4" x14ac:dyDescent="0.3">
      <c r="A90" t="s">
        <v>20</v>
      </c>
      <c r="B90">
        <v>1071</v>
      </c>
      <c r="C90" t="s">
        <v>14</v>
      </c>
      <c r="D90" s="17">
        <v>3182</v>
      </c>
    </row>
    <row r="91" spans="1:4" x14ac:dyDescent="0.3">
      <c r="A91" t="s">
        <v>20</v>
      </c>
      <c r="B91">
        <v>117</v>
      </c>
      <c r="C91" t="s">
        <v>14</v>
      </c>
      <c r="D91" s="17">
        <v>15</v>
      </c>
    </row>
    <row r="92" spans="1:4" x14ac:dyDescent="0.3">
      <c r="A92" t="s">
        <v>20</v>
      </c>
      <c r="B92">
        <v>70</v>
      </c>
      <c r="C92" t="s">
        <v>14</v>
      </c>
      <c r="D92" s="17">
        <v>133</v>
      </c>
    </row>
    <row r="93" spans="1:4" x14ac:dyDescent="0.3">
      <c r="A93" t="s">
        <v>20</v>
      </c>
      <c r="B93">
        <v>135</v>
      </c>
      <c r="C93" t="s">
        <v>14</v>
      </c>
      <c r="D93" s="17">
        <v>2062</v>
      </c>
    </row>
    <row r="94" spans="1:4" x14ac:dyDescent="0.3">
      <c r="A94" t="s">
        <v>20</v>
      </c>
      <c r="B94">
        <v>768</v>
      </c>
      <c r="C94" t="s">
        <v>14</v>
      </c>
      <c r="D94" s="17">
        <v>29</v>
      </c>
    </row>
    <row r="95" spans="1:4" x14ac:dyDescent="0.3">
      <c r="A95" t="s">
        <v>20</v>
      </c>
      <c r="B95">
        <v>199</v>
      </c>
      <c r="C95" t="s">
        <v>14</v>
      </c>
      <c r="D95" s="17">
        <v>132</v>
      </c>
    </row>
    <row r="96" spans="1:4" x14ac:dyDescent="0.3">
      <c r="A96" t="s">
        <v>20</v>
      </c>
      <c r="B96">
        <v>107</v>
      </c>
      <c r="C96" t="s">
        <v>14</v>
      </c>
      <c r="D96" s="17">
        <v>137</v>
      </c>
    </row>
    <row r="97" spans="1:4" x14ac:dyDescent="0.3">
      <c r="A97" t="s">
        <v>20</v>
      </c>
      <c r="B97">
        <v>195</v>
      </c>
      <c r="C97" t="s">
        <v>14</v>
      </c>
      <c r="D97" s="17">
        <v>908</v>
      </c>
    </row>
    <row r="98" spans="1:4" x14ac:dyDescent="0.3">
      <c r="A98" t="s">
        <v>20</v>
      </c>
      <c r="B98">
        <v>3376</v>
      </c>
      <c r="C98" t="s">
        <v>14</v>
      </c>
      <c r="D98" s="17">
        <v>10</v>
      </c>
    </row>
    <row r="99" spans="1:4" x14ac:dyDescent="0.3">
      <c r="A99" t="s">
        <v>20</v>
      </c>
      <c r="B99">
        <v>41</v>
      </c>
      <c r="C99" t="s">
        <v>14</v>
      </c>
      <c r="D99" s="17">
        <v>1910</v>
      </c>
    </row>
    <row r="100" spans="1:4" x14ac:dyDescent="0.3">
      <c r="A100" t="s">
        <v>20</v>
      </c>
      <c r="B100">
        <v>1821</v>
      </c>
      <c r="C100" t="s">
        <v>14</v>
      </c>
      <c r="D100" s="17">
        <v>38</v>
      </c>
    </row>
    <row r="101" spans="1:4" x14ac:dyDescent="0.3">
      <c r="A101" t="s">
        <v>20</v>
      </c>
      <c r="B101">
        <v>164</v>
      </c>
      <c r="C101" t="s">
        <v>14</v>
      </c>
      <c r="D101" s="17">
        <v>104</v>
      </c>
    </row>
    <row r="102" spans="1:4" x14ac:dyDescent="0.3">
      <c r="A102" t="s">
        <v>20</v>
      </c>
      <c r="B102">
        <v>157</v>
      </c>
      <c r="C102" t="s">
        <v>14</v>
      </c>
      <c r="D102" s="17">
        <v>49</v>
      </c>
    </row>
    <row r="103" spans="1:4" x14ac:dyDescent="0.3">
      <c r="A103" t="s">
        <v>20</v>
      </c>
      <c r="B103">
        <v>246</v>
      </c>
      <c r="C103" t="s">
        <v>14</v>
      </c>
      <c r="D103" s="17">
        <v>1</v>
      </c>
    </row>
    <row r="104" spans="1:4" x14ac:dyDescent="0.3">
      <c r="A104" t="s">
        <v>20</v>
      </c>
      <c r="B104">
        <v>1396</v>
      </c>
      <c r="C104" t="s">
        <v>14</v>
      </c>
      <c r="D104" s="17">
        <v>245</v>
      </c>
    </row>
    <row r="105" spans="1:4" x14ac:dyDescent="0.3">
      <c r="A105" t="s">
        <v>20</v>
      </c>
      <c r="B105">
        <v>2506</v>
      </c>
      <c r="C105" t="s">
        <v>14</v>
      </c>
      <c r="D105" s="17">
        <v>32</v>
      </c>
    </row>
    <row r="106" spans="1:4" x14ac:dyDescent="0.3">
      <c r="A106" t="s">
        <v>20</v>
      </c>
      <c r="B106">
        <v>244</v>
      </c>
      <c r="C106" t="s">
        <v>14</v>
      </c>
      <c r="D106" s="17">
        <v>7</v>
      </c>
    </row>
    <row r="107" spans="1:4" x14ac:dyDescent="0.3">
      <c r="A107" t="s">
        <v>20</v>
      </c>
      <c r="B107">
        <v>146</v>
      </c>
      <c r="C107" t="s">
        <v>14</v>
      </c>
      <c r="D107" s="17">
        <v>803</v>
      </c>
    </row>
    <row r="108" spans="1:4" x14ac:dyDescent="0.3">
      <c r="A108" t="s">
        <v>20</v>
      </c>
      <c r="B108">
        <v>1267</v>
      </c>
      <c r="C108" t="s">
        <v>14</v>
      </c>
      <c r="D108" s="17">
        <v>16</v>
      </c>
    </row>
    <row r="109" spans="1:4" x14ac:dyDescent="0.3">
      <c r="A109" t="s">
        <v>20</v>
      </c>
      <c r="B109">
        <v>1561</v>
      </c>
      <c r="C109" t="s">
        <v>14</v>
      </c>
      <c r="D109" s="17">
        <v>31</v>
      </c>
    </row>
    <row r="110" spans="1:4" x14ac:dyDescent="0.3">
      <c r="A110" t="s">
        <v>20</v>
      </c>
      <c r="B110">
        <v>48</v>
      </c>
      <c r="C110" t="s">
        <v>14</v>
      </c>
      <c r="D110" s="17">
        <v>108</v>
      </c>
    </row>
    <row r="111" spans="1:4" x14ac:dyDescent="0.3">
      <c r="A111" t="s">
        <v>20</v>
      </c>
      <c r="B111">
        <v>2739</v>
      </c>
      <c r="C111" t="s">
        <v>14</v>
      </c>
      <c r="D111" s="17">
        <v>30</v>
      </c>
    </row>
    <row r="112" spans="1:4" x14ac:dyDescent="0.3">
      <c r="A112" t="s">
        <v>20</v>
      </c>
      <c r="B112">
        <v>3537</v>
      </c>
      <c r="C112" t="s">
        <v>14</v>
      </c>
      <c r="D112" s="17">
        <v>17</v>
      </c>
    </row>
    <row r="113" spans="1:4" x14ac:dyDescent="0.3">
      <c r="A113" t="s">
        <v>20</v>
      </c>
      <c r="B113">
        <v>2107</v>
      </c>
      <c r="C113" t="s">
        <v>14</v>
      </c>
      <c r="D113" s="17">
        <v>80</v>
      </c>
    </row>
    <row r="114" spans="1:4" x14ac:dyDescent="0.3">
      <c r="A114" t="s">
        <v>20</v>
      </c>
      <c r="B114">
        <v>3318</v>
      </c>
      <c r="C114" t="s">
        <v>14</v>
      </c>
      <c r="D114" s="17">
        <v>2468</v>
      </c>
    </row>
    <row r="115" spans="1:4" x14ac:dyDescent="0.3">
      <c r="A115" t="s">
        <v>20</v>
      </c>
      <c r="B115">
        <v>340</v>
      </c>
      <c r="C115" t="s">
        <v>14</v>
      </c>
      <c r="D115" s="17">
        <v>26</v>
      </c>
    </row>
    <row r="116" spans="1:4" x14ac:dyDescent="0.3">
      <c r="A116" t="s">
        <v>20</v>
      </c>
      <c r="B116">
        <v>1442</v>
      </c>
      <c r="C116" t="s">
        <v>14</v>
      </c>
      <c r="D116" s="17">
        <v>73</v>
      </c>
    </row>
    <row r="117" spans="1:4" x14ac:dyDescent="0.3">
      <c r="A117" t="s">
        <v>20</v>
      </c>
      <c r="B117">
        <v>126</v>
      </c>
      <c r="C117" t="s">
        <v>14</v>
      </c>
      <c r="D117" s="17">
        <v>128</v>
      </c>
    </row>
    <row r="118" spans="1:4" x14ac:dyDescent="0.3">
      <c r="A118" t="s">
        <v>20</v>
      </c>
      <c r="B118">
        <v>524</v>
      </c>
      <c r="C118" t="s">
        <v>14</v>
      </c>
      <c r="D118" s="17">
        <v>33</v>
      </c>
    </row>
    <row r="119" spans="1:4" x14ac:dyDescent="0.3">
      <c r="A119" t="s">
        <v>20</v>
      </c>
      <c r="B119">
        <v>1989</v>
      </c>
      <c r="C119" t="s">
        <v>14</v>
      </c>
      <c r="D119" s="17">
        <v>1072</v>
      </c>
    </row>
    <row r="120" spans="1:4" x14ac:dyDescent="0.3">
      <c r="A120" t="s">
        <v>20</v>
      </c>
      <c r="B120">
        <v>157</v>
      </c>
      <c r="C120" t="s">
        <v>14</v>
      </c>
      <c r="D120" s="17">
        <v>393</v>
      </c>
    </row>
    <row r="121" spans="1:4" x14ac:dyDescent="0.3">
      <c r="A121" t="s">
        <v>20</v>
      </c>
      <c r="B121">
        <v>4498</v>
      </c>
      <c r="C121" t="s">
        <v>14</v>
      </c>
      <c r="D121" s="17">
        <v>1257</v>
      </c>
    </row>
    <row r="122" spans="1:4" x14ac:dyDescent="0.3">
      <c r="A122" t="s">
        <v>20</v>
      </c>
      <c r="B122">
        <v>80</v>
      </c>
      <c r="C122" t="s">
        <v>14</v>
      </c>
      <c r="D122" s="17">
        <v>328</v>
      </c>
    </row>
    <row r="123" spans="1:4" x14ac:dyDescent="0.3">
      <c r="A123" t="s">
        <v>20</v>
      </c>
      <c r="B123">
        <v>43</v>
      </c>
      <c r="C123" t="s">
        <v>14</v>
      </c>
      <c r="D123" s="17">
        <v>147</v>
      </c>
    </row>
    <row r="124" spans="1:4" x14ac:dyDescent="0.3">
      <c r="A124" t="s">
        <v>20</v>
      </c>
      <c r="B124">
        <v>2053</v>
      </c>
      <c r="C124" t="s">
        <v>14</v>
      </c>
      <c r="D124" s="17">
        <v>830</v>
      </c>
    </row>
    <row r="125" spans="1:4" x14ac:dyDescent="0.3">
      <c r="A125" t="s">
        <v>20</v>
      </c>
      <c r="B125">
        <v>168</v>
      </c>
      <c r="C125" t="s">
        <v>14</v>
      </c>
      <c r="D125" s="17">
        <v>331</v>
      </c>
    </row>
    <row r="126" spans="1:4" x14ac:dyDescent="0.3">
      <c r="A126" t="s">
        <v>20</v>
      </c>
      <c r="B126">
        <v>4289</v>
      </c>
      <c r="C126" t="s">
        <v>14</v>
      </c>
      <c r="D126" s="17">
        <v>25</v>
      </c>
    </row>
    <row r="127" spans="1:4" x14ac:dyDescent="0.3">
      <c r="A127" t="s">
        <v>20</v>
      </c>
      <c r="B127">
        <v>165</v>
      </c>
      <c r="C127" t="s">
        <v>14</v>
      </c>
      <c r="D127" s="17">
        <v>3483</v>
      </c>
    </row>
    <row r="128" spans="1:4" x14ac:dyDescent="0.3">
      <c r="A128" t="s">
        <v>20</v>
      </c>
      <c r="B128">
        <v>1815</v>
      </c>
      <c r="C128" t="s">
        <v>14</v>
      </c>
      <c r="D128" s="17">
        <v>923</v>
      </c>
    </row>
    <row r="129" spans="1:4" x14ac:dyDescent="0.3">
      <c r="A129" t="s">
        <v>20</v>
      </c>
      <c r="B129">
        <v>397</v>
      </c>
      <c r="C129" t="s">
        <v>14</v>
      </c>
      <c r="D129" s="17">
        <v>1</v>
      </c>
    </row>
    <row r="130" spans="1:4" x14ac:dyDescent="0.3">
      <c r="A130" t="s">
        <v>20</v>
      </c>
      <c r="B130">
        <v>1539</v>
      </c>
      <c r="C130" t="s">
        <v>14</v>
      </c>
      <c r="D130" s="17">
        <v>33</v>
      </c>
    </row>
    <row r="131" spans="1:4" x14ac:dyDescent="0.3">
      <c r="A131" t="s">
        <v>20</v>
      </c>
      <c r="B131">
        <v>138</v>
      </c>
      <c r="C131" t="s">
        <v>14</v>
      </c>
      <c r="D131" s="17">
        <v>40</v>
      </c>
    </row>
    <row r="132" spans="1:4" x14ac:dyDescent="0.3">
      <c r="A132" t="s">
        <v>20</v>
      </c>
      <c r="B132">
        <v>3594</v>
      </c>
      <c r="C132" t="s">
        <v>14</v>
      </c>
      <c r="D132" s="17">
        <v>23</v>
      </c>
    </row>
    <row r="133" spans="1:4" x14ac:dyDescent="0.3">
      <c r="A133" t="s">
        <v>20</v>
      </c>
      <c r="B133">
        <v>5880</v>
      </c>
      <c r="C133" t="s">
        <v>14</v>
      </c>
      <c r="D133" s="17">
        <v>75</v>
      </c>
    </row>
    <row r="134" spans="1:4" x14ac:dyDescent="0.3">
      <c r="A134" t="s">
        <v>20</v>
      </c>
      <c r="B134">
        <v>112</v>
      </c>
      <c r="C134" t="s">
        <v>14</v>
      </c>
      <c r="D134" s="17">
        <v>2176</v>
      </c>
    </row>
    <row r="135" spans="1:4" x14ac:dyDescent="0.3">
      <c r="A135" t="s">
        <v>20</v>
      </c>
      <c r="B135">
        <v>943</v>
      </c>
      <c r="C135" t="s">
        <v>14</v>
      </c>
      <c r="D135" s="17">
        <v>441</v>
      </c>
    </row>
    <row r="136" spans="1:4" x14ac:dyDescent="0.3">
      <c r="A136" t="s">
        <v>20</v>
      </c>
      <c r="B136">
        <v>2468</v>
      </c>
      <c r="C136" t="s">
        <v>14</v>
      </c>
      <c r="D136" s="17">
        <v>25</v>
      </c>
    </row>
    <row r="137" spans="1:4" x14ac:dyDescent="0.3">
      <c r="A137" t="s">
        <v>20</v>
      </c>
      <c r="B137">
        <v>2551</v>
      </c>
      <c r="C137" t="s">
        <v>14</v>
      </c>
      <c r="D137" s="17">
        <v>127</v>
      </c>
    </row>
    <row r="138" spans="1:4" x14ac:dyDescent="0.3">
      <c r="A138" t="s">
        <v>20</v>
      </c>
      <c r="B138">
        <v>101</v>
      </c>
      <c r="C138" t="s">
        <v>14</v>
      </c>
      <c r="D138" s="17">
        <v>355</v>
      </c>
    </row>
    <row r="139" spans="1:4" x14ac:dyDescent="0.3">
      <c r="A139" t="s">
        <v>20</v>
      </c>
      <c r="B139">
        <v>92</v>
      </c>
      <c r="C139" t="s">
        <v>14</v>
      </c>
      <c r="D139" s="17">
        <v>44</v>
      </c>
    </row>
    <row r="140" spans="1:4" x14ac:dyDescent="0.3">
      <c r="A140" t="s">
        <v>20</v>
      </c>
      <c r="B140">
        <v>62</v>
      </c>
      <c r="C140" t="s">
        <v>14</v>
      </c>
      <c r="D140" s="17">
        <v>67</v>
      </c>
    </row>
    <row r="141" spans="1:4" x14ac:dyDescent="0.3">
      <c r="A141" t="s">
        <v>20</v>
      </c>
      <c r="B141">
        <v>149</v>
      </c>
      <c r="C141" t="s">
        <v>14</v>
      </c>
      <c r="D141" s="17">
        <v>1068</v>
      </c>
    </row>
    <row r="142" spans="1:4" x14ac:dyDescent="0.3">
      <c r="A142" t="s">
        <v>20</v>
      </c>
      <c r="B142">
        <v>329</v>
      </c>
      <c r="C142" t="s">
        <v>14</v>
      </c>
      <c r="D142" s="17">
        <v>424</v>
      </c>
    </row>
    <row r="143" spans="1:4" x14ac:dyDescent="0.3">
      <c r="A143" t="s">
        <v>20</v>
      </c>
      <c r="B143">
        <v>97</v>
      </c>
      <c r="C143" t="s">
        <v>14</v>
      </c>
      <c r="D143" s="17">
        <v>151</v>
      </c>
    </row>
    <row r="144" spans="1:4" x14ac:dyDescent="0.3">
      <c r="A144" t="s">
        <v>20</v>
      </c>
      <c r="B144">
        <v>1784</v>
      </c>
      <c r="C144" t="s">
        <v>14</v>
      </c>
      <c r="D144" s="17">
        <v>1608</v>
      </c>
    </row>
    <row r="145" spans="1:4" x14ac:dyDescent="0.3">
      <c r="A145" t="s">
        <v>20</v>
      </c>
      <c r="B145">
        <v>1684</v>
      </c>
      <c r="C145" t="s">
        <v>14</v>
      </c>
      <c r="D145" s="17">
        <v>941</v>
      </c>
    </row>
    <row r="146" spans="1:4" x14ac:dyDescent="0.3">
      <c r="A146" t="s">
        <v>20</v>
      </c>
      <c r="B146">
        <v>250</v>
      </c>
      <c r="C146" t="s">
        <v>14</v>
      </c>
      <c r="D146" s="17">
        <v>1</v>
      </c>
    </row>
    <row r="147" spans="1:4" x14ac:dyDescent="0.3">
      <c r="A147" t="s">
        <v>20</v>
      </c>
      <c r="B147">
        <v>238</v>
      </c>
      <c r="C147" t="s">
        <v>14</v>
      </c>
      <c r="D147" s="17">
        <v>40</v>
      </c>
    </row>
    <row r="148" spans="1:4" x14ac:dyDescent="0.3">
      <c r="A148" t="s">
        <v>20</v>
      </c>
      <c r="B148">
        <v>53</v>
      </c>
      <c r="C148" t="s">
        <v>14</v>
      </c>
      <c r="D148" s="17">
        <v>3015</v>
      </c>
    </row>
    <row r="149" spans="1:4" x14ac:dyDescent="0.3">
      <c r="A149" t="s">
        <v>20</v>
      </c>
      <c r="B149">
        <v>214</v>
      </c>
      <c r="C149" t="s">
        <v>14</v>
      </c>
      <c r="D149" s="17">
        <v>435</v>
      </c>
    </row>
    <row r="150" spans="1:4" x14ac:dyDescent="0.3">
      <c r="A150" t="s">
        <v>20</v>
      </c>
      <c r="B150">
        <v>222</v>
      </c>
      <c r="C150" t="s">
        <v>14</v>
      </c>
      <c r="D150" s="17">
        <v>714</v>
      </c>
    </row>
    <row r="151" spans="1:4" x14ac:dyDescent="0.3">
      <c r="A151" t="s">
        <v>20</v>
      </c>
      <c r="B151">
        <v>1884</v>
      </c>
      <c r="C151" t="s">
        <v>14</v>
      </c>
      <c r="D151" s="17">
        <v>5497</v>
      </c>
    </row>
    <row r="152" spans="1:4" x14ac:dyDescent="0.3">
      <c r="A152" t="s">
        <v>20</v>
      </c>
      <c r="B152">
        <v>218</v>
      </c>
      <c r="C152" t="s">
        <v>14</v>
      </c>
      <c r="D152" s="17">
        <v>418</v>
      </c>
    </row>
    <row r="153" spans="1:4" x14ac:dyDescent="0.3">
      <c r="A153" t="s">
        <v>20</v>
      </c>
      <c r="B153">
        <v>6465</v>
      </c>
      <c r="C153" t="s">
        <v>14</v>
      </c>
      <c r="D153" s="17">
        <v>1439</v>
      </c>
    </row>
    <row r="154" spans="1:4" x14ac:dyDescent="0.3">
      <c r="A154" t="s">
        <v>20</v>
      </c>
      <c r="B154">
        <v>59</v>
      </c>
      <c r="C154" t="s">
        <v>14</v>
      </c>
      <c r="D154" s="17">
        <v>15</v>
      </c>
    </row>
    <row r="155" spans="1:4" x14ac:dyDescent="0.3">
      <c r="A155" t="s">
        <v>20</v>
      </c>
      <c r="B155">
        <v>88</v>
      </c>
      <c r="C155" t="s">
        <v>14</v>
      </c>
      <c r="D155" s="17">
        <v>1999</v>
      </c>
    </row>
    <row r="156" spans="1:4" x14ac:dyDescent="0.3">
      <c r="A156" t="s">
        <v>20</v>
      </c>
      <c r="B156">
        <v>1697</v>
      </c>
      <c r="C156" t="s">
        <v>14</v>
      </c>
      <c r="D156" s="17">
        <v>118</v>
      </c>
    </row>
    <row r="157" spans="1:4" x14ac:dyDescent="0.3">
      <c r="A157" t="s">
        <v>20</v>
      </c>
      <c r="B157">
        <v>92</v>
      </c>
      <c r="C157" t="s">
        <v>14</v>
      </c>
      <c r="D157" s="17">
        <v>162</v>
      </c>
    </row>
    <row r="158" spans="1:4" x14ac:dyDescent="0.3">
      <c r="A158" t="s">
        <v>20</v>
      </c>
      <c r="B158">
        <v>186</v>
      </c>
      <c r="C158" t="s">
        <v>14</v>
      </c>
      <c r="D158" s="17">
        <v>83</v>
      </c>
    </row>
    <row r="159" spans="1:4" x14ac:dyDescent="0.3">
      <c r="A159" t="s">
        <v>20</v>
      </c>
      <c r="B159">
        <v>138</v>
      </c>
      <c r="C159" t="s">
        <v>14</v>
      </c>
      <c r="D159" s="17">
        <v>747</v>
      </c>
    </row>
    <row r="160" spans="1:4" x14ac:dyDescent="0.3">
      <c r="A160" t="s">
        <v>20</v>
      </c>
      <c r="B160">
        <v>261</v>
      </c>
      <c r="C160" t="s">
        <v>14</v>
      </c>
      <c r="D160" s="17">
        <v>84</v>
      </c>
    </row>
    <row r="161" spans="1:4" x14ac:dyDescent="0.3">
      <c r="A161" t="s">
        <v>20</v>
      </c>
      <c r="B161">
        <v>107</v>
      </c>
      <c r="C161" t="s">
        <v>14</v>
      </c>
      <c r="D161" s="17">
        <v>91</v>
      </c>
    </row>
    <row r="162" spans="1:4" x14ac:dyDescent="0.3">
      <c r="A162" t="s">
        <v>20</v>
      </c>
      <c r="B162">
        <v>199</v>
      </c>
      <c r="C162" t="s">
        <v>14</v>
      </c>
      <c r="D162" s="17">
        <v>792</v>
      </c>
    </row>
    <row r="163" spans="1:4" x14ac:dyDescent="0.3">
      <c r="A163" t="s">
        <v>20</v>
      </c>
      <c r="B163">
        <v>5512</v>
      </c>
      <c r="C163" t="s">
        <v>14</v>
      </c>
      <c r="D163" s="17">
        <v>32</v>
      </c>
    </row>
    <row r="164" spans="1:4" x14ac:dyDescent="0.3">
      <c r="A164" t="s">
        <v>20</v>
      </c>
      <c r="B164">
        <v>86</v>
      </c>
      <c r="C164" t="s">
        <v>14</v>
      </c>
      <c r="D164" s="17">
        <v>186</v>
      </c>
    </row>
    <row r="165" spans="1:4" x14ac:dyDescent="0.3">
      <c r="A165" t="s">
        <v>20</v>
      </c>
      <c r="B165">
        <v>2768</v>
      </c>
      <c r="C165" t="s">
        <v>14</v>
      </c>
      <c r="D165" s="17">
        <v>605</v>
      </c>
    </row>
    <row r="166" spans="1:4" x14ac:dyDescent="0.3">
      <c r="A166" t="s">
        <v>20</v>
      </c>
      <c r="B166">
        <v>48</v>
      </c>
      <c r="C166" t="s">
        <v>14</v>
      </c>
      <c r="D166" s="17">
        <v>1</v>
      </c>
    </row>
    <row r="167" spans="1:4" x14ac:dyDescent="0.3">
      <c r="A167" t="s">
        <v>20</v>
      </c>
      <c r="B167">
        <v>87</v>
      </c>
      <c r="C167" t="s">
        <v>14</v>
      </c>
      <c r="D167" s="17">
        <v>31</v>
      </c>
    </row>
    <row r="168" spans="1:4" x14ac:dyDescent="0.3">
      <c r="A168" t="s">
        <v>20</v>
      </c>
      <c r="B168">
        <v>1894</v>
      </c>
      <c r="C168" t="s">
        <v>14</v>
      </c>
      <c r="D168" s="17">
        <v>1181</v>
      </c>
    </row>
    <row r="169" spans="1:4" x14ac:dyDescent="0.3">
      <c r="A169" t="s">
        <v>20</v>
      </c>
      <c r="B169">
        <v>282</v>
      </c>
      <c r="C169" t="s">
        <v>14</v>
      </c>
      <c r="D169" s="17">
        <v>39</v>
      </c>
    </row>
    <row r="170" spans="1:4" x14ac:dyDescent="0.3">
      <c r="A170" t="s">
        <v>20</v>
      </c>
      <c r="B170">
        <v>116</v>
      </c>
      <c r="C170" t="s">
        <v>14</v>
      </c>
      <c r="D170" s="17">
        <v>46</v>
      </c>
    </row>
    <row r="171" spans="1:4" x14ac:dyDescent="0.3">
      <c r="A171" t="s">
        <v>20</v>
      </c>
      <c r="B171">
        <v>83</v>
      </c>
      <c r="C171" t="s">
        <v>14</v>
      </c>
      <c r="D171" s="17">
        <v>105</v>
      </c>
    </row>
    <row r="172" spans="1:4" x14ac:dyDescent="0.3">
      <c r="A172" t="s">
        <v>20</v>
      </c>
      <c r="B172">
        <v>91</v>
      </c>
      <c r="C172" t="s">
        <v>14</v>
      </c>
      <c r="D172" s="17">
        <v>535</v>
      </c>
    </row>
    <row r="173" spans="1:4" x14ac:dyDescent="0.3">
      <c r="A173" t="s">
        <v>20</v>
      </c>
      <c r="B173">
        <v>546</v>
      </c>
      <c r="C173" t="s">
        <v>14</v>
      </c>
      <c r="D173" s="17">
        <v>16</v>
      </c>
    </row>
    <row r="174" spans="1:4" x14ac:dyDescent="0.3">
      <c r="A174" t="s">
        <v>20</v>
      </c>
      <c r="B174">
        <v>393</v>
      </c>
      <c r="C174" t="s">
        <v>14</v>
      </c>
      <c r="D174" s="17">
        <v>575</v>
      </c>
    </row>
    <row r="175" spans="1:4" x14ac:dyDescent="0.3">
      <c r="A175" t="s">
        <v>20</v>
      </c>
      <c r="B175">
        <v>133</v>
      </c>
      <c r="C175" t="s">
        <v>14</v>
      </c>
      <c r="D175" s="17">
        <v>1120</v>
      </c>
    </row>
    <row r="176" spans="1:4" x14ac:dyDescent="0.3">
      <c r="A176" t="s">
        <v>20</v>
      </c>
      <c r="B176">
        <v>254</v>
      </c>
      <c r="C176" t="s">
        <v>14</v>
      </c>
      <c r="D176" s="17">
        <v>113</v>
      </c>
    </row>
    <row r="177" spans="1:4" x14ac:dyDescent="0.3">
      <c r="A177" t="s">
        <v>20</v>
      </c>
      <c r="B177">
        <v>176</v>
      </c>
      <c r="C177" t="s">
        <v>14</v>
      </c>
      <c r="D177" s="17">
        <v>1538</v>
      </c>
    </row>
    <row r="178" spans="1:4" x14ac:dyDescent="0.3">
      <c r="A178" t="s">
        <v>20</v>
      </c>
      <c r="B178">
        <v>337</v>
      </c>
      <c r="C178" t="s">
        <v>14</v>
      </c>
      <c r="D178" s="17">
        <v>9</v>
      </c>
    </row>
    <row r="179" spans="1:4" x14ac:dyDescent="0.3">
      <c r="A179" t="s">
        <v>20</v>
      </c>
      <c r="B179">
        <v>107</v>
      </c>
      <c r="C179" t="s">
        <v>14</v>
      </c>
      <c r="D179" s="17">
        <v>554</v>
      </c>
    </row>
    <row r="180" spans="1:4" x14ac:dyDescent="0.3">
      <c r="A180" t="s">
        <v>20</v>
      </c>
      <c r="B180">
        <v>183</v>
      </c>
      <c r="C180" t="s">
        <v>14</v>
      </c>
      <c r="D180" s="17">
        <v>648</v>
      </c>
    </row>
    <row r="181" spans="1:4" x14ac:dyDescent="0.3">
      <c r="A181" t="s">
        <v>20</v>
      </c>
      <c r="B181">
        <v>72</v>
      </c>
      <c r="C181" t="s">
        <v>14</v>
      </c>
      <c r="D181" s="17">
        <v>21</v>
      </c>
    </row>
    <row r="182" spans="1:4" x14ac:dyDescent="0.3">
      <c r="A182" t="s">
        <v>20</v>
      </c>
      <c r="B182">
        <v>295</v>
      </c>
      <c r="C182" t="s">
        <v>14</v>
      </c>
      <c r="D182" s="17">
        <v>54</v>
      </c>
    </row>
    <row r="183" spans="1:4" x14ac:dyDescent="0.3">
      <c r="A183" t="s">
        <v>20</v>
      </c>
      <c r="B183">
        <v>142</v>
      </c>
      <c r="C183" t="s">
        <v>14</v>
      </c>
      <c r="D183" s="17">
        <v>120</v>
      </c>
    </row>
    <row r="184" spans="1:4" x14ac:dyDescent="0.3">
      <c r="A184" t="s">
        <v>20</v>
      </c>
      <c r="B184">
        <v>85</v>
      </c>
      <c r="C184" t="s">
        <v>14</v>
      </c>
      <c r="D184" s="17">
        <v>579</v>
      </c>
    </row>
    <row r="185" spans="1:4" x14ac:dyDescent="0.3">
      <c r="A185" t="s">
        <v>20</v>
      </c>
      <c r="B185">
        <v>659</v>
      </c>
      <c r="C185" t="s">
        <v>14</v>
      </c>
      <c r="D185" s="17">
        <v>2072</v>
      </c>
    </row>
    <row r="186" spans="1:4" x14ac:dyDescent="0.3">
      <c r="A186" t="s">
        <v>20</v>
      </c>
      <c r="B186">
        <v>121</v>
      </c>
      <c r="C186" t="s">
        <v>14</v>
      </c>
      <c r="D186" s="17">
        <v>0</v>
      </c>
    </row>
    <row r="187" spans="1:4" x14ac:dyDescent="0.3">
      <c r="A187" t="s">
        <v>20</v>
      </c>
      <c r="B187">
        <v>3742</v>
      </c>
      <c r="C187" t="s">
        <v>14</v>
      </c>
      <c r="D187" s="17">
        <v>1796</v>
      </c>
    </row>
    <row r="188" spans="1:4" x14ac:dyDescent="0.3">
      <c r="A188" t="s">
        <v>20</v>
      </c>
      <c r="B188">
        <v>223</v>
      </c>
      <c r="C188" t="s">
        <v>14</v>
      </c>
      <c r="D188" s="17">
        <v>62</v>
      </c>
    </row>
    <row r="189" spans="1:4" x14ac:dyDescent="0.3">
      <c r="A189" t="s">
        <v>20</v>
      </c>
      <c r="B189">
        <v>133</v>
      </c>
      <c r="C189" t="s">
        <v>14</v>
      </c>
      <c r="D189" s="17">
        <v>347</v>
      </c>
    </row>
    <row r="190" spans="1:4" x14ac:dyDescent="0.3">
      <c r="A190" t="s">
        <v>20</v>
      </c>
      <c r="B190">
        <v>5168</v>
      </c>
      <c r="C190" t="s">
        <v>14</v>
      </c>
      <c r="D190" s="17">
        <v>19</v>
      </c>
    </row>
    <row r="191" spans="1:4" x14ac:dyDescent="0.3">
      <c r="A191" t="s">
        <v>20</v>
      </c>
      <c r="B191">
        <v>307</v>
      </c>
      <c r="C191" t="s">
        <v>14</v>
      </c>
      <c r="D191" s="17">
        <v>1258</v>
      </c>
    </row>
    <row r="192" spans="1:4" x14ac:dyDescent="0.3">
      <c r="A192" t="s">
        <v>20</v>
      </c>
      <c r="B192">
        <v>2441</v>
      </c>
      <c r="C192" t="s">
        <v>14</v>
      </c>
      <c r="D192" s="17">
        <v>362</v>
      </c>
    </row>
    <row r="193" spans="1:4" x14ac:dyDescent="0.3">
      <c r="A193" t="s">
        <v>20</v>
      </c>
      <c r="B193">
        <v>1385</v>
      </c>
      <c r="C193" t="s">
        <v>14</v>
      </c>
      <c r="D193" s="17">
        <v>133</v>
      </c>
    </row>
    <row r="194" spans="1:4" x14ac:dyDescent="0.3">
      <c r="A194" t="s">
        <v>20</v>
      </c>
      <c r="B194">
        <v>190</v>
      </c>
      <c r="C194" t="s">
        <v>14</v>
      </c>
      <c r="D194" s="17">
        <v>846</v>
      </c>
    </row>
    <row r="195" spans="1:4" x14ac:dyDescent="0.3">
      <c r="A195" t="s">
        <v>20</v>
      </c>
      <c r="B195">
        <v>470</v>
      </c>
      <c r="C195" t="s">
        <v>14</v>
      </c>
      <c r="D195" s="17">
        <v>10</v>
      </c>
    </row>
    <row r="196" spans="1:4" x14ac:dyDescent="0.3">
      <c r="A196" t="s">
        <v>20</v>
      </c>
      <c r="B196">
        <v>253</v>
      </c>
      <c r="C196" t="s">
        <v>14</v>
      </c>
      <c r="D196" s="17">
        <v>191</v>
      </c>
    </row>
    <row r="197" spans="1:4" x14ac:dyDescent="0.3">
      <c r="A197" t="s">
        <v>20</v>
      </c>
      <c r="B197">
        <v>1113</v>
      </c>
      <c r="C197" t="s">
        <v>14</v>
      </c>
      <c r="D197" s="17">
        <v>1979</v>
      </c>
    </row>
    <row r="198" spans="1:4" x14ac:dyDescent="0.3">
      <c r="A198" t="s">
        <v>20</v>
      </c>
      <c r="B198">
        <v>2283</v>
      </c>
      <c r="C198" t="s">
        <v>14</v>
      </c>
      <c r="D198" s="17">
        <v>63</v>
      </c>
    </row>
    <row r="199" spans="1:4" x14ac:dyDescent="0.3">
      <c r="A199" t="s">
        <v>20</v>
      </c>
      <c r="B199">
        <v>1095</v>
      </c>
      <c r="C199" t="s">
        <v>14</v>
      </c>
      <c r="D199" s="17">
        <v>6080</v>
      </c>
    </row>
    <row r="200" spans="1:4" x14ac:dyDescent="0.3">
      <c r="A200" t="s">
        <v>20</v>
      </c>
      <c r="B200">
        <v>1690</v>
      </c>
      <c r="C200" t="s">
        <v>14</v>
      </c>
      <c r="D200" s="17">
        <v>80</v>
      </c>
    </row>
    <row r="201" spans="1:4" x14ac:dyDescent="0.3">
      <c r="A201" t="s">
        <v>20</v>
      </c>
      <c r="B201">
        <v>191</v>
      </c>
      <c r="C201" t="s">
        <v>14</v>
      </c>
      <c r="D201" s="17">
        <v>9</v>
      </c>
    </row>
    <row r="202" spans="1:4" x14ac:dyDescent="0.3">
      <c r="A202" t="s">
        <v>20</v>
      </c>
      <c r="B202">
        <v>2013</v>
      </c>
      <c r="C202" t="s">
        <v>14</v>
      </c>
      <c r="D202" s="17">
        <v>1784</v>
      </c>
    </row>
    <row r="203" spans="1:4" x14ac:dyDescent="0.3">
      <c r="A203" t="s">
        <v>20</v>
      </c>
      <c r="B203">
        <v>1703</v>
      </c>
      <c r="C203" t="s">
        <v>14</v>
      </c>
      <c r="D203" s="17">
        <v>243</v>
      </c>
    </row>
    <row r="204" spans="1:4" x14ac:dyDescent="0.3">
      <c r="A204" t="s">
        <v>20</v>
      </c>
      <c r="B204">
        <v>80</v>
      </c>
      <c r="C204" t="s">
        <v>14</v>
      </c>
      <c r="D204" s="17">
        <v>1296</v>
      </c>
    </row>
    <row r="205" spans="1:4" x14ac:dyDescent="0.3">
      <c r="A205" t="s">
        <v>20</v>
      </c>
      <c r="B205">
        <v>41</v>
      </c>
      <c r="C205" t="s">
        <v>14</v>
      </c>
      <c r="D205" s="17">
        <v>77</v>
      </c>
    </row>
    <row r="206" spans="1:4" x14ac:dyDescent="0.3">
      <c r="A206" t="s">
        <v>20</v>
      </c>
      <c r="B206">
        <v>187</v>
      </c>
      <c r="C206" t="s">
        <v>14</v>
      </c>
      <c r="D206" s="17">
        <v>395</v>
      </c>
    </row>
    <row r="207" spans="1:4" x14ac:dyDescent="0.3">
      <c r="A207" t="s">
        <v>20</v>
      </c>
      <c r="B207">
        <v>2875</v>
      </c>
      <c r="C207" t="s">
        <v>14</v>
      </c>
      <c r="D207" s="17">
        <v>49</v>
      </c>
    </row>
    <row r="208" spans="1:4" x14ac:dyDescent="0.3">
      <c r="A208" t="s">
        <v>20</v>
      </c>
      <c r="B208">
        <v>88</v>
      </c>
      <c r="C208" t="s">
        <v>14</v>
      </c>
      <c r="D208" s="17">
        <v>180</v>
      </c>
    </row>
    <row r="209" spans="1:4" x14ac:dyDescent="0.3">
      <c r="A209" t="s">
        <v>20</v>
      </c>
      <c r="B209">
        <v>191</v>
      </c>
      <c r="C209" t="s">
        <v>14</v>
      </c>
      <c r="D209" s="17">
        <v>2690</v>
      </c>
    </row>
    <row r="210" spans="1:4" x14ac:dyDescent="0.3">
      <c r="A210" t="s">
        <v>20</v>
      </c>
      <c r="B210">
        <v>139</v>
      </c>
      <c r="C210" t="s">
        <v>14</v>
      </c>
      <c r="D210" s="17">
        <v>2779</v>
      </c>
    </row>
    <row r="211" spans="1:4" x14ac:dyDescent="0.3">
      <c r="A211" t="s">
        <v>20</v>
      </c>
      <c r="B211">
        <v>186</v>
      </c>
      <c r="C211" t="s">
        <v>14</v>
      </c>
      <c r="D211" s="17">
        <v>92</v>
      </c>
    </row>
    <row r="212" spans="1:4" x14ac:dyDescent="0.3">
      <c r="A212" t="s">
        <v>20</v>
      </c>
      <c r="B212">
        <v>112</v>
      </c>
      <c r="C212" t="s">
        <v>14</v>
      </c>
      <c r="D212" s="17">
        <v>1028</v>
      </c>
    </row>
    <row r="213" spans="1:4" x14ac:dyDescent="0.3">
      <c r="A213" t="s">
        <v>20</v>
      </c>
      <c r="B213">
        <v>101</v>
      </c>
      <c r="C213" t="s">
        <v>14</v>
      </c>
      <c r="D213" s="17">
        <v>26</v>
      </c>
    </row>
    <row r="214" spans="1:4" x14ac:dyDescent="0.3">
      <c r="A214" t="s">
        <v>20</v>
      </c>
      <c r="B214">
        <v>206</v>
      </c>
      <c r="C214" t="s">
        <v>14</v>
      </c>
      <c r="D214" s="17">
        <v>1790</v>
      </c>
    </row>
    <row r="215" spans="1:4" x14ac:dyDescent="0.3">
      <c r="A215" t="s">
        <v>20</v>
      </c>
      <c r="B215">
        <v>154</v>
      </c>
      <c r="C215" t="s">
        <v>14</v>
      </c>
      <c r="D215" s="17">
        <v>37</v>
      </c>
    </row>
    <row r="216" spans="1:4" x14ac:dyDescent="0.3">
      <c r="A216" t="s">
        <v>20</v>
      </c>
      <c r="B216">
        <v>5966</v>
      </c>
      <c r="C216" t="s">
        <v>14</v>
      </c>
      <c r="D216" s="17">
        <v>35</v>
      </c>
    </row>
    <row r="217" spans="1:4" x14ac:dyDescent="0.3">
      <c r="A217" t="s">
        <v>20</v>
      </c>
      <c r="B217">
        <v>169</v>
      </c>
      <c r="C217" t="s">
        <v>14</v>
      </c>
      <c r="D217" s="17">
        <v>558</v>
      </c>
    </row>
    <row r="218" spans="1:4" x14ac:dyDescent="0.3">
      <c r="A218" t="s">
        <v>20</v>
      </c>
      <c r="B218">
        <v>2106</v>
      </c>
      <c r="C218" t="s">
        <v>14</v>
      </c>
      <c r="D218" s="17">
        <v>64</v>
      </c>
    </row>
    <row r="219" spans="1:4" x14ac:dyDescent="0.3">
      <c r="A219" t="s">
        <v>20</v>
      </c>
      <c r="B219">
        <v>131</v>
      </c>
      <c r="C219" t="s">
        <v>14</v>
      </c>
      <c r="D219" s="17">
        <v>245</v>
      </c>
    </row>
    <row r="220" spans="1:4" x14ac:dyDescent="0.3">
      <c r="A220" t="s">
        <v>20</v>
      </c>
      <c r="B220">
        <v>84</v>
      </c>
      <c r="C220" t="s">
        <v>14</v>
      </c>
      <c r="D220" s="17">
        <v>71</v>
      </c>
    </row>
    <row r="221" spans="1:4" x14ac:dyDescent="0.3">
      <c r="A221" t="s">
        <v>20</v>
      </c>
      <c r="B221">
        <v>155</v>
      </c>
      <c r="C221" t="s">
        <v>14</v>
      </c>
      <c r="D221" s="17">
        <v>42</v>
      </c>
    </row>
    <row r="222" spans="1:4" x14ac:dyDescent="0.3">
      <c r="A222" t="s">
        <v>20</v>
      </c>
      <c r="B222">
        <v>189</v>
      </c>
      <c r="C222" t="s">
        <v>14</v>
      </c>
      <c r="D222" s="17">
        <v>156</v>
      </c>
    </row>
    <row r="223" spans="1:4" x14ac:dyDescent="0.3">
      <c r="A223" t="s">
        <v>20</v>
      </c>
      <c r="B223">
        <v>4799</v>
      </c>
      <c r="C223" t="s">
        <v>14</v>
      </c>
      <c r="D223" s="17">
        <v>1368</v>
      </c>
    </row>
    <row r="224" spans="1:4" x14ac:dyDescent="0.3">
      <c r="A224" t="s">
        <v>20</v>
      </c>
      <c r="B224">
        <v>1137</v>
      </c>
      <c r="C224" t="s">
        <v>14</v>
      </c>
      <c r="D224" s="17">
        <v>102</v>
      </c>
    </row>
    <row r="225" spans="1:4" x14ac:dyDescent="0.3">
      <c r="A225" t="s">
        <v>20</v>
      </c>
      <c r="B225">
        <v>1152</v>
      </c>
      <c r="C225" t="s">
        <v>14</v>
      </c>
      <c r="D225" s="17">
        <v>86</v>
      </c>
    </row>
    <row r="226" spans="1:4" x14ac:dyDescent="0.3">
      <c r="A226" t="s">
        <v>20</v>
      </c>
      <c r="B226">
        <v>50</v>
      </c>
      <c r="C226" t="s">
        <v>14</v>
      </c>
      <c r="D226" s="17">
        <v>253</v>
      </c>
    </row>
    <row r="227" spans="1:4" x14ac:dyDescent="0.3">
      <c r="A227" t="s">
        <v>20</v>
      </c>
      <c r="B227">
        <v>3059</v>
      </c>
      <c r="C227" t="s">
        <v>14</v>
      </c>
      <c r="D227" s="17">
        <v>157</v>
      </c>
    </row>
    <row r="228" spans="1:4" x14ac:dyDescent="0.3">
      <c r="A228" t="s">
        <v>20</v>
      </c>
      <c r="B228">
        <v>34</v>
      </c>
      <c r="C228" t="s">
        <v>14</v>
      </c>
      <c r="D228" s="17">
        <v>183</v>
      </c>
    </row>
    <row r="229" spans="1:4" x14ac:dyDescent="0.3">
      <c r="A229" t="s">
        <v>20</v>
      </c>
      <c r="B229">
        <v>220</v>
      </c>
      <c r="C229" t="s">
        <v>14</v>
      </c>
      <c r="D229" s="17">
        <v>82</v>
      </c>
    </row>
    <row r="230" spans="1:4" x14ac:dyDescent="0.3">
      <c r="A230" t="s">
        <v>20</v>
      </c>
      <c r="B230">
        <v>1604</v>
      </c>
      <c r="C230" t="s">
        <v>14</v>
      </c>
      <c r="D230" s="17">
        <v>1</v>
      </c>
    </row>
    <row r="231" spans="1:4" x14ac:dyDescent="0.3">
      <c r="A231" t="s">
        <v>20</v>
      </c>
      <c r="B231">
        <v>454</v>
      </c>
      <c r="C231" t="s">
        <v>14</v>
      </c>
      <c r="D231" s="17">
        <v>1198</v>
      </c>
    </row>
    <row r="232" spans="1:4" x14ac:dyDescent="0.3">
      <c r="A232" t="s">
        <v>20</v>
      </c>
      <c r="B232">
        <v>123</v>
      </c>
      <c r="C232" t="s">
        <v>14</v>
      </c>
      <c r="D232" s="17">
        <v>648</v>
      </c>
    </row>
    <row r="233" spans="1:4" x14ac:dyDescent="0.3">
      <c r="A233" t="s">
        <v>20</v>
      </c>
      <c r="B233">
        <v>299</v>
      </c>
      <c r="C233" t="s">
        <v>14</v>
      </c>
      <c r="D233" s="17">
        <v>64</v>
      </c>
    </row>
    <row r="234" spans="1:4" x14ac:dyDescent="0.3">
      <c r="A234" t="s">
        <v>20</v>
      </c>
      <c r="B234">
        <v>2237</v>
      </c>
      <c r="C234" t="s">
        <v>14</v>
      </c>
      <c r="D234" s="17">
        <v>62</v>
      </c>
    </row>
    <row r="235" spans="1:4" x14ac:dyDescent="0.3">
      <c r="A235" t="s">
        <v>20</v>
      </c>
      <c r="B235">
        <v>645</v>
      </c>
      <c r="C235" t="s">
        <v>14</v>
      </c>
      <c r="D235" s="17">
        <v>750</v>
      </c>
    </row>
    <row r="236" spans="1:4" x14ac:dyDescent="0.3">
      <c r="A236" t="s">
        <v>20</v>
      </c>
      <c r="B236">
        <v>484</v>
      </c>
      <c r="C236" t="s">
        <v>14</v>
      </c>
      <c r="D236" s="17">
        <v>105</v>
      </c>
    </row>
    <row r="237" spans="1:4" x14ac:dyDescent="0.3">
      <c r="A237" t="s">
        <v>20</v>
      </c>
      <c r="B237">
        <v>154</v>
      </c>
      <c r="C237" t="s">
        <v>14</v>
      </c>
      <c r="D237" s="17">
        <v>2604</v>
      </c>
    </row>
    <row r="238" spans="1:4" x14ac:dyDescent="0.3">
      <c r="A238" t="s">
        <v>20</v>
      </c>
      <c r="B238">
        <v>82</v>
      </c>
      <c r="C238" t="s">
        <v>14</v>
      </c>
      <c r="D238" s="17">
        <v>65</v>
      </c>
    </row>
    <row r="239" spans="1:4" x14ac:dyDescent="0.3">
      <c r="A239" t="s">
        <v>20</v>
      </c>
      <c r="B239">
        <v>134</v>
      </c>
      <c r="C239" t="s">
        <v>14</v>
      </c>
      <c r="D239" s="17">
        <v>94</v>
      </c>
    </row>
    <row r="240" spans="1:4" x14ac:dyDescent="0.3">
      <c r="A240" t="s">
        <v>20</v>
      </c>
      <c r="B240">
        <v>5203</v>
      </c>
      <c r="C240" t="s">
        <v>14</v>
      </c>
      <c r="D240" s="17">
        <v>257</v>
      </c>
    </row>
    <row r="241" spans="1:4" x14ac:dyDescent="0.3">
      <c r="A241" t="s">
        <v>20</v>
      </c>
      <c r="B241">
        <v>94</v>
      </c>
      <c r="C241" t="s">
        <v>14</v>
      </c>
      <c r="D241" s="17">
        <v>2928</v>
      </c>
    </row>
    <row r="242" spans="1:4" x14ac:dyDescent="0.3">
      <c r="A242" t="s">
        <v>20</v>
      </c>
      <c r="B242">
        <v>205</v>
      </c>
      <c r="C242" t="s">
        <v>14</v>
      </c>
      <c r="D242" s="17">
        <v>4697</v>
      </c>
    </row>
    <row r="243" spans="1:4" x14ac:dyDescent="0.3">
      <c r="A243" t="s">
        <v>20</v>
      </c>
      <c r="B243">
        <v>92</v>
      </c>
      <c r="C243" t="s">
        <v>14</v>
      </c>
      <c r="D243" s="17">
        <v>2915</v>
      </c>
    </row>
    <row r="244" spans="1:4" x14ac:dyDescent="0.3">
      <c r="A244" t="s">
        <v>20</v>
      </c>
      <c r="B244">
        <v>219</v>
      </c>
      <c r="C244" t="s">
        <v>14</v>
      </c>
      <c r="D244" s="17">
        <v>18</v>
      </c>
    </row>
    <row r="245" spans="1:4" x14ac:dyDescent="0.3">
      <c r="A245" t="s">
        <v>20</v>
      </c>
      <c r="B245">
        <v>2526</v>
      </c>
      <c r="C245" t="s">
        <v>14</v>
      </c>
      <c r="D245" s="17">
        <v>602</v>
      </c>
    </row>
    <row r="246" spans="1:4" x14ac:dyDescent="0.3">
      <c r="A246" t="s">
        <v>20</v>
      </c>
      <c r="B246">
        <v>94</v>
      </c>
      <c r="C246" t="s">
        <v>14</v>
      </c>
      <c r="D246" s="17">
        <v>1</v>
      </c>
    </row>
    <row r="247" spans="1:4" x14ac:dyDescent="0.3">
      <c r="A247" t="s">
        <v>20</v>
      </c>
      <c r="B247">
        <v>1713</v>
      </c>
      <c r="C247" t="s">
        <v>14</v>
      </c>
      <c r="D247" s="17">
        <v>3868</v>
      </c>
    </row>
    <row r="248" spans="1:4" x14ac:dyDescent="0.3">
      <c r="A248" t="s">
        <v>20</v>
      </c>
      <c r="B248">
        <v>249</v>
      </c>
      <c r="C248" t="s">
        <v>14</v>
      </c>
      <c r="D248" s="17">
        <v>504</v>
      </c>
    </row>
    <row r="249" spans="1:4" x14ac:dyDescent="0.3">
      <c r="A249" t="s">
        <v>20</v>
      </c>
      <c r="B249">
        <v>192</v>
      </c>
      <c r="C249" t="s">
        <v>14</v>
      </c>
      <c r="D249" s="17">
        <v>14</v>
      </c>
    </row>
    <row r="250" spans="1:4" x14ac:dyDescent="0.3">
      <c r="A250" t="s">
        <v>20</v>
      </c>
      <c r="B250">
        <v>247</v>
      </c>
      <c r="C250" t="s">
        <v>14</v>
      </c>
      <c r="D250" s="17">
        <v>750</v>
      </c>
    </row>
    <row r="251" spans="1:4" x14ac:dyDescent="0.3">
      <c r="A251" t="s">
        <v>20</v>
      </c>
      <c r="B251">
        <v>2293</v>
      </c>
      <c r="C251" t="s">
        <v>14</v>
      </c>
      <c r="D251" s="17">
        <v>77</v>
      </c>
    </row>
    <row r="252" spans="1:4" x14ac:dyDescent="0.3">
      <c r="A252" t="s">
        <v>20</v>
      </c>
      <c r="B252">
        <v>3131</v>
      </c>
      <c r="C252" t="s">
        <v>14</v>
      </c>
      <c r="D252" s="17">
        <v>752</v>
      </c>
    </row>
    <row r="253" spans="1:4" x14ac:dyDescent="0.3">
      <c r="A253" t="s">
        <v>20</v>
      </c>
      <c r="B253">
        <v>143</v>
      </c>
      <c r="C253" t="s">
        <v>14</v>
      </c>
      <c r="D253" s="17">
        <v>131</v>
      </c>
    </row>
    <row r="254" spans="1:4" x14ac:dyDescent="0.3">
      <c r="A254" t="s">
        <v>20</v>
      </c>
      <c r="B254">
        <v>296</v>
      </c>
      <c r="C254" t="s">
        <v>14</v>
      </c>
      <c r="D254" s="17">
        <v>87</v>
      </c>
    </row>
    <row r="255" spans="1:4" x14ac:dyDescent="0.3">
      <c r="A255" t="s">
        <v>20</v>
      </c>
      <c r="B255">
        <v>170</v>
      </c>
      <c r="C255" t="s">
        <v>14</v>
      </c>
      <c r="D255" s="17">
        <v>1063</v>
      </c>
    </row>
    <row r="256" spans="1:4" x14ac:dyDescent="0.3">
      <c r="A256" t="s">
        <v>20</v>
      </c>
      <c r="B256">
        <v>86</v>
      </c>
      <c r="C256" t="s">
        <v>14</v>
      </c>
      <c r="D256" s="17">
        <v>76</v>
      </c>
    </row>
    <row r="257" spans="1:4" x14ac:dyDescent="0.3">
      <c r="A257" t="s">
        <v>20</v>
      </c>
      <c r="B257">
        <v>6286</v>
      </c>
      <c r="C257" t="s">
        <v>14</v>
      </c>
      <c r="D257" s="17">
        <v>4428</v>
      </c>
    </row>
    <row r="258" spans="1:4" x14ac:dyDescent="0.3">
      <c r="A258" t="s">
        <v>20</v>
      </c>
      <c r="B258">
        <v>3727</v>
      </c>
      <c r="C258" t="s">
        <v>14</v>
      </c>
      <c r="D258" s="17">
        <v>58</v>
      </c>
    </row>
    <row r="259" spans="1:4" x14ac:dyDescent="0.3">
      <c r="A259" t="s">
        <v>20</v>
      </c>
      <c r="B259">
        <v>1605</v>
      </c>
      <c r="C259" t="s">
        <v>14</v>
      </c>
      <c r="D259" s="17">
        <v>111</v>
      </c>
    </row>
    <row r="260" spans="1:4" x14ac:dyDescent="0.3">
      <c r="A260" t="s">
        <v>20</v>
      </c>
      <c r="B260">
        <v>2120</v>
      </c>
      <c r="C260" t="s">
        <v>14</v>
      </c>
      <c r="D260" s="17">
        <v>2955</v>
      </c>
    </row>
    <row r="261" spans="1:4" x14ac:dyDescent="0.3">
      <c r="A261" t="s">
        <v>20</v>
      </c>
      <c r="B261">
        <v>50</v>
      </c>
      <c r="C261" t="s">
        <v>14</v>
      </c>
      <c r="D261" s="17">
        <v>1657</v>
      </c>
    </row>
    <row r="262" spans="1:4" x14ac:dyDescent="0.3">
      <c r="A262" t="s">
        <v>20</v>
      </c>
      <c r="B262">
        <v>2080</v>
      </c>
      <c r="C262" t="s">
        <v>14</v>
      </c>
      <c r="D262" s="17">
        <v>926</v>
      </c>
    </row>
    <row r="263" spans="1:4" x14ac:dyDescent="0.3">
      <c r="A263" t="s">
        <v>20</v>
      </c>
      <c r="B263">
        <v>2105</v>
      </c>
      <c r="C263" t="s">
        <v>14</v>
      </c>
      <c r="D263" s="17">
        <v>77</v>
      </c>
    </row>
    <row r="264" spans="1:4" x14ac:dyDescent="0.3">
      <c r="A264" t="s">
        <v>20</v>
      </c>
      <c r="B264">
        <v>2436</v>
      </c>
      <c r="C264" t="s">
        <v>14</v>
      </c>
      <c r="D264" s="17">
        <v>1748</v>
      </c>
    </row>
    <row r="265" spans="1:4" x14ac:dyDescent="0.3">
      <c r="A265" t="s">
        <v>20</v>
      </c>
      <c r="B265">
        <v>80</v>
      </c>
      <c r="C265" t="s">
        <v>14</v>
      </c>
      <c r="D265" s="17">
        <v>79</v>
      </c>
    </row>
    <row r="266" spans="1:4" x14ac:dyDescent="0.3">
      <c r="A266" t="s">
        <v>20</v>
      </c>
      <c r="B266">
        <v>42</v>
      </c>
      <c r="C266" t="s">
        <v>14</v>
      </c>
      <c r="D266" s="17">
        <v>889</v>
      </c>
    </row>
    <row r="267" spans="1:4" x14ac:dyDescent="0.3">
      <c r="A267" t="s">
        <v>20</v>
      </c>
      <c r="B267">
        <v>139</v>
      </c>
      <c r="C267" t="s">
        <v>14</v>
      </c>
      <c r="D267" s="17">
        <v>56</v>
      </c>
    </row>
    <row r="268" spans="1:4" x14ac:dyDescent="0.3">
      <c r="A268" t="s">
        <v>20</v>
      </c>
      <c r="B268">
        <v>159</v>
      </c>
      <c r="C268" t="s">
        <v>14</v>
      </c>
      <c r="D268" s="17">
        <v>1</v>
      </c>
    </row>
    <row r="269" spans="1:4" x14ac:dyDescent="0.3">
      <c r="A269" t="s">
        <v>20</v>
      </c>
      <c r="B269">
        <v>381</v>
      </c>
      <c r="C269" t="s">
        <v>14</v>
      </c>
      <c r="D269" s="17">
        <v>83</v>
      </c>
    </row>
    <row r="270" spans="1:4" x14ac:dyDescent="0.3">
      <c r="A270" t="s">
        <v>20</v>
      </c>
      <c r="B270">
        <v>194</v>
      </c>
      <c r="C270" t="s">
        <v>14</v>
      </c>
      <c r="D270" s="17">
        <v>2025</v>
      </c>
    </row>
    <row r="271" spans="1:4" x14ac:dyDescent="0.3">
      <c r="A271" t="s">
        <v>20</v>
      </c>
      <c r="B271">
        <v>106</v>
      </c>
      <c r="C271" t="s">
        <v>14</v>
      </c>
      <c r="D271" s="17">
        <v>14</v>
      </c>
    </row>
    <row r="272" spans="1:4" x14ac:dyDescent="0.3">
      <c r="A272" t="s">
        <v>20</v>
      </c>
      <c r="B272">
        <v>142</v>
      </c>
      <c r="C272" t="s">
        <v>14</v>
      </c>
      <c r="D272" s="17">
        <v>656</v>
      </c>
    </row>
    <row r="273" spans="1:4" x14ac:dyDescent="0.3">
      <c r="A273" t="s">
        <v>20</v>
      </c>
      <c r="B273">
        <v>211</v>
      </c>
      <c r="C273" t="s">
        <v>14</v>
      </c>
      <c r="D273" s="17">
        <v>1596</v>
      </c>
    </row>
    <row r="274" spans="1:4" x14ac:dyDescent="0.3">
      <c r="A274" t="s">
        <v>20</v>
      </c>
      <c r="B274">
        <v>2756</v>
      </c>
      <c r="C274" t="s">
        <v>14</v>
      </c>
      <c r="D274" s="17">
        <v>10</v>
      </c>
    </row>
    <row r="275" spans="1:4" x14ac:dyDescent="0.3">
      <c r="A275" t="s">
        <v>20</v>
      </c>
      <c r="B275">
        <v>173</v>
      </c>
      <c r="C275" t="s">
        <v>14</v>
      </c>
      <c r="D275" s="17">
        <v>1121</v>
      </c>
    </row>
    <row r="276" spans="1:4" x14ac:dyDescent="0.3">
      <c r="A276" t="s">
        <v>20</v>
      </c>
      <c r="B276">
        <v>87</v>
      </c>
      <c r="C276" t="s">
        <v>14</v>
      </c>
      <c r="D276" s="17">
        <v>15</v>
      </c>
    </row>
    <row r="277" spans="1:4" x14ac:dyDescent="0.3">
      <c r="A277" t="s">
        <v>20</v>
      </c>
      <c r="B277">
        <v>1572</v>
      </c>
      <c r="C277" t="s">
        <v>14</v>
      </c>
      <c r="D277" s="17">
        <v>191</v>
      </c>
    </row>
    <row r="278" spans="1:4" x14ac:dyDescent="0.3">
      <c r="A278" t="s">
        <v>20</v>
      </c>
      <c r="B278">
        <v>2346</v>
      </c>
      <c r="C278" t="s">
        <v>14</v>
      </c>
      <c r="D278" s="17">
        <v>16</v>
      </c>
    </row>
    <row r="279" spans="1:4" x14ac:dyDescent="0.3">
      <c r="A279" t="s">
        <v>20</v>
      </c>
      <c r="B279">
        <v>115</v>
      </c>
      <c r="C279" t="s">
        <v>14</v>
      </c>
      <c r="D279" s="17">
        <v>17</v>
      </c>
    </row>
    <row r="280" spans="1:4" x14ac:dyDescent="0.3">
      <c r="A280" t="s">
        <v>20</v>
      </c>
      <c r="B280">
        <v>85</v>
      </c>
      <c r="C280" t="s">
        <v>14</v>
      </c>
      <c r="D280" s="17">
        <v>34</v>
      </c>
    </row>
    <row r="281" spans="1:4" x14ac:dyDescent="0.3">
      <c r="A281" t="s">
        <v>20</v>
      </c>
      <c r="B281">
        <v>144</v>
      </c>
      <c r="C281" t="s">
        <v>14</v>
      </c>
      <c r="D281" s="17">
        <v>1</v>
      </c>
    </row>
    <row r="282" spans="1:4" x14ac:dyDescent="0.3">
      <c r="A282" t="s">
        <v>20</v>
      </c>
      <c r="B282">
        <v>2443</v>
      </c>
      <c r="C282" t="s">
        <v>14</v>
      </c>
      <c r="D282" s="17">
        <v>1274</v>
      </c>
    </row>
    <row r="283" spans="1:4" x14ac:dyDescent="0.3">
      <c r="A283" t="s">
        <v>20</v>
      </c>
      <c r="B283">
        <v>64</v>
      </c>
      <c r="C283" t="s">
        <v>14</v>
      </c>
      <c r="D283" s="17">
        <v>210</v>
      </c>
    </row>
    <row r="284" spans="1:4" x14ac:dyDescent="0.3">
      <c r="A284" t="s">
        <v>20</v>
      </c>
      <c r="B284">
        <v>268</v>
      </c>
      <c r="C284" t="s">
        <v>14</v>
      </c>
      <c r="D284" s="17">
        <v>248</v>
      </c>
    </row>
    <row r="285" spans="1:4" x14ac:dyDescent="0.3">
      <c r="A285" t="s">
        <v>20</v>
      </c>
      <c r="B285">
        <v>195</v>
      </c>
      <c r="C285" t="s">
        <v>14</v>
      </c>
      <c r="D285" s="17">
        <v>513</v>
      </c>
    </row>
    <row r="286" spans="1:4" x14ac:dyDescent="0.3">
      <c r="A286" t="s">
        <v>20</v>
      </c>
      <c r="B286">
        <v>186</v>
      </c>
      <c r="C286" t="s">
        <v>14</v>
      </c>
      <c r="D286" s="17">
        <v>3410</v>
      </c>
    </row>
    <row r="287" spans="1:4" x14ac:dyDescent="0.3">
      <c r="A287" t="s">
        <v>20</v>
      </c>
      <c r="B287">
        <v>460</v>
      </c>
      <c r="C287" t="s">
        <v>14</v>
      </c>
      <c r="D287" s="17">
        <v>10</v>
      </c>
    </row>
    <row r="288" spans="1:4" x14ac:dyDescent="0.3">
      <c r="A288" t="s">
        <v>20</v>
      </c>
      <c r="B288">
        <v>2528</v>
      </c>
      <c r="C288" t="s">
        <v>14</v>
      </c>
      <c r="D288" s="17">
        <v>2201</v>
      </c>
    </row>
    <row r="289" spans="1:4" x14ac:dyDescent="0.3">
      <c r="A289" t="s">
        <v>20</v>
      </c>
      <c r="B289">
        <v>3657</v>
      </c>
      <c r="C289" t="s">
        <v>14</v>
      </c>
      <c r="D289" s="17">
        <v>676</v>
      </c>
    </row>
    <row r="290" spans="1:4" x14ac:dyDescent="0.3">
      <c r="A290" t="s">
        <v>20</v>
      </c>
      <c r="B290">
        <v>131</v>
      </c>
      <c r="C290" t="s">
        <v>14</v>
      </c>
      <c r="D290" s="17">
        <v>831</v>
      </c>
    </row>
    <row r="291" spans="1:4" x14ac:dyDescent="0.3">
      <c r="A291" t="s">
        <v>20</v>
      </c>
      <c r="B291">
        <v>239</v>
      </c>
      <c r="C291" t="s">
        <v>14</v>
      </c>
      <c r="D291" s="17">
        <v>859</v>
      </c>
    </row>
    <row r="292" spans="1:4" x14ac:dyDescent="0.3">
      <c r="A292" t="s">
        <v>20</v>
      </c>
      <c r="B292">
        <v>78</v>
      </c>
      <c r="C292" t="s">
        <v>14</v>
      </c>
      <c r="D292" s="17">
        <v>45</v>
      </c>
    </row>
    <row r="293" spans="1:4" x14ac:dyDescent="0.3">
      <c r="A293" t="s">
        <v>20</v>
      </c>
      <c r="B293">
        <v>1773</v>
      </c>
      <c r="C293" t="s">
        <v>14</v>
      </c>
      <c r="D293" s="17">
        <v>6</v>
      </c>
    </row>
    <row r="294" spans="1:4" x14ac:dyDescent="0.3">
      <c r="A294" t="s">
        <v>20</v>
      </c>
      <c r="B294">
        <v>32</v>
      </c>
      <c r="C294" t="s">
        <v>14</v>
      </c>
      <c r="D294" s="17">
        <v>7</v>
      </c>
    </row>
    <row r="295" spans="1:4" x14ac:dyDescent="0.3">
      <c r="A295" t="s">
        <v>20</v>
      </c>
      <c r="B295">
        <v>369</v>
      </c>
      <c r="C295" t="s">
        <v>14</v>
      </c>
      <c r="D295" s="17">
        <v>31</v>
      </c>
    </row>
    <row r="296" spans="1:4" x14ac:dyDescent="0.3">
      <c r="A296" t="s">
        <v>20</v>
      </c>
      <c r="B296">
        <v>89</v>
      </c>
      <c r="C296" t="s">
        <v>14</v>
      </c>
      <c r="D296" s="17">
        <v>78</v>
      </c>
    </row>
    <row r="297" spans="1:4" x14ac:dyDescent="0.3">
      <c r="A297" t="s">
        <v>20</v>
      </c>
      <c r="B297">
        <v>147</v>
      </c>
      <c r="C297" t="s">
        <v>14</v>
      </c>
      <c r="D297" s="17">
        <v>1225</v>
      </c>
    </row>
    <row r="298" spans="1:4" x14ac:dyDescent="0.3">
      <c r="A298" t="s">
        <v>20</v>
      </c>
      <c r="B298">
        <v>126</v>
      </c>
      <c r="C298" t="s">
        <v>14</v>
      </c>
      <c r="D298" s="17">
        <v>1</v>
      </c>
    </row>
    <row r="299" spans="1:4" x14ac:dyDescent="0.3">
      <c r="A299" t="s">
        <v>20</v>
      </c>
      <c r="B299">
        <v>2218</v>
      </c>
      <c r="C299" t="s">
        <v>14</v>
      </c>
      <c r="D299" s="17">
        <v>67</v>
      </c>
    </row>
    <row r="300" spans="1:4" x14ac:dyDescent="0.3">
      <c r="A300" t="s">
        <v>20</v>
      </c>
      <c r="B300">
        <v>202</v>
      </c>
      <c r="C300" t="s">
        <v>14</v>
      </c>
      <c r="D300" s="17">
        <v>19</v>
      </c>
    </row>
    <row r="301" spans="1:4" x14ac:dyDescent="0.3">
      <c r="A301" t="s">
        <v>20</v>
      </c>
      <c r="B301">
        <v>140</v>
      </c>
      <c r="C301" t="s">
        <v>14</v>
      </c>
      <c r="D301" s="17">
        <v>2108</v>
      </c>
    </row>
    <row r="302" spans="1:4" x14ac:dyDescent="0.3">
      <c r="A302" t="s">
        <v>20</v>
      </c>
      <c r="B302">
        <v>1052</v>
      </c>
      <c r="C302" t="s">
        <v>14</v>
      </c>
      <c r="D302" s="17">
        <v>679</v>
      </c>
    </row>
    <row r="303" spans="1:4" x14ac:dyDescent="0.3">
      <c r="A303" t="s">
        <v>20</v>
      </c>
      <c r="B303">
        <v>247</v>
      </c>
      <c r="C303" t="s">
        <v>14</v>
      </c>
      <c r="D303" s="17">
        <v>36</v>
      </c>
    </row>
    <row r="304" spans="1:4" x14ac:dyDescent="0.3">
      <c r="A304" t="s">
        <v>20</v>
      </c>
      <c r="B304">
        <v>84</v>
      </c>
      <c r="C304" t="s">
        <v>14</v>
      </c>
      <c r="D304" s="17">
        <v>47</v>
      </c>
    </row>
    <row r="305" spans="1:4" x14ac:dyDescent="0.3">
      <c r="A305" t="s">
        <v>20</v>
      </c>
      <c r="B305">
        <v>88</v>
      </c>
      <c r="C305" t="s">
        <v>14</v>
      </c>
      <c r="D305" s="17">
        <v>70</v>
      </c>
    </row>
    <row r="306" spans="1:4" x14ac:dyDescent="0.3">
      <c r="A306" t="s">
        <v>20</v>
      </c>
      <c r="B306">
        <v>156</v>
      </c>
      <c r="C306" t="s">
        <v>14</v>
      </c>
      <c r="D306" s="17">
        <v>154</v>
      </c>
    </row>
    <row r="307" spans="1:4" x14ac:dyDescent="0.3">
      <c r="A307" t="s">
        <v>20</v>
      </c>
      <c r="B307">
        <v>2985</v>
      </c>
      <c r="C307" t="s">
        <v>14</v>
      </c>
      <c r="D307" s="17">
        <v>22</v>
      </c>
    </row>
    <row r="308" spans="1:4" x14ac:dyDescent="0.3">
      <c r="A308" t="s">
        <v>20</v>
      </c>
      <c r="B308">
        <v>762</v>
      </c>
      <c r="C308" t="s">
        <v>14</v>
      </c>
      <c r="D308" s="17">
        <v>1758</v>
      </c>
    </row>
    <row r="309" spans="1:4" x14ac:dyDescent="0.3">
      <c r="A309" t="s">
        <v>20</v>
      </c>
      <c r="B309">
        <v>554</v>
      </c>
      <c r="C309" t="s">
        <v>14</v>
      </c>
      <c r="D309" s="17">
        <v>94</v>
      </c>
    </row>
    <row r="310" spans="1:4" x14ac:dyDescent="0.3">
      <c r="A310" t="s">
        <v>20</v>
      </c>
      <c r="B310">
        <v>135</v>
      </c>
      <c r="C310" t="s">
        <v>14</v>
      </c>
      <c r="D310" s="17">
        <v>33</v>
      </c>
    </row>
    <row r="311" spans="1:4" x14ac:dyDescent="0.3">
      <c r="A311" t="s">
        <v>20</v>
      </c>
      <c r="B311">
        <v>122</v>
      </c>
      <c r="C311" t="s">
        <v>14</v>
      </c>
      <c r="D311" s="17">
        <v>1</v>
      </c>
    </row>
    <row r="312" spans="1:4" x14ac:dyDescent="0.3">
      <c r="A312" t="s">
        <v>20</v>
      </c>
      <c r="B312">
        <v>221</v>
      </c>
      <c r="C312" t="s">
        <v>14</v>
      </c>
      <c r="D312" s="17">
        <v>31</v>
      </c>
    </row>
    <row r="313" spans="1:4" x14ac:dyDescent="0.3">
      <c r="A313" t="s">
        <v>20</v>
      </c>
      <c r="B313">
        <v>126</v>
      </c>
      <c r="C313" t="s">
        <v>14</v>
      </c>
      <c r="D313" s="17">
        <v>35</v>
      </c>
    </row>
    <row r="314" spans="1:4" x14ac:dyDescent="0.3">
      <c r="A314" t="s">
        <v>20</v>
      </c>
      <c r="B314">
        <v>1022</v>
      </c>
      <c r="C314" t="s">
        <v>14</v>
      </c>
      <c r="D314" s="17">
        <v>63</v>
      </c>
    </row>
    <row r="315" spans="1:4" x14ac:dyDescent="0.3">
      <c r="A315" t="s">
        <v>20</v>
      </c>
      <c r="B315">
        <v>3177</v>
      </c>
      <c r="C315" t="s">
        <v>14</v>
      </c>
      <c r="D315" s="17">
        <v>526</v>
      </c>
    </row>
    <row r="316" spans="1:4" x14ac:dyDescent="0.3">
      <c r="A316" t="s">
        <v>20</v>
      </c>
      <c r="B316">
        <v>198</v>
      </c>
      <c r="C316" t="s">
        <v>14</v>
      </c>
      <c r="D316" s="17">
        <v>121</v>
      </c>
    </row>
    <row r="317" spans="1:4" x14ac:dyDescent="0.3">
      <c r="A317" t="s">
        <v>20</v>
      </c>
      <c r="B317">
        <v>85</v>
      </c>
      <c r="C317" t="s">
        <v>14</v>
      </c>
      <c r="D317" s="17">
        <v>67</v>
      </c>
    </row>
    <row r="318" spans="1:4" x14ac:dyDescent="0.3">
      <c r="A318" t="s">
        <v>20</v>
      </c>
      <c r="B318">
        <v>3596</v>
      </c>
      <c r="C318" t="s">
        <v>14</v>
      </c>
      <c r="D318" s="17">
        <v>57</v>
      </c>
    </row>
    <row r="319" spans="1:4" x14ac:dyDescent="0.3">
      <c r="A319" t="s">
        <v>20</v>
      </c>
      <c r="B319">
        <v>244</v>
      </c>
      <c r="C319" t="s">
        <v>14</v>
      </c>
      <c r="D319" s="17">
        <v>1229</v>
      </c>
    </row>
    <row r="320" spans="1:4" x14ac:dyDescent="0.3">
      <c r="A320" t="s">
        <v>20</v>
      </c>
      <c r="B320">
        <v>5180</v>
      </c>
      <c r="C320" t="s">
        <v>14</v>
      </c>
      <c r="D320" s="17">
        <v>12</v>
      </c>
    </row>
    <row r="321" spans="1:4" x14ac:dyDescent="0.3">
      <c r="A321" t="s">
        <v>20</v>
      </c>
      <c r="B321">
        <v>589</v>
      </c>
      <c r="C321" t="s">
        <v>14</v>
      </c>
      <c r="D321" s="17">
        <v>452</v>
      </c>
    </row>
    <row r="322" spans="1:4" x14ac:dyDescent="0.3">
      <c r="A322" t="s">
        <v>20</v>
      </c>
      <c r="B322">
        <v>2725</v>
      </c>
      <c r="C322" t="s">
        <v>14</v>
      </c>
      <c r="D322" s="17">
        <v>1886</v>
      </c>
    </row>
    <row r="323" spans="1:4" x14ac:dyDescent="0.3">
      <c r="A323" t="s">
        <v>20</v>
      </c>
      <c r="B323">
        <v>300</v>
      </c>
      <c r="C323" t="s">
        <v>14</v>
      </c>
      <c r="D323" s="17">
        <v>1825</v>
      </c>
    </row>
    <row r="324" spans="1:4" x14ac:dyDescent="0.3">
      <c r="A324" t="s">
        <v>20</v>
      </c>
      <c r="B324">
        <v>144</v>
      </c>
      <c r="C324" t="s">
        <v>14</v>
      </c>
      <c r="D324" s="17">
        <v>31</v>
      </c>
    </row>
    <row r="325" spans="1:4" x14ac:dyDescent="0.3">
      <c r="A325" t="s">
        <v>20</v>
      </c>
      <c r="B325">
        <v>87</v>
      </c>
      <c r="C325" t="s">
        <v>14</v>
      </c>
      <c r="D325" s="17">
        <v>107</v>
      </c>
    </row>
    <row r="326" spans="1:4" x14ac:dyDescent="0.3">
      <c r="A326" t="s">
        <v>20</v>
      </c>
      <c r="B326">
        <v>3116</v>
      </c>
      <c r="C326" t="s">
        <v>14</v>
      </c>
      <c r="D326" s="17">
        <v>27</v>
      </c>
    </row>
    <row r="327" spans="1:4" x14ac:dyDescent="0.3">
      <c r="A327" t="s">
        <v>20</v>
      </c>
      <c r="B327">
        <v>909</v>
      </c>
      <c r="C327" t="s">
        <v>14</v>
      </c>
      <c r="D327" s="17">
        <v>1221</v>
      </c>
    </row>
    <row r="328" spans="1:4" x14ac:dyDescent="0.3">
      <c r="A328" t="s">
        <v>20</v>
      </c>
      <c r="B328">
        <v>1613</v>
      </c>
      <c r="C328" t="s">
        <v>14</v>
      </c>
      <c r="D328" s="17">
        <v>1</v>
      </c>
    </row>
    <row r="329" spans="1:4" x14ac:dyDescent="0.3">
      <c r="A329" t="s">
        <v>20</v>
      </c>
      <c r="B329">
        <v>136</v>
      </c>
      <c r="C329" t="s">
        <v>14</v>
      </c>
      <c r="D329" s="17">
        <v>16</v>
      </c>
    </row>
    <row r="330" spans="1:4" x14ac:dyDescent="0.3">
      <c r="A330" t="s">
        <v>20</v>
      </c>
      <c r="B330">
        <v>130</v>
      </c>
      <c r="C330" t="s">
        <v>14</v>
      </c>
      <c r="D330" s="17">
        <v>41</v>
      </c>
    </row>
    <row r="331" spans="1:4" x14ac:dyDescent="0.3">
      <c r="A331" t="s">
        <v>20</v>
      </c>
      <c r="B331">
        <v>102</v>
      </c>
      <c r="C331" t="s">
        <v>14</v>
      </c>
      <c r="D331" s="17">
        <v>523</v>
      </c>
    </row>
    <row r="332" spans="1:4" x14ac:dyDescent="0.3">
      <c r="A332" t="s">
        <v>20</v>
      </c>
      <c r="B332">
        <v>4006</v>
      </c>
      <c r="C332" t="s">
        <v>14</v>
      </c>
      <c r="D332" s="17">
        <v>141</v>
      </c>
    </row>
    <row r="333" spans="1:4" x14ac:dyDescent="0.3">
      <c r="A333" t="s">
        <v>20</v>
      </c>
      <c r="B333">
        <v>1629</v>
      </c>
      <c r="C333" t="s">
        <v>14</v>
      </c>
      <c r="D333" s="17">
        <v>52</v>
      </c>
    </row>
    <row r="334" spans="1:4" x14ac:dyDescent="0.3">
      <c r="A334" t="s">
        <v>20</v>
      </c>
      <c r="B334">
        <v>2188</v>
      </c>
      <c r="C334" t="s">
        <v>14</v>
      </c>
      <c r="D334" s="17">
        <v>225</v>
      </c>
    </row>
    <row r="335" spans="1:4" x14ac:dyDescent="0.3">
      <c r="A335" t="s">
        <v>20</v>
      </c>
      <c r="B335">
        <v>2409</v>
      </c>
      <c r="C335" t="s">
        <v>14</v>
      </c>
      <c r="D335" s="17">
        <v>38</v>
      </c>
    </row>
    <row r="336" spans="1:4" x14ac:dyDescent="0.3">
      <c r="A336" t="s">
        <v>20</v>
      </c>
      <c r="B336">
        <v>194</v>
      </c>
      <c r="C336" t="s">
        <v>14</v>
      </c>
      <c r="D336" s="17">
        <v>15</v>
      </c>
    </row>
    <row r="337" spans="1:4" x14ac:dyDescent="0.3">
      <c r="A337" t="s">
        <v>20</v>
      </c>
      <c r="B337">
        <v>1140</v>
      </c>
      <c r="C337" t="s">
        <v>14</v>
      </c>
      <c r="D337" s="17">
        <v>37</v>
      </c>
    </row>
    <row r="338" spans="1:4" x14ac:dyDescent="0.3">
      <c r="A338" t="s">
        <v>20</v>
      </c>
      <c r="B338">
        <v>102</v>
      </c>
      <c r="C338" t="s">
        <v>14</v>
      </c>
      <c r="D338" s="17">
        <v>112</v>
      </c>
    </row>
    <row r="339" spans="1:4" x14ac:dyDescent="0.3">
      <c r="A339" t="s">
        <v>20</v>
      </c>
      <c r="B339">
        <v>2857</v>
      </c>
      <c r="C339" t="s">
        <v>14</v>
      </c>
      <c r="D339" s="17">
        <v>21</v>
      </c>
    </row>
    <row r="340" spans="1:4" x14ac:dyDescent="0.3">
      <c r="A340" t="s">
        <v>20</v>
      </c>
      <c r="B340">
        <v>107</v>
      </c>
      <c r="C340" t="s">
        <v>14</v>
      </c>
      <c r="D340" s="17">
        <v>67</v>
      </c>
    </row>
    <row r="341" spans="1:4" x14ac:dyDescent="0.3">
      <c r="A341" t="s">
        <v>20</v>
      </c>
      <c r="B341">
        <v>160</v>
      </c>
      <c r="C341" t="s">
        <v>14</v>
      </c>
      <c r="D341" s="17">
        <v>78</v>
      </c>
    </row>
    <row r="342" spans="1:4" x14ac:dyDescent="0.3">
      <c r="A342" t="s">
        <v>20</v>
      </c>
      <c r="B342">
        <v>2230</v>
      </c>
      <c r="C342" t="s">
        <v>14</v>
      </c>
      <c r="D342" s="17">
        <v>67</v>
      </c>
    </row>
    <row r="343" spans="1:4" x14ac:dyDescent="0.3">
      <c r="A343" t="s">
        <v>20</v>
      </c>
      <c r="B343">
        <v>316</v>
      </c>
      <c r="C343" t="s">
        <v>14</v>
      </c>
      <c r="D343" s="17">
        <v>263</v>
      </c>
    </row>
    <row r="344" spans="1:4" x14ac:dyDescent="0.3">
      <c r="A344" t="s">
        <v>20</v>
      </c>
      <c r="B344">
        <v>117</v>
      </c>
      <c r="C344" t="s">
        <v>14</v>
      </c>
      <c r="D344" s="17">
        <v>1691</v>
      </c>
    </row>
    <row r="345" spans="1:4" x14ac:dyDescent="0.3">
      <c r="A345" t="s">
        <v>20</v>
      </c>
      <c r="B345">
        <v>6406</v>
      </c>
      <c r="C345" t="s">
        <v>14</v>
      </c>
      <c r="D345" s="17">
        <v>181</v>
      </c>
    </row>
    <row r="346" spans="1:4" x14ac:dyDescent="0.3">
      <c r="A346" t="s">
        <v>20</v>
      </c>
      <c r="B346">
        <v>192</v>
      </c>
      <c r="C346" t="s">
        <v>14</v>
      </c>
      <c r="D346" s="17">
        <v>13</v>
      </c>
    </row>
    <row r="347" spans="1:4" x14ac:dyDescent="0.3">
      <c r="A347" t="s">
        <v>20</v>
      </c>
      <c r="B347">
        <v>26</v>
      </c>
      <c r="C347" t="s">
        <v>14</v>
      </c>
      <c r="D347" s="17">
        <v>1</v>
      </c>
    </row>
    <row r="348" spans="1:4" x14ac:dyDescent="0.3">
      <c r="A348" t="s">
        <v>20</v>
      </c>
      <c r="B348">
        <v>723</v>
      </c>
      <c r="C348" t="s">
        <v>14</v>
      </c>
      <c r="D348" s="17">
        <v>21</v>
      </c>
    </row>
    <row r="349" spans="1:4" x14ac:dyDescent="0.3">
      <c r="A349" t="s">
        <v>20</v>
      </c>
      <c r="B349">
        <v>170</v>
      </c>
      <c r="C349" t="s">
        <v>14</v>
      </c>
      <c r="D349" s="17">
        <v>830</v>
      </c>
    </row>
    <row r="350" spans="1:4" x14ac:dyDescent="0.3">
      <c r="A350" t="s">
        <v>20</v>
      </c>
      <c r="B350">
        <v>238</v>
      </c>
      <c r="C350" t="s">
        <v>14</v>
      </c>
      <c r="D350" s="17">
        <v>130</v>
      </c>
    </row>
    <row r="351" spans="1:4" x14ac:dyDescent="0.3">
      <c r="A351" t="s">
        <v>20</v>
      </c>
      <c r="B351">
        <v>55</v>
      </c>
      <c r="C351" t="s">
        <v>14</v>
      </c>
      <c r="D351" s="17">
        <v>55</v>
      </c>
    </row>
    <row r="352" spans="1:4" x14ac:dyDescent="0.3">
      <c r="A352" t="s">
        <v>20</v>
      </c>
      <c r="B352">
        <v>128</v>
      </c>
      <c r="C352" t="s">
        <v>14</v>
      </c>
      <c r="D352" s="17">
        <v>114</v>
      </c>
    </row>
    <row r="353" spans="1:4" x14ac:dyDescent="0.3">
      <c r="A353" t="s">
        <v>20</v>
      </c>
      <c r="B353">
        <v>2144</v>
      </c>
      <c r="C353" t="s">
        <v>14</v>
      </c>
      <c r="D353" s="17">
        <v>594</v>
      </c>
    </row>
    <row r="354" spans="1:4" x14ac:dyDescent="0.3">
      <c r="A354" t="s">
        <v>20</v>
      </c>
      <c r="B354">
        <v>2693</v>
      </c>
      <c r="C354" t="s">
        <v>14</v>
      </c>
      <c r="D354" s="17">
        <v>24</v>
      </c>
    </row>
    <row r="355" spans="1:4" x14ac:dyDescent="0.3">
      <c r="A355" t="s">
        <v>20</v>
      </c>
      <c r="B355">
        <v>432</v>
      </c>
      <c r="C355" t="s">
        <v>14</v>
      </c>
      <c r="D355" s="17">
        <v>252</v>
      </c>
    </row>
    <row r="356" spans="1:4" x14ac:dyDescent="0.3">
      <c r="A356" t="s">
        <v>20</v>
      </c>
      <c r="B356">
        <v>189</v>
      </c>
      <c r="C356" t="s">
        <v>14</v>
      </c>
      <c r="D356" s="17">
        <v>67</v>
      </c>
    </row>
    <row r="357" spans="1:4" x14ac:dyDescent="0.3">
      <c r="A357" t="s">
        <v>20</v>
      </c>
      <c r="B357">
        <v>154</v>
      </c>
      <c r="C357" t="s">
        <v>14</v>
      </c>
      <c r="D357" s="17">
        <v>742</v>
      </c>
    </row>
    <row r="358" spans="1:4" x14ac:dyDescent="0.3">
      <c r="A358" t="s">
        <v>20</v>
      </c>
      <c r="B358">
        <v>96</v>
      </c>
      <c r="C358" t="s">
        <v>14</v>
      </c>
      <c r="D358" s="17">
        <v>75</v>
      </c>
    </row>
    <row r="359" spans="1:4" x14ac:dyDescent="0.3">
      <c r="A359" t="s">
        <v>20</v>
      </c>
      <c r="B359">
        <v>3063</v>
      </c>
      <c r="C359" t="s">
        <v>14</v>
      </c>
      <c r="D359" s="17">
        <v>4405</v>
      </c>
    </row>
    <row r="360" spans="1:4" x14ac:dyDescent="0.3">
      <c r="A360" t="s">
        <v>20</v>
      </c>
      <c r="B360">
        <v>2266</v>
      </c>
      <c r="C360" t="s">
        <v>14</v>
      </c>
      <c r="D360" s="17">
        <v>92</v>
      </c>
    </row>
    <row r="361" spans="1:4" x14ac:dyDescent="0.3">
      <c r="A361" t="s">
        <v>20</v>
      </c>
      <c r="B361">
        <v>194</v>
      </c>
      <c r="C361" t="s">
        <v>14</v>
      </c>
      <c r="D361" s="17">
        <v>64</v>
      </c>
    </row>
    <row r="362" spans="1:4" x14ac:dyDescent="0.3">
      <c r="A362" t="s">
        <v>20</v>
      </c>
      <c r="B362">
        <v>129</v>
      </c>
      <c r="C362" t="s">
        <v>14</v>
      </c>
      <c r="D362" s="17">
        <v>64</v>
      </c>
    </row>
    <row r="363" spans="1:4" x14ac:dyDescent="0.3">
      <c r="A363" t="s">
        <v>20</v>
      </c>
      <c r="B363">
        <v>375</v>
      </c>
      <c r="C363" t="s">
        <v>14</v>
      </c>
      <c r="D363" s="17">
        <v>842</v>
      </c>
    </row>
    <row r="364" spans="1:4" x14ac:dyDescent="0.3">
      <c r="A364" t="s">
        <v>20</v>
      </c>
      <c r="B364">
        <v>409</v>
      </c>
      <c r="C364" t="s">
        <v>14</v>
      </c>
      <c r="D364" s="17">
        <v>112</v>
      </c>
    </row>
    <row r="365" spans="1:4" x14ac:dyDescent="0.3">
      <c r="A365" t="s">
        <v>20</v>
      </c>
      <c r="B365">
        <v>234</v>
      </c>
      <c r="C365" t="s">
        <v>14</v>
      </c>
      <c r="D365" s="17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D1:D1048142" xr:uid="{3624A454-FDD8-4CD9-9BB4-D2A345F82B36}"/>
  <conditionalFormatting sqref="A1:A1048576">
    <cfRule type="containsText" dxfId="5" priority="2" operator="containsText" text="successful">
      <formula>NOT(ISERROR(SEARCH("successful",A1)))</formula>
    </cfRule>
  </conditionalFormatting>
  <conditionalFormatting sqref="C1:C1048576">
    <cfRule type="containsText" dxfId="0" priority="1" operator="containsText" text="failed">
      <formula>NOT(ISERROR(SEARCH("failed",C1)))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4B444BF9-273D-4F2F-9210-B9D309F58FD9}">
            <xm:f>NOT(ISERROR(SEARCH($F$20,A2)))</xm:f>
            <xm:f>$F$20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69446829-4116-401A-B3EA-D7804DAD4EA8}">
            <xm:f>NOT(ISERROR(SEARCH($F$10,A2)))</xm:f>
            <xm:f>$F$10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10" operator="containsText" id="{68406B0B-DB75-4955-97E1-E01FE6400818}">
            <xm:f>NOT(ISERROR(SEARCH($F$5,A2)))</xm:f>
            <xm:f>$F$5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16BFDF6D-EA04-43D5-8DC3-006A781E9CEF}">
            <xm:f>NOT(ISERROR(SEARCH($F$3,A2)))</xm:f>
            <xm:f>$F$3</xm:f>
            <x14:dxf>
              <fill>
                <patternFill>
                  <bgColor rgb="FF00B050"/>
                </patternFill>
              </fill>
            </x14:dxf>
          </x14:cfRule>
          <xm:sqref>A2:A566 A568:A1048142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&amp; Parent Category</vt:lpstr>
      <vt:lpstr>Outcome &amp; Sub Category</vt:lpstr>
      <vt:lpstr>Outcome &amp; Date</vt:lpstr>
      <vt:lpstr>Goal Analysis</vt:lpstr>
      <vt:lpstr>Mean &amp; 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Alessandro Mori</cp:lastModifiedBy>
  <dcterms:created xsi:type="dcterms:W3CDTF">2021-09-29T18:52:28Z</dcterms:created>
  <dcterms:modified xsi:type="dcterms:W3CDTF">2023-11-01T22:08:46Z</dcterms:modified>
</cp:coreProperties>
</file>