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1910" windowHeight="5625" activeTab="4"/>
  </bookViews>
  <sheets>
    <sheet name="Ad-hoc" sheetId="2" r:id="rId1"/>
    <sheet name="Older" sheetId="1" r:id="rId2"/>
    <sheet name="Larger Granularity" sheetId="4" r:id="rId3"/>
    <sheet name="April" sheetId="5" r:id="rId4"/>
    <sheet name="M3" sheetId="6" r:id="rId5"/>
    <sheet name="M3 Staffing" sheetId="8" r:id="rId6"/>
    <sheet name="Bugs" sheetId="7" r:id="rId7"/>
  </sheets>
  <calcPr calcId="125725"/>
</workbook>
</file>

<file path=xl/calcChain.xml><?xml version="1.0" encoding="utf-8"?>
<calcChain xmlns="http://schemas.openxmlformats.org/spreadsheetml/2006/main">
  <c r="B35" i="7"/>
  <c r="E35"/>
  <c r="D35"/>
  <c r="C35"/>
  <c r="F31"/>
  <c r="F30"/>
  <c r="F29"/>
  <c r="F28"/>
  <c r="F27"/>
  <c r="F26"/>
  <c r="F25"/>
  <c r="F2"/>
  <c r="V43" i="5"/>
  <c r="Z43" s="1"/>
  <c r="V42"/>
  <c r="Z42" s="1"/>
  <c r="U43"/>
  <c r="U42"/>
  <c r="Y42" s="1"/>
  <c r="AA44"/>
  <c r="Y43"/>
  <c r="J40" i="4"/>
  <c r="J45" s="1"/>
  <c r="I40"/>
  <c r="I45" s="1"/>
  <c r="I41"/>
  <c r="I46" s="1"/>
  <c r="J41"/>
  <c r="J46" s="1"/>
  <c r="K47"/>
  <c r="AB75" i="1"/>
  <c r="AB74"/>
  <c r="AB73"/>
  <c r="AA75"/>
  <c r="AA74"/>
  <c r="AA73"/>
  <c r="AA76" s="1"/>
  <c r="Z75"/>
  <c r="Z74"/>
  <c r="Z73"/>
  <c r="R73"/>
  <c r="Y75"/>
  <c r="Y74"/>
  <c r="AC74" s="1"/>
  <c r="Y73"/>
  <c r="F35" i="7" l="1"/>
  <c r="Z44" i="5"/>
  <c r="Y44"/>
  <c r="V44"/>
  <c r="U44"/>
  <c r="J47" i="4"/>
  <c r="I47"/>
  <c r="J42"/>
  <c r="I42"/>
  <c r="Y76" i="1"/>
  <c r="AC75"/>
  <c r="Z76"/>
  <c r="AB76"/>
  <c r="AC73"/>
  <c r="T75"/>
  <c r="T74"/>
  <c r="T73"/>
  <c r="S75"/>
  <c r="S74"/>
  <c r="S73"/>
  <c r="R75"/>
  <c r="R74"/>
  <c r="Q75"/>
  <c r="R88" s="1"/>
  <c r="Q74"/>
  <c r="Q73"/>
  <c r="R85" s="1"/>
  <c r="L2"/>
  <c r="N2" s="1"/>
  <c r="P2" s="1"/>
  <c r="L4"/>
  <c r="N4" s="1"/>
  <c r="P4" s="1"/>
  <c r="L5"/>
  <c r="N5" s="1"/>
  <c r="P5" s="1"/>
  <c r="L6"/>
  <c r="N6" s="1"/>
  <c r="P6" s="1"/>
  <c r="L7"/>
  <c r="N7" s="1"/>
  <c r="P7" s="1"/>
  <c r="L8"/>
  <c r="N8" s="1"/>
  <c r="P8" s="1"/>
  <c r="L9"/>
  <c r="N9" s="1"/>
  <c r="P9" s="1"/>
  <c r="L10"/>
  <c r="N10" s="1"/>
  <c r="P10" s="1"/>
  <c r="L11"/>
  <c r="N11" s="1"/>
  <c r="P11" s="1"/>
  <c r="L12"/>
  <c r="N12" s="1"/>
  <c r="P12" s="1"/>
  <c r="L13"/>
  <c r="N13" s="1"/>
  <c r="P13" s="1"/>
  <c r="L24"/>
  <c r="N24" s="1"/>
  <c r="P24" s="1"/>
  <c r="L14"/>
  <c r="N14" s="1"/>
  <c r="P14" s="1"/>
  <c r="L25"/>
  <c r="N25" s="1"/>
  <c r="P25" s="1"/>
  <c r="L15"/>
  <c r="N15" s="1"/>
  <c r="P15" s="1"/>
  <c r="L17"/>
  <c r="N17" s="1"/>
  <c r="P17" s="1"/>
  <c r="L18"/>
  <c r="N18" s="1"/>
  <c r="P18" s="1"/>
  <c r="L19"/>
  <c r="N19" s="1"/>
  <c r="P19" s="1"/>
  <c r="L20"/>
  <c r="N20" s="1"/>
  <c r="P20" s="1"/>
  <c r="L21"/>
  <c r="N21" s="1"/>
  <c r="P21" s="1"/>
  <c r="L26"/>
  <c r="N26" s="1"/>
  <c r="P26" s="1"/>
  <c r="L27"/>
  <c r="N27" s="1"/>
  <c r="P27" s="1"/>
  <c r="L28"/>
  <c r="N28" s="1"/>
  <c r="P28" s="1"/>
  <c r="L29"/>
  <c r="N29" s="1"/>
  <c r="P29" s="1"/>
  <c r="L30"/>
  <c r="N30" s="1"/>
  <c r="P30" s="1"/>
  <c r="L31"/>
  <c r="N31" s="1"/>
  <c r="P31" s="1"/>
  <c r="L22"/>
  <c r="N22" s="1"/>
  <c r="P22" s="1"/>
  <c r="L32"/>
  <c r="N32" s="1"/>
  <c r="P32" s="1"/>
  <c r="L33"/>
  <c r="N33" s="1"/>
  <c r="P33" s="1"/>
  <c r="L34"/>
  <c r="N34" s="1"/>
  <c r="P34" s="1"/>
  <c r="L35"/>
  <c r="N35" s="1"/>
  <c r="P35" s="1"/>
  <c r="L36"/>
  <c r="N36" s="1"/>
  <c r="P36" s="1"/>
  <c r="L37"/>
  <c r="N37" s="1"/>
  <c r="P37" s="1"/>
  <c r="L38"/>
  <c r="N38" s="1"/>
  <c r="P38" s="1"/>
  <c r="L39"/>
  <c r="N39" s="1"/>
  <c r="P39" s="1"/>
  <c r="L40"/>
  <c r="N40" s="1"/>
  <c r="P40" s="1"/>
  <c r="L41"/>
  <c r="N41" s="1"/>
  <c r="P41" s="1"/>
  <c r="L16"/>
  <c r="N16" s="1"/>
  <c r="P16" s="1"/>
  <c r="L42"/>
  <c r="N42" s="1"/>
  <c r="P42" s="1"/>
  <c r="L43"/>
  <c r="N43" s="1"/>
  <c r="P43" s="1"/>
  <c r="L51"/>
  <c r="N51" s="1"/>
  <c r="P51" s="1"/>
  <c r="L52"/>
  <c r="N52" s="1"/>
  <c r="P52" s="1"/>
  <c r="L53"/>
  <c r="N53" s="1"/>
  <c r="P53" s="1"/>
  <c r="L23"/>
  <c r="N23" s="1"/>
  <c r="P23" s="1"/>
  <c r="L44"/>
  <c r="N44" s="1"/>
  <c r="P44" s="1"/>
  <c r="L45"/>
  <c r="N45" s="1"/>
  <c r="P45" s="1"/>
  <c r="L46"/>
  <c r="N46" s="1"/>
  <c r="P46" s="1"/>
  <c r="L47"/>
  <c r="N47" s="1"/>
  <c r="P47" s="1"/>
  <c r="AC76" l="1"/>
  <c r="T76"/>
  <c r="U74"/>
  <c r="Q86" s="1"/>
  <c r="S85"/>
  <c r="R87"/>
  <c r="S76"/>
  <c r="S87"/>
  <c r="S86"/>
  <c r="Q76"/>
  <c r="U73"/>
  <c r="Q85" s="1"/>
  <c r="U75"/>
  <c r="R86"/>
  <c r="R89" s="1"/>
  <c r="S88"/>
  <c r="R76"/>
  <c r="S89" l="1"/>
  <c r="Q87"/>
  <c r="Q88"/>
  <c r="U76"/>
</calcChain>
</file>

<file path=xl/comments1.xml><?xml version="1.0" encoding="utf-8"?>
<comments xmlns="http://schemas.openxmlformats.org/spreadsheetml/2006/main">
  <authors>
    <author>Luke Hoban</author>
  </authors>
  <commentList>
    <comment ref="C4" authorId="0">
      <text>
        <r>
          <rPr>
            <b/>
            <sz val="9"/>
            <color indexed="81"/>
            <rFont val="Tahoma"/>
            <family val="2"/>
          </rPr>
          <t>Luke Hoban:</t>
        </r>
        <r>
          <rPr>
            <sz val="9"/>
            <color indexed="81"/>
            <rFont val="Tahoma"/>
            <family val="2"/>
          </rPr>
          <t xml:space="preserve">
CTP targetting 9/1.  Dev10 M3 complete 11/28.
We'll be focused on CTP through 9/1.  If we don't get to CTP pri2s or pri3s, we will not do them.</t>
        </r>
      </text>
    </comment>
    <comment ref="E4" authorId="0">
      <text>
        <r>
          <rPr>
            <b/>
            <sz val="9"/>
            <color indexed="81"/>
            <rFont val="Tahoma"/>
            <family val="2"/>
          </rPr>
          <t>Luke Hoban:</t>
        </r>
        <r>
          <rPr>
            <sz val="9"/>
            <color indexed="81"/>
            <rFont val="Tahoma"/>
            <family val="2"/>
          </rPr>
          <t xml:space="preserve">
Seperately stack ranked for CTP and RTM.  CTP is timeboxed to end 9/1.</t>
        </r>
      </text>
    </comment>
    <comment ref="G4" authorId="0">
      <text>
        <r>
          <rPr>
            <b/>
            <sz val="9"/>
            <color indexed="81"/>
            <rFont val="Tahoma"/>
            <family val="2"/>
          </rPr>
          <t>Luke Hoban:</t>
        </r>
        <r>
          <rPr>
            <sz val="9"/>
            <color indexed="81"/>
            <rFont val="Tahoma"/>
            <family val="2"/>
          </rPr>
          <t xml:space="preserve">
Priority:
- 1 = Bone Line
- 2 = Current Plan
- 3 = Cut
- 4 = Very Cut</t>
        </r>
      </text>
    </comment>
    <comment ref="I4" authorId="0">
      <text>
        <r>
          <rPr>
            <b/>
            <sz val="9"/>
            <color indexed="81"/>
            <rFont val="Tahoma"/>
            <family val="2"/>
          </rPr>
          <t>Luke Hoban:</t>
        </r>
        <r>
          <rPr>
            <sz val="9"/>
            <color indexed="81"/>
            <rFont val="Tahoma"/>
            <family val="2"/>
          </rPr>
          <t xml:space="preserve">
% to code complete.</t>
        </r>
      </text>
    </comment>
    <comment ref="J4" authorId="0">
      <text>
        <r>
          <rPr>
            <b/>
            <sz val="9"/>
            <color indexed="81"/>
            <rFont val="Tahoma"/>
            <family val="2"/>
          </rPr>
          <t>Luke Hoban:</t>
        </r>
        <r>
          <rPr>
            <sz val="9"/>
            <color indexed="81"/>
            <rFont val="Tahoma"/>
            <family val="2"/>
          </rPr>
          <t xml:space="preserve">
% to test complete</t>
        </r>
      </text>
    </comment>
    <comment ref="K4" authorId="0">
      <text>
        <r>
          <rPr>
            <b/>
            <sz val="9"/>
            <color indexed="81"/>
            <rFont val="Tahoma"/>
            <family val="2"/>
          </rPr>
          <t>Luke Hoban:</t>
        </r>
        <r>
          <rPr>
            <sz val="9"/>
            <color indexed="81"/>
            <rFont val="Tahoma"/>
            <family val="2"/>
          </rPr>
          <t xml:space="preserve">
Costs in "Feature Crew Weeks".  Conversion factor from heads down time is ~ x5.  So numbers can also be read as "Heads down coding days".
</t>
        </r>
      </text>
    </comment>
    <comment ref="L4" authorId="0">
      <text>
        <r>
          <rPr>
            <b/>
            <sz val="9"/>
            <color indexed="81"/>
            <rFont val="Tahoma"/>
            <family val="2"/>
          </rPr>
          <t>Luke Hoban:</t>
        </r>
        <r>
          <rPr>
            <sz val="9"/>
            <color indexed="81"/>
            <rFont val="Tahoma"/>
            <family val="2"/>
          </rPr>
          <t xml:space="preserve">
Costs in "Feature Crew Weeks".  Conversion factor from heads down time is ~ x5.  So numbers can also be read as "Heads down coding days".
</t>
        </r>
      </text>
    </comment>
    <comment ref="I10" authorId="0">
      <text>
        <r>
          <rPr>
            <b/>
            <sz val="9"/>
            <color indexed="81"/>
            <rFont val="Tahoma"/>
            <family val="2"/>
          </rPr>
          <t>Luke Hoban:</t>
        </r>
        <r>
          <rPr>
            <sz val="9"/>
            <color indexed="81"/>
            <rFont val="Tahoma"/>
            <family val="2"/>
          </rPr>
          <t xml:space="preserve">
Should probably say this is 50% done or so….
</t>
        </r>
      </text>
    </comment>
    <comment ref="G15" authorId="0">
      <text>
        <r>
          <rPr>
            <b/>
            <sz val="9"/>
            <color indexed="81"/>
            <rFont val="Tahoma"/>
            <family val="2"/>
          </rPr>
          <t>Luke Hoban:</t>
        </r>
        <r>
          <rPr>
            <sz val="9"/>
            <color indexed="81"/>
            <rFont val="Tahoma"/>
            <family val="2"/>
          </rPr>
          <t xml:space="preserve">
Was 2 - need more data from Brian.</t>
        </r>
      </text>
    </comment>
    <comment ref="G16" authorId="0">
      <text>
        <r>
          <rPr>
            <b/>
            <sz val="9"/>
            <color indexed="81"/>
            <rFont val="Tahoma"/>
            <family val="2"/>
          </rPr>
          <t>Luke Hoban:</t>
        </r>
        <r>
          <rPr>
            <sz val="9"/>
            <color indexed="81"/>
            <rFont val="Tahoma"/>
            <family val="2"/>
          </rPr>
          <t xml:space="preserve">
Was 2 - need more data from Brian.</t>
        </r>
      </text>
    </comment>
    <comment ref="G17" authorId="0">
      <text>
        <r>
          <rPr>
            <b/>
            <sz val="9"/>
            <color indexed="81"/>
            <rFont val="Tahoma"/>
            <family val="2"/>
          </rPr>
          <t>Luke Hoban:</t>
        </r>
        <r>
          <rPr>
            <sz val="9"/>
            <color indexed="81"/>
            <rFont val="Tahoma"/>
            <family val="2"/>
          </rPr>
          <t xml:space="preserve">
Was 2 - need more data from Brian.</t>
        </r>
      </text>
    </comment>
    <comment ref="G25" authorId="0">
      <text>
        <r>
          <rPr>
            <b/>
            <sz val="9"/>
            <color indexed="81"/>
            <rFont val="Tahoma"/>
            <family val="2"/>
          </rPr>
          <t>Luke Hoban:</t>
        </r>
        <r>
          <rPr>
            <sz val="9"/>
            <color indexed="81"/>
            <rFont val="Tahoma"/>
            <family val="2"/>
          </rPr>
          <t xml:space="preserve">
Was 2 - need more data from Brian.</t>
        </r>
      </text>
    </comment>
    <comment ref="G26" authorId="0">
      <text>
        <r>
          <rPr>
            <b/>
            <sz val="9"/>
            <color indexed="81"/>
            <rFont val="Tahoma"/>
            <family val="2"/>
          </rPr>
          <t>Luke Hoban:</t>
        </r>
        <r>
          <rPr>
            <sz val="9"/>
            <color indexed="81"/>
            <rFont val="Tahoma"/>
            <family val="2"/>
          </rPr>
          <t xml:space="preserve">
Was 2 - need more data from Brian.</t>
        </r>
      </text>
    </comment>
    <comment ref="G27" authorId="0">
      <text>
        <r>
          <rPr>
            <b/>
            <sz val="9"/>
            <color indexed="81"/>
            <rFont val="Tahoma"/>
            <family val="2"/>
          </rPr>
          <t>Luke Hoban:</t>
        </r>
        <r>
          <rPr>
            <sz val="9"/>
            <color indexed="81"/>
            <rFont val="Tahoma"/>
            <family val="2"/>
          </rPr>
          <t xml:space="preserve">
Was 2 - need more data from Brian.</t>
        </r>
      </text>
    </comment>
    <comment ref="G28" authorId="0">
      <text>
        <r>
          <rPr>
            <b/>
            <sz val="9"/>
            <color indexed="81"/>
            <rFont val="Tahoma"/>
            <family val="2"/>
          </rPr>
          <t>Luke Hoban:</t>
        </r>
        <r>
          <rPr>
            <sz val="9"/>
            <color indexed="81"/>
            <rFont val="Tahoma"/>
            <family val="2"/>
          </rPr>
          <t xml:space="preserve">
Was 2 - need more data from Brian.</t>
        </r>
      </text>
    </comment>
    <comment ref="G29" authorId="0">
      <text>
        <r>
          <rPr>
            <b/>
            <sz val="9"/>
            <color indexed="81"/>
            <rFont val="Tahoma"/>
            <family val="2"/>
          </rPr>
          <t>Luke Hoban:</t>
        </r>
        <r>
          <rPr>
            <sz val="9"/>
            <color indexed="81"/>
            <rFont val="Tahoma"/>
            <family val="2"/>
          </rPr>
          <t xml:space="preserve">
Was 2 - need more data from Brian.</t>
        </r>
      </text>
    </comment>
    <comment ref="G30" authorId="0">
      <text>
        <r>
          <rPr>
            <b/>
            <sz val="9"/>
            <color indexed="81"/>
            <rFont val="Tahoma"/>
            <family val="2"/>
          </rPr>
          <t>Luke Hoban:</t>
        </r>
        <r>
          <rPr>
            <sz val="9"/>
            <color indexed="81"/>
            <rFont val="Tahoma"/>
            <family val="2"/>
          </rPr>
          <t xml:space="preserve">
Was 2 - need more data from Brian.</t>
        </r>
      </text>
    </comment>
    <comment ref="G31" authorId="0">
      <text>
        <r>
          <rPr>
            <b/>
            <sz val="9"/>
            <color indexed="81"/>
            <rFont val="Tahoma"/>
            <family val="2"/>
          </rPr>
          <t>Luke Hoban:</t>
        </r>
        <r>
          <rPr>
            <sz val="9"/>
            <color indexed="81"/>
            <rFont val="Tahoma"/>
            <family val="2"/>
          </rPr>
          <t xml:space="preserve">
Was 2 - need more data from Brian.</t>
        </r>
      </text>
    </comment>
  </commentList>
</comments>
</file>

<file path=xl/comments2.xml><?xml version="1.0" encoding="utf-8"?>
<comments xmlns="http://schemas.openxmlformats.org/spreadsheetml/2006/main">
  <authors>
    <author>Luke Hoban</author>
  </authors>
  <commentList>
    <comment ref="D4" authorId="0">
      <text>
        <r>
          <rPr>
            <b/>
            <sz val="9"/>
            <color indexed="81"/>
            <rFont val="Tahoma"/>
            <family val="2"/>
          </rPr>
          <t>Luke Hoban:</t>
        </r>
        <r>
          <rPr>
            <sz val="9"/>
            <color indexed="81"/>
            <rFont val="Tahoma"/>
            <family val="2"/>
          </rPr>
          <t xml:space="preserve">
Seperately stack ranked for CTP and RTM.  CTP is timeboxed to end 9/1.</t>
        </r>
      </text>
    </comment>
    <comment ref="F4" authorId="0">
      <text>
        <r>
          <rPr>
            <b/>
            <sz val="9"/>
            <color indexed="81"/>
            <rFont val="Tahoma"/>
            <family val="2"/>
          </rPr>
          <t>Luke Hoban:</t>
        </r>
        <r>
          <rPr>
            <sz val="9"/>
            <color indexed="81"/>
            <rFont val="Tahoma"/>
            <family val="2"/>
          </rPr>
          <t xml:space="preserve">
Priority:
- 1 = Bone Line
- 2 = Current Plan
- 3 = Cut
- 4 = Very Cut</t>
        </r>
      </text>
    </comment>
    <comment ref="H4" authorId="0">
      <text>
        <r>
          <rPr>
            <b/>
            <sz val="9"/>
            <color indexed="81"/>
            <rFont val="Tahoma"/>
            <family val="2"/>
          </rPr>
          <t>Luke Hoban:</t>
        </r>
        <r>
          <rPr>
            <sz val="9"/>
            <color indexed="81"/>
            <rFont val="Tahoma"/>
            <family val="2"/>
          </rPr>
          <t xml:space="preserve">
% to code complete.</t>
        </r>
      </text>
    </comment>
    <comment ref="I4" authorId="0">
      <text>
        <r>
          <rPr>
            <b/>
            <sz val="9"/>
            <color indexed="81"/>
            <rFont val="Tahoma"/>
            <family val="2"/>
          </rPr>
          <t>Luke Hoban:</t>
        </r>
        <r>
          <rPr>
            <sz val="9"/>
            <color indexed="81"/>
            <rFont val="Tahoma"/>
            <family val="2"/>
          </rPr>
          <t xml:space="preserve">
% to test complete</t>
        </r>
      </text>
    </comment>
    <comment ref="J4" authorId="0">
      <text>
        <r>
          <rPr>
            <b/>
            <sz val="9"/>
            <color indexed="81"/>
            <rFont val="Tahoma"/>
            <family val="2"/>
          </rPr>
          <t>Luke Hoban:</t>
        </r>
        <r>
          <rPr>
            <sz val="9"/>
            <color indexed="81"/>
            <rFont val="Tahoma"/>
            <family val="2"/>
          </rPr>
          <t xml:space="preserve">
Costs in "Feature Crew Weeks".  Conversion factor from heads down time is ~ x5.  So numbers can also be read as "Heads down coding days".
</t>
        </r>
      </text>
    </comment>
    <comment ref="K4" authorId="0">
      <text>
        <r>
          <rPr>
            <b/>
            <sz val="9"/>
            <color indexed="81"/>
            <rFont val="Tahoma"/>
            <family val="2"/>
          </rPr>
          <t>Luke Hoban:</t>
        </r>
        <r>
          <rPr>
            <sz val="9"/>
            <color indexed="81"/>
            <rFont val="Tahoma"/>
            <family val="2"/>
          </rPr>
          <t xml:space="preserve">
Costs in "Feature Crew Weeks".  Conversion factor from heads down time is ~ x5.  So numbers can also be read as "Heads down coding days".
</t>
        </r>
      </text>
    </comment>
    <comment ref="H10" authorId="0">
      <text>
        <r>
          <rPr>
            <b/>
            <sz val="9"/>
            <color indexed="81"/>
            <rFont val="Tahoma"/>
            <family val="2"/>
          </rPr>
          <t>Luke Hoban:</t>
        </r>
        <r>
          <rPr>
            <sz val="9"/>
            <color indexed="81"/>
            <rFont val="Tahoma"/>
            <family val="2"/>
          </rPr>
          <t xml:space="preserve">
Should probably say this is 50% done or so….
</t>
        </r>
      </text>
    </comment>
    <comment ref="F21" authorId="0">
      <text>
        <r>
          <rPr>
            <b/>
            <sz val="9"/>
            <color indexed="81"/>
            <rFont val="Tahoma"/>
            <family val="2"/>
          </rPr>
          <t>Luke Hoban:</t>
        </r>
        <r>
          <rPr>
            <sz val="9"/>
            <color indexed="81"/>
            <rFont val="Tahoma"/>
            <family val="2"/>
          </rPr>
          <t xml:space="preserve">
Was 2 - need more data from Brian.</t>
        </r>
      </text>
    </comment>
    <comment ref="F22" authorId="0">
      <text>
        <r>
          <rPr>
            <b/>
            <sz val="9"/>
            <color indexed="81"/>
            <rFont val="Tahoma"/>
            <family val="2"/>
          </rPr>
          <t>Luke Hoban:</t>
        </r>
        <r>
          <rPr>
            <sz val="9"/>
            <color indexed="81"/>
            <rFont val="Tahoma"/>
            <family val="2"/>
          </rPr>
          <t xml:space="preserve">
Was 2 - need more data from Brian.</t>
        </r>
      </text>
    </comment>
    <comment ref="F27" authorId="0">
      <text>
        <r>
          <rPr>
            <b/>
            <sz val="9"/>
            <color indexed="81"/>
            <rFont val="Tahoma"/>
            <family val="2"/>
          </rPr>
          <t>Luke Hoban:</t>
        </r>
        <r>
          <rPr>
            <sz val="9"/>
            <color indexed="81"/>
            <rFont val="Tahoma"/>
            <family val="2"/>
          </rPr>
          <t xml:space="preserve">
Was 2 - need more data from Brian.</t>
        </r>
      </text>
    </comment>
    <comment ref="F28" authorId="0">
      <text>
        <r>
          <rPr>
            <b/>
            <sz val="9"/>
            <color indexed="81"/>
            <rFont val="Tahoma"/>
            <family val="2"/>
          </rPr>
          <t>Luke Hoban:</t>
        </r>
        <r>
          <rPr>
            <sz val="9"/>
            <color indexed="81"/>
            <rFont val="Tahoma"/>
            <family val="2"/>
          </rPr>
          <t xml:space="preserve">
Was 2 - need more data from Brian.</t>
        </r>
      </text>
    </comment>
    <comment ref="F29" authorId="0">
      <text>
        <r>
          <rPr>
            <b/>
            <sz val="9"/>
            <color indexed="81"/>
            <rFont val="Tahoma"/>
            <family val="2"/>
          </rPr>
          <t>Luke Hoban:</t>
        </r>
        <r>
          <rPr>
            <sz val="9"/>
            <color indexed="81"/>
            <rFont val="Tahoma"/>
            <family val="2"/>
          </rPr>
          <t xml:space="preserve">
Was 2 - need more data from Brian.</t>
        </r>
      </text>
    </comment>
    <comment ref="F31" authorId="0">
      <text>
        <r>
          <rPr>
            <b/>
            <sz val="9"/>
            <color indexed="81"/>
            <rFont val="Tahoma"/>
            <family val="2"/>
          </rPr>
          <t>Luke Hoban:</t>
        </r>
        <r>
          <rPr>
            <sz val="9"/>
            <color indexed="81"/>
            <rFont val="Tahoma"/>
            <family val="2"/>
          </rPr>
          <t xml:space="preserve">
Was 2 - need more data from Brian.</t>
        </r>
      </text>
    </comment>
    <comment ref="F32" authorId="0">
      <text>
        <r>
          <rPr>
            <b/>
            <sz val="9"/>
            <color indexed="81"/>
            <rFont val="Tahoma"/>
            <family val="2"/>
          </rPr>
          <t>Luke Hoban:</t>
        </r>
        <r>
          <rPr>
            <sz val="9"/>
            <color indexed="81"/>
            <rFont val="Tahoma"/>
            <family val="2"/>
          </rPr>
          <t xml:space="preserve">
Was 2 - need more data from Brian.</t>
        </r>
      </text>
    </comment>
    <comment ref="F33" authorId="0">
      <text>
        <r>
          <rPr>
            <b/>
            <sz val="9"/>
            <color indexed="81"/>
            <rFont val="Tahoma"/>
            <family val="2"/>
          </rPr>
          <t>Luke Hoban:</t>
        </r>
        <r>
          <rPr>
            <sz val="9"/>
            <color indexed="81"/>
            <rFont val="Tahoma"/>
            <family val="2"/>
          </rPr>
          <t xml:space="preserve">
Was 2 - need more data from Brian.</t>
        </r>
      </text>
    </comment>
    <comment ref="F34" authorId="0">
      <text>
        <r>
          <rPr>
            <b/>
            <sz val="9"/>
            <color indexed="81"/>
            <rFont val="Tahoma"/>
            <family val="2"/>
          </rPr>
          <t>Luke Hoban:</t>
        </r>
        <r>
          <rPr>
            <sz val="9"/>
            <color indexed="81"/>
            <rFont val="Tahoma"/>
            <family val="2"/>
          </rPr>
          <t xml:space="preserve">
Was 2 - need more data from Brian.</t>
        </r>
      </text>
    </comment>
  </commentList>
</comments>
</file>

<file path=xl/comments3.xml><?xml version="1.0" encoding="utf-8"?>
<comments xmlns="http://schemas.openxmlformats.org/spreadsheetml/2006/main">
  <authors>
    <author>Luke Hoban</author>
  </authors>
  <commentList>
    <comment ref="D2" authorId="0">
      <text>
        <r>
          <rPr>
            <b/>
            <sz val="9"/>
            <color indexed="81"/>
            <rFont val="Tahoma"/>
            <family val="2"/>
          </rPr>
          <t>Luke Hoban:</t>
        </r>
        <r>
          <rPr>
            <sz val="9"/>
            <color indexed="81"/>
            <rFont val="Tahoma"/>
            <family val="2"/>
          </rPr>
          <t xml:space="preserve">
Seperately stack ranked for CTP and RTM.  CTP is timeboxed to end 9/1.</t>
        </r>
      </text>
    </comment>
    <comment ref="F2" authorId="0">
      <text>
        <r>
          <rPr>
            <b/>
            <sz val="9"/>
            <color indexed="81"/>
            <rFont val="Tahoma"/>
            <family val="2"/>
          </rPr>
          <t>Luke Hoban:</t>
        </r>
        <r>
          <rPr>
            <sz val="9"/>
            <color indexed="81"/>
            <rFont val="Tahoma"/>
            <family val="2"/>
          </rPr>
          <t xml:space="preserve">
Priority:
- 1 = Bone Line
- 2 = Current Plan
- 3 = Cut
- 4 = Very Cut</t>
        </r>
      </text>
    </comment>
    <comment ref="H2" authorId="0">
      <text>
        <r>
          <rPr>
            <b/>
            <sz val="9"/>
            <color indexed="81"/>
            <rFont val="Tahoma"/>
            <family val="2"/>
          </rPr>
          <t>Luke Hoban:</t>
        </r>
        <r>
          <rPr>
            <sz val="9"/>
            <color indexed="81"/>
            <rFont val="Tahoma"/>
            <family val="2"/>
          </rPr>
          <t xml:space="preserve">
% to code complete.</t>
        </r>
      </text>
    </comment>
    <comment ref="I2" authorId="0">
      <text>
        <r>
          <rPr>
            <b/>
            <sz val="9"/>
            <color indexed="81"/>
            <rFont val="Tahoma"/>
            <family val="2"/>
          </rPr>
          <t>Luke Hoban:</t>
        </r>
        <r>
          <rPr>
            <sz val="9"/>
            <color indexed="81"/>
            <rFont val="Tahoma"/>
            <family val="2"/>
          </rPr>
          <t xml:space="preserve">
% to test complete</t>
        </r>
      </text>
    </comment>
    <comment ref="L2" authorId="0">
      <text>
        <r>
          <rPr>
            <b/>
            <sz val="9"/>
            <color indexed="81"/>
            <rFont val="Tahoma"/>
            <family val="2"/>
          </rPr>
          <t>Luke Hoban:</t>
        </r>
        <r>
          <rPr>
            <sz val="9"/>
            <color indexed="81"/>
            <rFont val="Tahoma"/>
            <family val="2"/>
          </rPr>
          <t xml:space="preserve">
Costs in "Feature Crew Weeks".  Conversion factor from heads down time is ~ x5.  So numbers can also be read as "Heads down coding days".
</t>
        </r>
      </text>
    </comment>
    <comment ref="M2" authorId="0">
      <text>
        <r>
          <rPr>
            <b/>
            <sz val="9"/>
            <color indexed="81"/>
            <rFont val="Tahoma"/>
            <family val="2"/>
          </rPr>
          <t>Luke Hoban:</t>
        </r>
        <r>
          <rPr>
            <sz val="9"/>
            <color indexed="81"/>
            <rFont val="Tahoma"/>
            <family val="2"/>
          </rPr>
          <t xml:space="preserve">
Costs in "Feature Crew Weeks".  Conversion factor from heads down time is ~ x5.  So numbers can also be read as "Heads down coding days".
</t>
        </r>
      </text>
    </comment>
    <comment ref="F22" authorId="0">
      <text>
        <r>
          <rPr>
            <b/>
            <sz val="9"/>
            <color indexed="81"/>
            <rFont val="Tahoma"/>
            <family val="2"/>
          </rPr>
          <t>Luke Hoban:</t>
        </r>
        <r>
          <rPr>
            <sz val="9"/>
            <color indexed="81"/>
            <rFont val="Tahoma"/>
            <family val="2"/>
          </rPr>
          <t xml:space="preserve">
Was 2 - need more data from Brian.</t>
        </r>
      </text>
    </comment>
    <comment ref="F23" authorId="0">
      <text>
        <r>
          <rPr>
            <b/>
            <sz val="9"/>
            <color indexed="81"/>
            <rFont val="Tahoma"/>
            <family val="2"/>
          </rPr>
          <t>Luke Hoban:</t>
        </r>
        <r>
          <rPr>
            <sz val="9"/>
            <color indexed="81"/>
            <rFont val="Tahoma"/>
            <family val="2"/>
          </rPr>
          <t xml:space="preserve">
Was 2 - need more data from Brian.</t>
        </r>
      </text>
    </comment>
    <comment ref="F24" authorId="0">
      <text>
        <r>
          <rPr>
            <b/>
            <sz val="9"/>
            <color indexed="81"/>
            <rFont val="Tahoma"/>
            <family val="2"/>
          </rPr>
          <t>Luke Hoban:</t>
        </r>
        <r>
          <rPr>
            <sz val="9"/>
            <color indexed="81"/>
            <rFont val="Tahoma"/>
            <family val="2"/>
          </rPr>
          <t xml:space="preserve">
Was 2 - need more data from Brian.</t>
        </r>
      </text>
    </comment>
    <comment ref="F25" authorId="0">
      <text>
        <r>
          <rPr>
            <b/>
            <sz val="9"/>
            <color indexed="81"/>
            <rFont val="Tahoma"/>
            <family val="2"/>
          </rPr>
          <t>Luke Hoban:</t>
        </r>
        <r>
          <rPr>
            <sz val="9"/>
            <color indexed="81"/>
            <rFont val="Tahoma"/>
            <family val="2"/>
          </rPr>
          <t xml:space="preserve">
Was 2 - need more data from Brian.</t>
        </r>
      </text>
    </comment>
    <comment ref="F28" authorId="0">
      <text>
        <r>
          <rPr>
            <b/>
            <sz val="9"/>
            <color indexed="81"/>
            <rFont val="Tahoma"/>
            <family val="2"/>
          </rPr>
          <t>Luke Hoban:</t>
        </r>
        <r>
          <rPr>
            <sz val="9"/>
            <color indexed="81"/>
            <rFont val="Tahoma"/>
            <family val="2"/>
          </rPr>
          <t xml:space="preserve">
Was 2 - need more data from Brian.</t>
        </r>
      </text>
    </comment>
    <comment ref="F29" authorId="0">
      <text>
        <r>
          <rPr>
            <b/>
            <sz val="9"/>
            <color indexed="81"/>
            <rFont val="Tahoma"/>
            <family val="2"/>
          </rPr>
          <t>Luke Hoban:</t>
        </r>
        <r>
          <rPr>
            <sz val="9"/>
            <color indexed="81"/>
            <rFont val="Tahoma"/>
            <family val="2"/>
          </rPr>
          <t xml:space="preserve">
Was 2 - need more data from Brian.</t>
        </r>
      </text>
    </comment>
    <comment ref="F30" authorId="0">
      <text>
        <r>
          <rPr>
            <b/>
            <sz val="9"/>
            <color indexed="81"/>
            <rFont val="Tahoma"/>
            <family val="2"/>
          </rPr>
          <t>Luke Hoban:</t>
        </r>
        <r>
          <rPr>
            <sz val="9"/>
            <color indexed="81"/>
            <rFont val="Tahoma"/>
            <family val="2"/>
          </rPr>
          <t xml:space="preserve">
Was 2 - need more data from Brian.</t>
        </r>
      </text>
    </comment>
    <comment ref="F31" authorId="0">
      <text>
        <r>
          <rPr>
            <b/>
            <sz val="9"/>
            <color indexed="81"/>
            <rFont val="Tahoma"/>
            <family val="2"/>
          </rPr>
          <t>Luke Hoban:</t>
        </r>
        <r>
          <rPr>
            <sz val="9"/>
            <color indexed="81"/>
            <rFont val="Tahoma"/>
            <family val="2"/>
          </rPr>
          <t xml:space="preserve">
Was 2 - need more data from Brian.</t>
        </r>
      </text>
    </comment>
    <comment ref="F32" authorId="0">
      <text>
        <r>
          <rPr>
            <b/>
            <sz val="9"/>
            <color indexed="81"/>
            <rFont val="Tahoma"/>
            <family val="2"/>
          </rPr>
          <t>Luke Hoban:</t>
        </r>
        <r>
          <rPr>
            <sz val="9"/>
            <color indexed="81"/>
            <rFont val="Tahoma"/>
            <family val="2"/>
          </rPr>
          <t xml:space="preserve">
Was 2 - need more data from Brian.</t>
        </r>
      </text>
    </comment>
    <comment ref="F33" authorId="0">
      <text>
        <r>
          <rPr>
            <b/>
            <sz val="9"/>
            <color indexed="81"/>
            <rFont val="Tahoma"/>
            <family val="2"/>
          </rPr>
          <t>Luke Hoban:</t>
        </r>
        <r>
          <rPr>
            <sz val="9"/>
            <color indexed="81"/>
            <rFont val="Tahoma"/>
            <family val="2"/>
          </rPr>
          <t xml:space="preserve">
Was 2 - need more data from Brian.</t>
        </r>
      </text>
    </comment>
    <comment ref="F34" authorId="0">
      <text>
        <r>
          <rPr>
            <b/>
            <sz val="9"/>
            <color indexed="81"/>
            <rFont val="Tahoma"/>
            <family val="2"/>
          </rPr>
          <t>Luke Hoban:</t>
        </r>
        <r>
          <rPr>
            <sz val="9"/>
            <color indexed="81"/>
            <rFont val="Tahoma"/>
            <family val="2"/>
          </rPr>
          <t xml:space="preserve">
Was 2 - need more data from Brian.</t>
        </r>
      </text>
    </comment>
    <comment ref="F35" authorId="0">
      <text>
        <r>
          <rPr>
            <b/>
            <sz val="9"/>
            <color indexed="81"/>
            <rFont val="Tahoma"/>
            <family val="2"/>
          </rPr>
          <t>Luke Hoban:</t>
        </r>
        <r>
          <rPr>
            <sz val="9"/>
            <color indexed="81"/>
            <rFont val="Tahoma"/>
            <family val="2"/>
          </rPr>
          <t xml:space="preserve">
Was 2 - need more data from Brian.</t>
        </r>
      </text>
    </comment>
    <comment ref="F36" authorId="0">
      <text>
        <r>
          <rPr>
            <b/>
            <sz val="9"/>
            <color indexed="81"/>
            <rFont val="Tahoma"/>
            <family val="2"/>
          </rPr>
          <t>Luke Hoban:</t>
        </r>
        <r>
          <rPr>
            <sz val="9"/>
            <color indexed="81"/>
            <rFont val="Tahoma"/>
            <family val="2"/>
          </rPr>
          <t xml:space="preserve">
Was 2 - need more data from Brian.</t>
        </r>
      </text>
    </comment>
    <comment ref="F37" authorId="0">
      <text>
        <r>
          <rPr>
            <b/>
            <sz val="9"/>
            <color indexed="81"/>
            <rFont val="Tahoma"/>
            <family val="2"/>
          </rPr>
          <t>Luke Hoban:</t>
        </r>
        <r>
          <rPr>
            <sz val="9"/>
            <color indexed="81"/>
            <rFont val="Tahoma"/>
            <family val="2"/>
          </rPr>
          <t xml:space="preserve">
Was 2 - need more data from Brian.</t>
        </r>
      </text>
    </comment>
    <comment ref="F38" authorId="0">
      <text>
        <r>
          <rPr>
            <b/>
            <sz val="9"/>
            <color indexed="81"/>
            <rFont val="Tahoma"/>
            <family val="2"/>
          </rPr>
          <t>Luke Hoban:</t>
        </r>
        <r>
          <rPr>
            <sz val="9"/>
            <color indexed="81"/>
            <rFont val="Tahoma"/>
            <family val="2"/>
          </rPr>
          <t xml:space="preserve">
Was 2 - need more data from Brian.</t>
        </r>
      </text>
    </comment>
    <comment ref="F39" authorId="0">
      <text>
        <r>
          <rPr>
            <b/>
            <sz val="9"/>
            <color indexed="81"/>
            <rFont val="Tahoma"/>
            <family val="2"/>
          </rPr>
          <t>Luke Hoban:</t>
        </r>
        <r>
          <rPr>
            <sz val="9"/>
            <color indexed="81"/>
            <rFont val="Tahoma"/>
            <family val="2"/>
          </rPr>
          <t xml:space="preserve">
Was 2 - need more data from Brian.</t>
        </r>
      </text>
    </comment>
    <comment ref="F40" authorId="0">
      <text>
        <r>
          <rPr>
            <b/>
            <sz val="9"/>
            <color indexed="81"/>
            <rFont val="Tahoma"/>
            <family val="2"/>
          </rPr>
          <t>Luke Hoban:</t>
        </r>
        <r>
          <rPr>
            <sz val="9"/>
            <color indexed="81"/>
            <rFont val="Tahoma"/>
            <family val="2"/>
          </rPr>
          <t xml:space="preserve">
Was 2 - need more data from Brian.</t>
        </r>
      </text>
    </comment>
    <comment ref="D72" authorId="0">
      <text>
        <r>
          <rPr>
            <b/>
            <sz val="9"/>
            <color indexed="81"/>
            <rFont val="Tahoma"/>
            <family val="2"/>
          </rPr>
          <t>Luke Hoban:</t>
        </r>
        <r>
          <rPr>
            <sz val="9"/>
            <color indexed="81"/>
            <rFont val="Tahoma"/>
            <family val="2"/>
          </rPr>
          <t xml:space="preserve">
Seperately stack ranked for CTP and RTM.  CTP is timeboxed to end 9/1.</t>
        </r>
      </text>
    </comment>
    <comment ref="F72" authorId="0">
      <text>
        <r>
          <rPr>
            <b/>
            <sz val="9"/>
            <color indexed="81"/>
            <rFont val="Tahoma"/>
            <family val="2"/>
          </rPr>
          <t>Luke Hoban:</t>
        </r>
        <r>
          <rPr>
            <sz val="9"/>
            <color indexed="81"/>
            <rFont val="Tahoma"/>
            <family val="2"/>
          </rPr>
          <t xml:space="preserve">
Priority:
- 1 = Bone Line
- 2 = Current Plan
- 3 = Cut
- 4 = Very Cut</t>
        </r>
      </text>
    </comment>
    <comment ref="H72" authorId="0">
      <text>
        <r>
          <rPr>
            <b/>
            <sz val="9"/>
            <color indexed="81"/>
            <rFont val="Tahoma"/>
            <family val="2"/>
          </rPr>
          <t>Luke Hoban:</t>
        </r>
        <r>
          <rPr>
            <sz val="9"/>
            <color indexed="81"/>
            <rFont val="Tahoma"/>
            <family val="2"/>
          </rPr>
          <t xml:space="preserve">
% to code complete.</t>
        </r>
      </text>
    </comment>
    <comment ref="I72" authorId="0">
      <text>
        <r>
          <rPr>
            <b/>
            <sz val="9"/>
            <color indexed="81"/>
            <rFont val="Tahoma"/>
            <family val="2"/>
          </rPr>
          <t>Luke Hoban:</t>
        </r>
        <r>
          <rPr>
            <sz val="9"/>
            <color indexed="81"/>
            <rFont val="Tahoma"/>
            <family val="2"/>
          </rPr>
          <t xml:space="preserve">
% to test complete</t>
        </r>
      </text>
    </comment>
    <comment ref="L72" authorId="0">
      <text>
        <r>
          <rPr>
            <b/>
            <sz val="9"/>
            <color indexed="81"/>
            <rFont val="Tahoma"/>
            <family val="2"/>
          </rPr>
          <t>Luke Hoban:</t>
        </r>
        <r>
          <rPr>
            <sz val="9"/>
            <color indexed="81"/>
            <rFont val="Tahoma"/>
            <family val="2"/>
          </rPr>
          <t xml:space="preserve">
Costs in "Feature Crew Weeks".  Conversion factor from heads down time is ~ x5.  So numbers can also be read as "Heads down coding days".
</t>
        </r>
      </text>
    </comment>
    <comment ref="M72" authorId="0">
      <text>
        <r>
          <rPr>
            <b/>
            <sz val="9"/>
            <color indexed="81"/>
            <rFont val="Tahoma"/>
            <family val="2"/>
          </rPr>
          <t>Luke Hoban:</t>
        </r>
        <r>
          <rPr>
            <sz val="9"/>
            <color indexed="81"/>
            <rFont val="Tahoma"/>
            <family val="2"/>
          </rPr>
          <t xml:space="preserve">
Costs in "Feature Crew Weeks".  Conversion factor from heads down time is ~ x5.  So numbers can also be read as "Heads down coding days".
</t>
        </r>
      </text>
    </comment>
    <comment ref="H78" authorId="0">
      <text>
        <r>
          <rPr>
            <b/>
            <sz val="9"/>
            <color indexed="81"/>
            <rFont val="Tahoma"/>
            <family val="2"/>
          </rPr>
          <t>Luke Hoban:</t>
        </r>
        <r>
          <rPr>
            <sz val="9"/>
            <color indexed="81"/>
            <rFont val="Tahoma"/>
            <family val="2"/>
          </rPr>
          <t xml:space="preserve">
Should probably say this is 50% done or so….
</t>
        </r>
      </text>
    </comment>
    <comment ref="F89" authorId="0">
      <text>
        <r>
          <rPr>
            <b/>
            <sz val="9"/>
            <color indexed="81"/>
            <rFont val="Tahoma"/>
            <family val="2"/>
          </rPr>
          <t>Luke Hoban:</t>
        </r>
        <r>
          <rPr>
            <sz val="9"/>
            <color indexed="81"/>
            <rFont val="Tahoma"/>
            <family val="2"/>
          </rPr>
          <t xml:space="preserve">
Was 2 - need more data from Brian.</t>
        </r>
      </text>
    </comment>
    <comment ref="F90" authorId="0">
      <text>
        <r>
          <rPr>
            <b/>
            <sz val="9"/>
            <color indexed="81"/>
            <rFont val="Tahoma"/>
            <family val="2"/>
          </rPr>
          <t>Luke Hoban:</t>
        </r>
        <r>
          <rPr>
            <sz val="9"/>
            <color indexed="81"/>
            <rFont val="Tahoma"/>
            <family val="2"/>
          </rPr>
          <t xml:space="preserve">
Was 2 - need more data from Brian.</t>
        </r>
      </text>
    </comment>
    <comment ref="F95" authorId="0">
      <text>
        <r>
          <rPr>
            <b/>
            <sz val="9"/>
            <color indexed="81"/>
            <rFont val="Tahoma"/>
            <family val="2"/>
          </rPr>
          <t>Luke Hoban:</t>
        </r>
        <r>
          <rPr>
            <sz val="9"/>
            <color indexed="81"/>
            <rFont val="Tahoma"/>
            <family val="2"/>
          </rPr>
          <t xml:space="preserve">
Was 2 - need more data from Brian.</t>
        </r>
      </text>
    </comment>
    <comment ref="F96" authorId="0">
      <text>
        <r>
          <rPr>
            <b/>
            <sz val="9"/>
            <color indexed="81"/>
            <rFont val="Tahoma"/>
            <family val="2"/>
          </rPr>
          <t>Luke Hoban:</t>
        </r>
        <r>
          <rPr>
            <sz val="9"/>
            <color indexed="81"/>
            <rFont val="Tahoma"/>
            <family val="2"/>
          </rPr>
          <t xml:space="preserve">
Was 2 - need more data from Brian.</t>
        </r>
      </text>
    </comment>
    <comment ref="F97" authorId="0">
      <text>
        <r>
          <rPr>
            <b/>
            <sz val="9"/>
            <color indexed="81"/>
            <rFont val="Tahoma"/>
            <family val="2"/>
          </rPr>
          <t>Luke Hoban:</t>
        </r>
        <r>
          <rPr>
            <sz val="9"/>
            <color indexed="81"/>
            <rFont val="Tahoma"/>
            <family val="2"/>
          </rPr>
          <t xml:space="preserve">
Was 2 - need more data from Brian.</t>
        </r>
      </text>
    </comment>
    <comment ref="F99" authorId="0">
      <text>
        <r>
          <rPr>
            <b/>
            <sz val="9"/>
            <color indexed="81"/>
            <rFont val="Tahoma"/>
            <family val="2"/>
          </rPr>
          <t>Luke Hoban:</t>
        </r>
        <r>
          <rPr>
            <sz val="9"/>
            <color indexed="81"/>
            <rFont val="Tahoma"/>
            <family val="2"/>
          </rPr>
          <t xml:space="preserve">
Was 2 - need more data from Brian.</t>
        </r>
      </text>
    </comment>
    <comment ref="F100" authorId="0">
      <text>
        <r>
          <rPr>
            <b/>
            <sz val="9"/>
            <color indexed="81"/>
            <rFont val="Tahoma"/>
            <family val="2"/>
          </rPr>
          <t>Luke Hoban:</t>
        </r>
        <r>
          <rPr>
            <sz val="9"/>
            <color indexed="81"/>
            <rFont val="Tahoma"/>
            <family val="2"/>
          </rPr>
          <t xml:space="preserve">
Was 2 - need more data from Brian.</t>
        </r>
      </text>
    </comment>
    <comment ref="F101" authorId="0">
      <text>
        <r>
          <rPr>
            <b/>
            <sz val="9"/>
            <color indexed="81"/>
            <rFont val="Tahoma"/>
            <family val="2"/>
          </rPr>
          <t>Luke Hoban:</t>
        </r>
        <r>
          <rPr>
            <sz val="9"/>
            <color indexed="81"/>
            <rFont val="Tahoma"/>
            <family val="2"/>
          </rPr>
          <t xml:space="preserve">
Was 2 - need more data from Brian.</t>
        </r>
      </text>
    </comment>
    <comment ref="F102" authorId="0">
      <text>
        <r>
          <rPr>
            <b/>
            <sz val="9"/>
            <color indexed="81"/>
            <rFont val="Tahoma"/>
            <family val="2"/>
          </rPr>
          <t>Luke Hoban:</t>
        </r>
        <r>
          <rPr>
            <sz val="9"/>
            <color indexed="81"/>
            <rFont val="Tahoma"/>
            <family val="2"/>
          </rPr>
          <t xml:space="preserve">
Was 2 - need more data from Brian.</t>
        </r>
      </text>
    </comment>
  </commentList>
</comments>
</file>

<file path=xl/sharedStrings.xml><?xml version="1.0" encoding="utf-8"?>
<sst xmlns="http://schemas.openxmlformats.org/spreadsheetml/2006/main" count="1608" uniqueCount="406">
  <si>
    <t>Feature Name</t>
  </si>
  <si>
    <t>Description</t>
  </si>
  <si>
    <t>Area</t>
  </si>
  <si>
    <t>Sub Area</t>
  </si>
  <si>
    <t xml:space="preserve">Team </t>
  </si>
  <si>
    <t>Real Days</t>
  </si>
  <si>
    <t>Confidence</t>
  </si>
  <si>
    <t>Upper Bound</t>
  </si>
  <si>
    <t>Ideal Days</t>
  </si>
  <si>
    <t>Calculated Ideal Cost</t>
  </si>
  <si>
    <t xml:space="preserve">Ideal To Real </t>
  </si>
  <si>
    <t>FC Mult</t>
  </si>
  <si>
    <t>FC Days</t>
  </si>
  <si>
    <t>Costed By</t>
  </si>
  <si>
    <t>Dev</t>
  </si>
  <si>
    <t>Pri</t>
  </si>
  <si>
    <t>Status</t>
  </si>
  <si>
    <t>Complete implementation of exisiting F# language</t>
  </si>
  <si>
    <t>Language Service Parity with Research Release</t>
  </si>
  <si>
    <t xml:space="preserve">Basic Project System </t>
  </si>
  <si>
    <t>Project/Item Templates</t>
  </si>
  <si>
    <t>Language Specification</t>
  </si>
  <si>
    <t>OCaml Compat</t>
  </si>
  <si>
    <t>Complete implementation of exisiting F# libraries</t>
  </si>
  <si>
    <t>F# SDK (essentially same as research release)</t>
  </si>
  <si>
    <t>Remove FSLex/FSYacc from F# SDK</t>
  </si>
  <si>
    <t>High-Priority Language Improvements</t>
  </si>
  <si>
    <t>Language Service performance and scalability</t>
  </si>
  <si>
    <t>Release Compiler on CodePlex</t>
  </si>
  <si>
    <t>Globalization</t>
  </si>
  <si>
    <t>Put FSLex/FSYacc on CodePlex</t>
  </si>
  <si>
    <t>Migration users from Research to DevDiv F# release</t>
  </si>
  <si>
    <t>Breakpoints &amp; Stepping</t>
  </si>
  <si>
    <t>F# Libraries Improvements</t>
  </si>
  <si>
    <t>Security Reviews</t>
  </si>
  <si>
    <t>Clean up F# SDK Setup</t>
  </si>
  <si>
    <t>Target 64-bit</t>
  </si>
  <si>
    <t>Get a Logo</t>
  </si>
  <si>
    <t>FSI runs as 64 bit process</t>
  </si>
  <si>
    <t>Language and Libraries Performance and Stress Min Bar</t>
  </si>
  <si>
    <t>Compiler Performance and Stress Min Bar</t>
  </si>
  <si>
    <t>Compiler Error Message Improvement</t>
  </si>
  <si>
    <t>Compiler Switches</t>
  </si>
  <si>
    <t>Lite F# Documentation Content</t>
  </si>
  <si>
    <t>Improve FSI</t>
  </si>
  <si>
    <t>FXCop with F# User Code</t>
  </si>
  <si>
    <t>Basic Editor Features</t>
  </si>
  <si>
    <t>Single File "project"s</t>
  </si>
  <si>
    <t>F# Libraries Debuggability</t>
  </si>
  <si>
    <t>Enable great first time learning experience</t>
  </si>
  <si>
    <t>Officially support F# SDK + VS Shell combo</t>
  </si>
  <si>
    <t>Put tests on CodePlex</t>
  </si>
  <si>
    <t>(dev) Source code cleanup</t>
  </si>
  <si>
    <t>(dev) Improve Testability</t>
  </si>
  <si>
    <t>Enable debugging in FSI</t>
  </si>
  <si>
    <t>Support Silverlight</t>
  </si>
  <si>
    <t>WinForms designer</t>
  </si>
  <si>
    <t>WPF Project Support</t>
  </si>
  <si>
    <t>Web Site project support</t>
  </si>
  <si>
    <t>(dev) Be Localizable</t>
  </si>
  <si>
    <t>(dev) Intergate into DevDiv</t>
  </si>
  <si>
    <t>Localize to VS Languages</t>
  </si>
  <si>
    <t>Move to new Editor</t>
  </si>
  <si>
    <t>Quality Gates for Exisiting Features</t>
  </si>
  <si>
    <t>Move to use Parallel Framework</t>
  </si>
  <si>
    <t>Advanced Debugging: F# Expression Evaluator and Debugger Windows</t>
  </si>
  <si>
    <t>Integrate into VS10</t>
  </si>
  <si>
    <t>F1 for Help</t>
  </si>
  <si>
    <t>Support VS Code Generators</t>
  </si>
  <si>
    <t>WPF project support</t>
  </si>
  <si>
    <t>Advanced Editor Features</t>
  </si>
  <si>
    <t>Integrate into .NET Frameworks</t>
  </si>
  <si>
    <t>Move Project System from Orcas to Dev10</t>
  </si>
  <si>
    <t>Move to new shared Interactive Window</t>
  </si>
  <si>
    <t>Be part of managed langauge hosting in Office</t>
  </si>
  <si>
    <t>Class Designer support</t>
  </si>
  <si>
    <t xml:space="preserve">Enable 3rd Party F# Tooling </t>
  </si>
  <si>
    <t>Intellisense in Web Sites</t>
  </si>
  <si>
    <t xml:space="preserve">All the work needed to make the F# compiler correctly compile the spec'd F# language. </t>
  </si>
  <si>
    <t>Realistically includes more than the research release</t>
  </si>
  <si>
    <t>Basic MSBuild-based project system.  May only support editing project files by hand.  Provides required services for VS consumers.</t>
  </si>
  <si>
    <t>Create all meaningful templates that don't erqurie any additional work.  Low hanging fruit.</t>
  </si>
  <si>
    <t>Have a well-designed story for Ocaml compat.  Including language/compiler/libraries.</t>
  </si>
  <si>
    <t>Includes writing general spec.  Have a story for consupmtion of libraries in other languages.</t>
  </si>
  <si>
    <t>Note:  Includes VS Add-In.  Deployable to Mono(.zip)?? [Something has to be]</t>
  </si>
  <si>
    <t>Put it on CodePlex.  Do a pass to clean code up.</t>
  </si>
  <si>
    <t>Next iteration of language innovation.</t>
  </si>
  <si>
    <t>This may need to include conformance tests</t>
  </si>
  <si>
    <t>Test + bug fix only.  Sanity for CTP, maybe more for RTM.</t>
  </si>
  <si>
    <t>Project migration, maybe more…  This now means just a blog released migration tool.  We should re-cost.</t>
  </si>
  <si>
    <t>Define and emit correct PDB spans, IL, and debugger attributes.  Try to emulate C#.</t>
  </si>
  <si>
    <t>Address preformance issue.  Work on Quotations API.</t>
  </si>
  <si>
    <t>Security reviews of all F# components.  Threat models.  FxCop and other static analysis.</t>
  </si>
  <si>
    <t>Ship the right stuff :-)</t>
  </si>
  <si>
    <t>Only required for runtime (librarires, compiler).  May need compiler flags.</t>
  </si>
  <si>
    <t>Create perf tests.  Measure continuously.  Make necessary significant performance enhancements.  Work with CLR to get changes which will improve F# runtime perf.</t>
  </si>
  <si>
    <t>fsc performance.  Startup performance.</t>
  </si>
  <si>
    <t>Improve error messages.  New warnings.  Report an example for incomplete match. Etc.</t>
  </si>
  <si>
    <t>Add new compiler switches.  Standardize with other .NET compilers.</t>
  </si>
  <si>
    <t>Reference docs for lanugage and libraries.  Maybe some conceptual docs.</t>
  </si>
  <si>
    <t>Better pretty printing.  New functions for the interactive for state inspection.  VS features like, copy/paste, interrupt, dock, resize, etc.</t>
  </si>
  <si>
    <t>Ensure that FXCop can meaningfully be used with F#</t>
  </si>
  <si>
    <t>Navigation, outlining, formatting, Tools|Options, TODO support</t>
  </si>
  <si>
    <t>Including designging path from single file to fullblown</t>
  </si>
  <si>
    <t>Improve debug display of F# library types</t>
  </si>
  <si>
    <t>Samples/QuickTour/web experience/books/etc.  We should have a story and a set of assets.</t>
  </si>
  <si>
    <t>Test + bug fix only.</t>
  </si>
  <si>
    <t>This is a potential means to address Mono testing.</t>
  </si>
  <si>
    <t>Type inference testability in particular.</t>
  </si>
  <si>
    <t>This could involve work across the libraries, compiler, project system</t>
  </si>
  <si>
    <t>Source code, test infrastructure, everything else</t>
  </si>
  <si>
    <t>Would have to go to localization team.</t>
  </si>
  <si>
    <t>Either use the new editor interfaces directly, or move to an MPF shim.  The cost here is if we have to do everything.  It willl be lower of we get support from VSCore.</t>
  </si>
  <si>
    <t>Need to list work items.  FxCop, Code Coverage, Perf plan, Security, API design review, test plans, specs.</t>
  </si>
  <si>
    <t>For Async, etc.</t>
  </si>
  <si>
    <t>Improve display of variable names.  Ensure that F# expressions can be typed in debugger windows.  Make sure variables are in scope when expected.  Support debugger datatips, and other debug-time IDE features.</t>
  </si>
  <si>
    <t>The language service should support pushing an F1 context so that F1 goes to the help docs for the correct member/overload/etc.</t>
  </si>
  <si>
    <t>XSD, Resources, Settings, WSDL, LINQ to SQL, etc.</t>
  </si>
  <si>
    <t>WPF Designer.  Support the various WPF project types</t>
  </si>
  <si>
    <t>Refactoring (for instance - turn into #light), Cut from non-#light to #light.</t>
  </si>
  <si>
    <t>No separate F# Interactive window, just use the new common VS Interactive window.  May require executing on top of CLR instead of current LCG strategy.</t>
  </si>
  <si>
    <t>Enable hosting of F# in Office - leverage other work across VS Lang group.</t>
  </si>
  <si>
    <t>An F# language model and hooks to build refactorings, tools, etc.  The ability to build a 3rd party F# IDE.  Extensibility hooks in FSI.</t>
  </si>
  <si>
    <t>F#</t>
  </si>
  <si>
    <t>Compiler</t>
  </si>
  <si>
    <t>IDE support</t>
  </si>
  <si>
    <t>Language</t>
  </si>
  <si>
    <t>Libraries</t>
  </si>
  <si>
    <t>Setup/Release</t>
  </si>
  <si>
    <t>SDK Tools</t>
  </si>
  <si>
    <t xml:space="preserve">Language </t>
  </si>
  <si>
    <t>Debugger</t>
  </si>
  <si>
    <t>Quality Gates</t>
  </si>
  <si>
    <t>Documentation</t>
  </si>
  <si>
    <t>IDE Support</t>
  </si>
  <si>
    <t>Localization</t>
  </si>
  <si>
    <t>CTP</t>
  </si>
  <si>
    <t>Dev10</t>
  </si>
  <si>
    <t>dsyme</t>
  </si>
  <si>
    <t>jomof</t>
  </si>
  <si>
    <t>lukeh</t>
  </si>
  <si>
    <t>jamarg</t>
  </si>
  <si>
    <t>chrsmith</t>
  </si>
  <si>
    <t>Without embedded F# code.</t>
  </si>
  <si>
    <t>If we don't do this we'll need to build a redist.  Includes integrating compilers, libraries, msbuild tasks and targets</t>
  </si>
  <si>
    <t>Full MSDN library documentation and integration</t>
  </si>
  <si>
    <t>Author full MSDN docs for libraires:  Summary, Paramater info, examples, exception information, etc.  Cost on UE.  Dev cost is for reviews.</t>
  </si>
  <si>
    <t>IVSLibrary.  This cost may be higher due to need to integrate into new Object Browser</t>
  </si>
  <si>
    <t>Class View/Object Browser support F#-style display</t>
  </si>
  <si>
    <t xml:space="preserve"> Support multitargeting (2.0, 3.0, 3.5, and .NET 4.0)</t>
  </si>
  <si>
    <t>Total</t>
  </si>
  <si>
    <t>CTP Weeks</t>
  </si>
  <si>
    <t>If we can code in Beta1</t>
  </si>
  <si>
    <t>Assumuptions:</t>
  </si>
  <si>
    <t>We can move CTP to July 13th</t>
  </si>
  <si>
    <t>We can use Dev10 Beta1 for integration work</t>
  </si>
  <si>
    <t>Resourcing above is accurate</t>
  </si>
  <si>
    <t>Outcomes</t>
  </si>
  <si>
    <t>We can do all p1/p2 for CTP</t>
  </si>
  <si>
    <t>We can do all p1 plus half of p2 for RTM</t>
  </si>
  <si>
    <t>We can do all p1 for Dev10, but no additional P2</t>
  </si>
  <si>
    <t>CALCULATIONS</t>
  </si>
  <si>
    <t>Totla:</t>
  </si>
  <si>
    <t>Pri 1s:</t>
  </si>
  <si>
    <t>Don:  What is the 4 weeks here for?  Seems this is just adding a flag and flipping a bit in the binary</t>
  </si>
  <si>
    <t xml:space="preserve">Resolve file ordering in a satisfying way.  Support Source Control.  Other work to complete the core development scnearios fo rht projhect system.
</t>
  </si>
  <si>
    <t>Don:  Should this cost be higher?  Seems we already have a lot of bug backlog here and there seems to be an increasing stream of these incoming.</t>
  </si>
  <si>
    <t>Tolerant Intellisense</t>
  </si>
  <si>
    <t>Significantly improved error recovery.  Users "trust" intellisense.</t>
  </si>
  <si>
    <t>Sub-Pri</t>
  </si>
  <si>
    <t>Full Core Project System</t>
  </si>
  <si>
    <t>GoLive</t>
  </si>
  <si>
    <t>Weeks</t>
  </si>
  <si>
    <t>Headcount</t>
  </si>
  <si>
    <t>Pri2s</t>
  </si>
  <si>
    <t>Extra:</t>
  </si>
  <si>
    <t>Dev costs by milestone and priority</t>
  </si>
  <si>
    <t>QA costs by milestone and priority</t>
  </si>
  <si>
    <t>Complete testing of existing F# language</t>
  </si>
  <si>
    <t>QA FC Weeks</t>
  </si>
  <si>
    <t>Dev FC Weeks</t>
  </si>
  <si>
    <t>Catch up on testing the full language.</t>
  </si>
  <si>
    <t>Support new CLR binder</t>
  </si>
  <si>
    <t>fsc.exe /versionmanifest:foo.xml /outputmanifest:bar.xml</t>
  </si>
  <si>
    <t>Dev FC Weeks Remaing 4/30</t>
  </si>
  <si>
    <t>Column1</t>
  </si>
  <si>
    <t>Comments</t>
  </si>
  <si>
    <t>Write the language spec.</t>
  </si>
  <si>
    <t>PowerPack on CodePlex</t>
  </si>
  <si>
    <t>Project System Parity with Reseach Release</t>
  </si>
  <si>
    <t>brianmcn</t>
  </si>
  <si>
    <t>AppBuilding</t>
  </si>
  <si>
    <t>Spend time appbuilding</t>
  </si>
  <si>
    <t>Misc</t>
  </si>
  <si>
    <t>Complete implemenation of existing F# language (GoLive work)</t>
  </si>
  <si>
    <t>TODOs, icons, unit tests, vshost perf, loc/glob, sample-out basic extensibility, review existing code base borrowed from Py, probably a lot of other undiscovered work</t>
  </si>
  <si>
    <t>Need to spec</t>
  </si>
  <si>
    <t>Need to figure out what work is involved - is it just patching bugs, or is it re-architecture?</t>
  </si>
  <si>
    <t>Need to break out Tools|Options</t>
  </si>
  <si>
    <t>LangService has concept already, ought to work; need to work out UI/focus details of project system and debugger</t>
  </si>
  <si>
    <t>Priority should probably be lowered - it probably shouldn't be the deafult</t>
  </si>
  <si>
    <t>I haven't looked at this much, but previous estimate looks plausible</t>
  </si>
  <si>
    <t>F# Redist</t>
  </si>
  <si>
    <t>Create an F# redist MSI and integrate into DevDiv Release process as well as into a pre-req for Dev10.  Likely includes creating multiple versions - for targeting .NET 2.0 and .NET4.0.</t>
  </si>
  <si>
    <t>Milesone</t>
  </si>
  <si>
    <t>New Milestone</t>
  </si>
  <si>
    <t>Basic Language Service</t>
  </si>
  <si>
    <t>Basic Project System</t>
  </si>
  <si>
    <t>Project System Improvments</t>
  </si>
  <si>
    <t>Language Service Improvements</t>
  </si>
  <si>
    <t>Additional Visual F# Interactive Features</t>
  </si>
  <si>
    <t>Debuggabitlity</t>
  </si>
  <si>
    <t>High-priority Libraries Improvements</t>
  </si>
  <si>
    <t>Basic Debugging</t>
  </si>
  <si>
    <t>Advanced Language Service Features</t>
  </si>
  <si>
    <t>Multitargeting</t>
  </si>
  <si>
    <t>Dev % Done</t>
  </si>
  <si>
    <t>QA</t>
  </si>
  <si>
    <t>Stack Rank</t>
  </si>
  <si>
    <t>F# compiler correctly compiles the spec'd F# language.</t>
  </si>
  <si>
    <t>Systematic improvement to syntax error reporting.</t>
  </si>
  <si>
    <t>Breakpoints,stepping and debugger view windows</t>
  </si>
  <si>
    <t>MSBuild, Solution Explorer, Add Reference…, Basic Property Pages, Basic File Ordering</t>
  </si>
  <si>
    <t>Basic F# Interactive</t>
  </si>
  <si>
    <t>Toolwindow, installs with package, interaction points with editor and project system</t>
  </si>
  <si>
    <t>F# Redist SKU.  Two versions, for use with .NET3.5 and .NET4.0 respectively.</t>
  </si>
  <si>
    <t>Source and bugs in TFS, builds out of vslang_01 and setup authoring into Dev10 VS Pro+</t>
  </si>
  <si>
    <t>Use "new editor" with F# language service.</t>
  </si>
  <si>
    <t>Allow using F# in the immediate window instead of C#.</t>
  </si>
  <si>
    <t>Provide a migration tool from research project files to MSBuild-based project files.</t>
  </si>
  <si>
    <t>Language and Libraries Perf and Stress Improvements</t>
  </si>
  <si>
    <t>Compiler Perf and Stress Improvements</t>
  </si>
  <si>
    <t>OO completeness, Operator Overloading consistency, Units of Measure, #light as default, less-order-dependent name resolution</t>
  </si>
  <si>
    <t>Debuggability, Expression Tree &lt;-&gt; Quotation bridge</t>
  </si>
  <si>
    <t>Support multitargeting (2.0, 3.0, 3.5, and .NET 4.0)</t>
  </si>
  <si>
    <t>WPF Project support</t>
  </si>
  <si>
    <t>Silverlight support</t>
  </si>
  <si>
    <t>Advanced Debugging</t>
  </si>
  <si>
    <t>Review, implementation and spec.  Includes rejection of some parts of research libraries.</t>
  </si>
  <si>
    <t>F# Express</t>
  </si>
  <si>
    <t>Free F# IDE</t>
  </si>
  <si>
    <t>A version of the F# redist that installs on Silverlight, and VS support for targeting it.</t>
  </si>
  <si>
    <t>Pass all the quality gates for all components shipping in Dev10.</t>
  </si>
  <si>
    <t>Dev Cost</t>
  </si>
  <si>
    <t>??</t>
  </si>
  <si>
    <t>Other things we need to track:</t>
  </si>
  <si>
    <t>UE</t>
  </si>
  <si>
    <t>CTP:</t>
  </si>
  <si>
    <t>Dev10:</t>
  </si>
  <si>
    <t>Total:</t>
  </si>
  <si>
    <t>Devs</t>
  </si>
  <si>
    <t>QA Cost</t>
  </si>
  <si>
    <t>QA % Done</t>
  </si>
  <si>
    <t>WCF Service References</t>
  </si>
  <si>
    <t>Add new Service Reference</t>
  </si>
  <si>
    <t>Needed</t>
  </si>
  <si>
    <t>Actual</t>
  </si>
  <si>
    <t>Heads</t>
  </si>
  <si>
    <t>Costs</t>
  </si>
  <si>
    <t>FC weeks of work</t>
  </si>
  <si>
    <t>Release</t>
  </si>
  <si>
    <t>Bone</t>
  </si>
  <si>
    <t>90% Confidence</t>
  </si>
  <si>
    <t>Cut</t>
  </si>
  <si>
    <t>Very Cut</t>
  </si>
  <si>
    <t>Colorization, Background Compile, Completion Lists, Quick Info, Parameter Help, F1 Integration, Goto Definition</t>
  </si>
  <si>
    <t>Project System Improvements</t>
  </si>
  <si>
    <t>Refactoring, Navigation, outlining, formatting, Tools|Options, TODO support</t>
  </si>
  <si>
    <t>Advanced Project System Features</t>
  </si>
  <si>
    <t>Many mini-features: privacy glyphs, colorize pseudo-primitive types, etc.</t>
  </si>
  <si>
    <t>CTP Line</t>
  </si>
  <si>
    <t>Bone Line</t>
  </si>
  <si>
    <t>Cut Line</t>
  </si>
  <si>
    <t>Calendar needed</t>
  </si>
  <si>
    <t>Calendar Actual</t>
  </si>
  <si>
    <t>Notes</t>
  </si>
  <si>
    <t>Library</t>
  </si>
  <si>
    <t>Perf</t>
  </si>
  <si>
    <t>Testing</t>
  </si>
  <si>
    <t>Tools</t>
  </si>
  <si>
    <t>VS Plugin</t>
  </si>
  <si>
    <t>Suggestions</t>
  </si>
  <si>
    <t>WorkItems</t>
  </si>
  <si>
    <t>Other</t>
  </si>
  <si>
    <t>Code Defect</t>
  </si>
  <si>
    <t>BinaryGen</t>
  </si>
  <si>
    <t>CodeGen</t>
  </si>
  <si>
    <t>DebugInfo</t>
  </si>
  <si>
    <t>Error Messages</t>
  </si>
  <si>
    <t>Flags</t>
  </si>
  <si>
    <t>Import</t>
  </si>
  <si>
    <t>LexFilter</t>
  </si>
  <si>
    <t>Lexing</t>
  </si>
  <si>
    <t>Metadata</t>
  </si>
  <si>
    <t>Name Resolution</t>
  </si>
  <si>
    <t>NullandDefulat</t>
  </si>
  <si>
    <t>OCamlCompat</t>
  </si>
  <si>
    <t>Optimizations</t>
  </si>
  <si>
    <t>Parsing</t>
  </si>
  <si>
    <t>PAtternCompilation</t>
  </si>
  <si>
    <t>Printing</t>
  </si>
  <si>
    <t>Quotations</t>
  </si>
  <si>
    <t>Subtyping</t>
  </si>
  <si>
    <t>Typecheck Core</t>
  </si>
  <si>
    <t>TypeCheck Objects</t>
  </si>
  <si>
    <t>Units of Measure</t>
  </si>
  <si>
    <t>XmlHtmlDoc</t>
  </si>
  <si>
    <t>Debug</t>
  </si>
  <si>
    <t>LanguageService</t>
  </si>
  <si>
    <t>ProjectSystem</t>
  </si>
  <si>
    <t>Advanced extensibility</t>
  </si>
  <si>
    <t>An F# language model and hooks to build refactorings, tools, etc.  The ability to build a 3rd party F# IDE.   Extensibility hooks in FSI &amp; Project System</t>
  </si>
  <si>
    <t>WCF Service References and other Single File Generators</t>
  </si>
  <si>
    <t>Add new Service Reference, LINQ to SQL, References and Settings, etc.</t>
  </si>
  <si>
    <t>Free Supported F# IDE</t>
  </si>
  <si>
    <t>Winform designer and project support</t>
  </si>
  <si>
    <t>Jomo</t>
  </si>
  <si>
    <t>Brian</t>
  </si>
  <si>
    <t>PM</t>
  </si>
  <si>
    <t>Joe</t>
  </si>
  <si>
    <t>Don</t>
  </si>
  <si>
    <t>James</t>
  </si>
  <si>
    <t>Full Query Support</t>
  </si>
  <si>
    <t>Type Provider Foundations</t>
  </si>
  <si>
    <t>VS Experience</t>
  </si>
  <si>
    <t>Code Focused</t>
  </si>
  <si>
    <t>F# supports colorization</t>
  </si>
  <si>
    <t>Win8</t>
  </si>
  <si>
    <t>Dev11 Simpler</t>
  </si>
  <si>
    <t>Value Add</t>
  </si>
  <si>
    <t>Critical</t>
  </si>
  <si>
    <t>Project Service Improvements</t>
  </si>
  <si>
    <t>Folders, DragAndDrop</t>
  </si>
  <si>
    <t>Common Project System</t>
  </si>
  <si>
    <t>Move F# to CPS</t>
  </si>
  <si>
    <t>Simple End-to-end Experience</t>
  </si>
  <si>
    <t>Viable on Win8</t>
  </si>
  <si>
    <t xml:space="preserve">Debuggabitlity, Intellisense, Colors, Send project references to FSI. Send source from FSI to the editor. </t>
  </si>
  <si>
    <t>Templates in the Box</t>
  </si>
  <si>
    <t>Fluent</t>
  </si>
  <si>
    <t>Dev11 Experience</t>
  </si>
  <si>
    <t>Opportunity</t>
  </si>
  <si>
    <t>Great on the Phone</t>
  </si>
  <si>
    <t>Deployment</t>
  </si>
  <si>
    <t>Opportuntity</t>
  </si>
  <si>
    <t>Community</t>
  </si>
  <si>
    <t>Better  Editing</t>
  </si>
  <si>
    <t xml:space="preserve"> Rough Dev Cost</t>
  </si>
  <si>
    <t xml:space="preserve"> Rough QA Cost</t>
  </si>
  <si>
    <t>OSS Release, Academic</t>
  </si>
  <si>
    <t>Lang Leadership</t>
  </si>
  <si>
    <t>Lang+Data Leader</t>
  </si>
  <si>
    <t>Free Tool MSI Updates, Mono Testing</t>
  </si>
  <si>
    <t>x2</t>
  </si>
  <si>
    <t>lo</t>
  </si>
  <si>
    <t>8 MSR</t>
  </si>
  <si>
    <t>Type Provider for OData, SQL, WSDL</t>
  </si>
  <si>
    <t>Full Xaml/WPF Project support</t>
  </si>
  <si>
    <t>WebSite F#-only designer and project support</t>
  </si>
  <si>
    <t>Full F#-only Xaml Designer + WPF F#-only project support</t>
  </si>
  <si>
    <t>F# Team Vision</t>
  </si>
  <si>
    <t>Engineering Investments</t>
  </si>
  <si>
    <t>Long term sustainability investments/refactorings</t>
  </si>
  <si>
    <t>All over</t>
  </si>
  <si>
    <t>F# has the templates I need in the box</t>
  </si>
  <si>
    <t>Templates, messaging, samples, screencasts, smaller FSharp.Core</t>
  </si>
  <si>
    <t>FSharp.Core in .NET 4.5</t>
  </si>
  <si>
    <t>Put it in the Framework (Full or Client? Silverlight?)</t>
  </si>
  <si>
    <t>Hosted Execution (Hosting API)</t>
  </si>
  <si>
    <t>Supported Language Service API</t>
  </si>
  <si>
    <t>NOTE: replaced by OSS release</t>
  </si>
  <si>
    <t>F# Project Build is 20% faster</t>
  </si>
  <si>
    <t>Out Of Band</t>
  </si>
  <si>
    <t>Great on Azure</t>
  </si>
  <si>
    <t>Dev11 Faster Leaner</t>
  </si>
  <si>
    <t>Advanced Code Focused Features</t>
  </si>
  <si>
    <t>Refactoring, Navigation, outlining, formatting, Tools|Options, TODO support, Live Intellisense, snippets, Project to project references give live information</t>
  </si>
  <si>
    <t>Tax</t>
  </si>
  <si>
    <t>Milestone</t>
  </si>
  <si>
    <t>F# Error Messages are 3 times better, Ideal Error List</t>
  </si>
  <si>
    <t>Finish parameter help, improved quick info, Quick search, vertical guidelines</t>
  </si>
  <si>
    <t>F# Intellisense is fluent and reliable. 
Intellisense filtering
Intellisense context aware. 
Correctness. Performance. Good enough. Forever. 
(Beware of danger of in-your-face intellisense)</t>
  </si>
  <si>
    <t>Data Access</t>
  </si>
  <si>
    <t xml:space="preserve">Reliable, Quick, Understandable, Fluent Intellisense </t>
  </si>
  <si>
    <t>Lang Leadership, 
Dev11 Simpler</t>
  </si>
  <si>
    <r>
      <rPr>
        <b/>
        <sz val="11"/>
        <color theme="1"/>
        <rFont val="Calibri"/>
        <family val="2"/>
        <scheme val="minor"/>
      </rPr>
      <t>Portable (M)</t>
    </r>
    <r>
      <rPr>
        <sz val="11"/>
        <color theme="1"/>
        <rFont val="Calibri"/>
        <family val="2"/>
        <scheme val="minor"/>
      </rPr>
      <t xml:space="preserve">, </t>
    </r>
    <r>
      <rPr>
        <b/>
        <sz val="11"/>
        <color theme="1"/>
        <rFont val="Calibri"/>
        <family val="2"/>
        <scheme val="minor"/>
      </rPr>
      <t xml:space="preserve">Round-tripping (0-S), SL5 </t>
    </r>
  </si>
  <si>
    <t>Fluent Debugger Experience</t>
  </si>
  <si>
    <t>F# Debug Experience: watch namespaces, data tips paths</t>
  </si>
  <si>
    <t>[ Web, Cloud/Azure, Phone, Win8,  DesktopApps ].  App building, online templates,  test methodology</t>
  </si>
  <si>
    <t xml:space="preserve">Language Improvements </t>
  </si>
  <si>
    <t>Aim: Simplicity and Fluency of Design &amp; Coding, Remove Adoption Blocker, Remove Barrier to Entry
Recursive Groups (within files, across files)</t>
  </si>
  <si>
    <t>F# can build Win8 applications, NoPIA, Align with C# async (interop,  perf,  debug,)</t>
  </si>
  <si>
    <t>6 M2
2 M3</t>
  </si>
  <si>
    <t>8 M2</t>
  </si>
  <si>
    <t>6 M2</t>
  </si>
  <si>
    <t>4 M3</t>
  </si>
  <si>
    <t>2 M2</t>
  </si>
  <si>
    <t>6 M3</t>
  </si>
  <si>
    <t>seq { ...orderby/groupby/join... }
query { ...orderby/groupby/join... }
general LINQ query patterns (query syntax -&gt; LINQ code gen for expression trees)
F# Queries are on par with LINQ, Nullable
Note: debugging experience is important
Note: design work needed urgently here</t>
  </si>
  <si>
    <t>Known State for VS Assets  through DTE Limitations and Investments</t>
  </si>
  <si>
    <t xml:space="preserve">Aim: known state for [ Xaml/Jupiter, Dbml ] designers. Tested and working for existing Phone, Silverlight, Win8, WPF, SQL templates. No great expansion in scope of design experience.
Work: End-to-end scenario testing, project system extensibility point completions, or limitations. </t>
  </si>
  <si>
    <t>Language/
Compiler</t>
  </si>
  <si>
    <t>8 M3</t>
  </si>
  <si>
    <t>I can write a type provider for F#
unit testing, no UI hangs
error isolation
target multiple platforms
TODO scrubbing
specs &amp; full design scrubbing
code reviews
threat model</t>
  </si>
  <si>
    <t>2 M2
2 M3</t>
  </si>
  <si>
    <t>Project Build Performance</t>
  </si>
</sst>
</file>

<file path=xl/styles.xml><?xml version="1.0" encoding="utf-8"?>
<styleSheet xmlns="http://schemas.openxmlformats.org/spreadsheetml/2006/main">
  <numFmts count="1">
    <numFmt numFmtId="164" formatCode="0.0"/>
  </numFmts>
  <fonts count="24">
    <font>
      <sz val="11"/>
      <color theme="1"/>
      <name val="Calibri"/>
      <family val="2"/>
      <scheme val="minor"/>
    </font>
    <font>
      <b/>
      <sz val="11"/>
      <color theme="1"/>
      <name val="Calibri"/>
      <family val="2"/>
      <scheme val="minor"/>
    </font>
    <font>
      <sz val="11"/>
      <color theme="0" tint="-0.249977111117893"/>
      <name val="Calibri"/>
      <family val="2"/>
      <scheme val="minor"/>
    </font>
    <font>
      <b/>
      <sz val="22"/>
      <color theme="1"/>
      <name val="Calibri"/>
      <family val="2"/>
      <scheme val="minor"/>
    </font>
    <font>
      <sz val="11"/>
      <color rgb="FFFF0000"/>
      <name val="Calibri"/>
      <family val="2"/>
      <scheme val="minor"/>
    </font>
    <font>
      <b/>
      <sz val="11"/>
      <color rgb="FF000000"/>
      <name val="Calibri"/>
      <family val="2"/>
      <scheme val="minor"/>
    </font>
    <font>
      <sz val="11"/>
      <color rgb="FF000000"/>
      <name val="Calibri"/>
      <family val="2"/>
      <scheme val="minor"/>
    </font>
    <font>
      <sz val="11"/>
      <color theme="0" tint="-0.24994659260841701"/>
      <name val="Calibri"/>
      <family val="2"/>
      <scheme val="minor"/>
    </font>
    <font>
      <b/>
      <sz val="11"/>
      <color theme="0" tint="-0.249977111117893"/>
      <name val="Calibri"/>
      <family val="2"/>
      <scheme val="minor"/>
    </font>
    <font>
      <sz val="10"/>
      <color theme="1"/>
      <name val="Times New Roman"/>
      <family val="1"/>
    </font>
    <font>
      <b/>
      <sz val="11"/>
      <color rgb="FF000000"/>
      <name val="Calibri"/>
      <family val="2"/>
    </font>
    <font>
      <sz val="11"/>
      <color rgb="FF000000"/>
      <name val="Calibri"/>
      <family val="2"/>
    </font>
    <font>
      <sz val="9"/>
      <color indexed="81"/>
      <name val="Tahoma"/>
      <family val="2"/>
    </font>
    <font>
      <b/>
      <sz val="9"/>
      <color indexed="81"/>
      <name val="Tahoma"/>
      <family val="2"/>
    </font>
    <font>
      <sz val="11"/>
      <color theme="1"/>
      <name val="Calibri"/>
      <family val="2"/>
      <scheme val="minor"/>
    </font>
    <font>
      <sz val="11"/>
      <color rgb="FF006100"/>
      <name val="Calibri"/>
      <family val="2"/>
      <scheme val="minor"/>
    </font>
    <font>
      <b/>
      <sz val="11"/>
      <color theme="1"/>
      <name val="Calibri"/>
      <scheme val="minor"/>
    </font>
    <font>
      <sz val="11"/>
      <color theme="1"/>
      <name val="Calibri"/>
      <scheme val="minor"/>
    </font>
    <font>
      <sz val="11"/>
      <name val="Calibri"/>
      <family val="2"/>
      <scheme val="minor"/>
    </font>
    <font>
      <sz val="11"/>
      <color rgb="FF1F497D"/>
      <name val="Calibri"/>
      <family val="2"/>
      <scheme val="minor"/>
    </font>
    <font>
      <sz val="11"/>
      <color rgb="FF1F497D"/>
      <name val="Symbol"/>
      <family val="1"/>
      <charset val="2"/>
    </font>
    <font>
      <b/>
      <sz val="11"/>
      <color theme="0"/>
      <name val="Calibri"/>
      <family val="2"/>
      <scheme val="minor"/>
    </font>
    <font>
      <sz val="11"/>
      <color theme="0" tint="-0.499984740745262"/>
      <name val="Calibri"/>
      <family val="2"/>
      <scheme val="minor"/>
    </font>
    <font>
      <b/>
      <sz val="11"/>
      <color theme="0" tint="-0.499984740745262"/>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C6EFCE"/>
      </patternFill>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theme="2" tint="-0.499984740745262"/>
        <bgColor indexed="64"/>
      </patternFill>
    </fill>
    <fill>
      <patternFill patternType="solid">
        <fgColor rgb="FFFFCC99"/>
        <bgColor indexed="64"/>
      </patternFill>
    </fill>
    <fill>
      <patternFill patternType="solid">
        <fgColor theme="9" tint="0.79998168889431442"/>
        <bgColor theme="9" tint="0.79998168889431442"/>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4"/>
      </left>
      <right style="thin">
        <color theme="4"/>
      </right>
      <top style="thin">
        <color theme="4"/>
      </top>
      <bottom style="medium">
        <color theme="4"/>
      </bottom>
      <diagonal/>
    </border>
    <border>
      <left style="thin">
        <color theme="4"/>
      </left>
      <right style="thin">
        <color theme="4"/>
      </right>
      <top/>
      <bottom style="thin">
        <color theme="4"/>
      </bottom>
      <diagonal/>
    </border>
    <border>
      <left style="thin">
        <color theme="4"/>
      </left>
      <right style="thin">
        <color theme="4"/>
      </right>
      <top/>
      <bottom style="medium">
        <color indexed="64"/>
      </bottom>
      <diagonal/>
    </border>
    <border>
      <left style="thin">
        <color theme="4"/>
      </left>
      <right style="thin">
        <color theme="4"/>
      </right>
      <top style="thin">
        <color theme="4"/>
      </top>
      <bottom style="thin">
        <color theme="4"/>
      </bottom>
      <diagonal/>
    </border>
    <border>
      <left/>
      <right/>
      <top style="medium">
        <color auto="1"/>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2">
    <xf numFmtId="0" fontId="0" fillId="0" borderId="0"/>
    <xf numFmtId="0" fontId="15" fillId="4" borderId="0" applyNumberFormat="0" applyBorder="0" applyAlignment="0" applyProtection="0"/>
  </cellStyleXfs>
  <cellXfs count="212">
    <xf numFmtId="0" fontId="0" fillId="0" borderId="0" xfId="0"/>
    <xf numFmtId="0" fontId="0" fillId="0" borderId="0" xfId="0" applyAlignment="1">
      <alignment wrapText="1"/>
    </xf>
    <xf numFmtId="164" fontId="0" fillId="0" borderId="0" xfId="0" applyNumberFormat="1"/>
    <xf numFmtId="0" fontId="1" fillId="0" borderId="0" xfId="0" applyFont="1" applyAlignment="1">
      <alignment wrapText="1"/>
    </xf>
    <xf numFmtId="0" fontId="2" fillId="0" borderId="0" xfId="0" applyFont="1"/>
    <xf numFmtId="9" fontId="2" fillId="0" borderId="0" xfId="0" applyNumberFormat="1" applyFont="1"/>
    <xf numFmtId="164" fontId="2" fillId="0" borderId="0" xfId="0" applyNumberFormat="1" applyFont="1"/>
    <xf numFmtId="164" fontId="1" fillId="0" borderId="0" xfId="0" applyNumberFormat="1" applyFont="1"/>
    <xf numFmtId="164" fontId="3" fillId="0" borderId="0" xfId="0" applyNumberFormat="1" applyFont="1"/>
    <xf numFmtId="164" fontId="0" fillId="0" borderId="1" xfId="0" applyNumberFormat="1" applyBorder="1"/>
    <xf numFmtId="1" fontId="0" fillId="2" borderId="1" xfId="0" applyNumberFormat="1" applyFill="1" applyBorder="1"/>
    <xf numFmtId="0" fontId="0" fillId="2" borderId="1" xfId="0" applyFill="1" applyBorder="1"/>
    <xf numFmtId="164" fontId="0" fillId="2" borderId="1" xfId="0" applyNumberFormat="1" applyFill="1" applyBorder="1"/>
    <xf numFmtId="164" fontId="0" fillId="3" borderId="1" xfId="0" applyNumberFormat="1" applyFill="1" applyBorder="1"/>
    <xf numFmtId="164" fontId="0" fillId="3" borderId="3" xfId="0" applyNumberFormat="1" applyFill="1" applyBorder="1"/>
    <xf numFmtId="164" fontId="0" fillId="0" borderId="3" xfId="0" applyNumberFormat="1" applyBorder="1"/>
    <xf numFmtId="164" fontId="0" fillId="3" borderId="2" xfId="0" applyNumberFormat="1" applyFill="1" applyBorder="1"/>
    <xf numFmtId="164" fontId="0" fillId="0" borderId="2" xfId="0" applyNumberFormat="1" applyBorder="1"/>
    <xf numFmtId="0" fontId="4" fillId="0" borderId="0" xfId="0" applyFont="1"/>
    <xf numFmtId="0" fontId="5" fillId="2" borderId="1" xfId="0" applyFont="1" applyFill="1" applyBorder="1"/>
    <xf numFmtId="0" fontId="6" fillId="2" borderId="1" xfId="0" applyFont="1" applyFill="1" applyBorder="1" applyAlignment="1">
      <alignment horizontal="right"/>
    </xf>
    <xf numFmtId="0" fontId="6" fillId="2" borderId="1" xfId="0" applyFont="1" applyFill="1" applyBorder="1"/>
    <xf numFmtId="0" fontId="0" fillId="3" borderId="1" xfId="0" applyFill="1" applyBorder="1"/>
    <xf numFmtId="0" fontId="0" fillId="3" borderId="3" xfId="0" applyFill="1" applyBorder="1"/>
    <xf numFmtId="0" fontId="0" fillId="3" borderId="2" xfId="0" applyFill="1" applyBorder="1"/>
    <xf numFmtId="164" fontId="7" fillId="0" borderId="0" xfId="0" applyNumberFormat="1" applyFont="1"/>
    <xf numFmtId="164" fontId="0" fillId="0" borderId="0" xfId="0" applyNumberFormat="1" applyFont="1"/>
    <xf numFmtId="164" fontId="0" fillId="0" borderId="0" xfId="0" applyNumberFormat="1" applyFont="1" applyFill="1"/>
    <xf numFmtId="164" fontId="6" fillId="0" borderId="2" xfId="0" applyNumberFormat="1" applyFont="1" applyBorder="1" applyAlignment="1">
      <alignment horizontal="right"/>
    </xf>
    <xf numFmtId="164" fontId="6" fillId="0" borderId="1" xfId="0" applyNumberFormat="1" applyFont="1" applyBorder="1" applyAlignment="1">
      <alignment horizontal="right"/>
    </xf>
    <xf numFmtId="0" fontId="1" fillId="3" borderId="0" xfId="0" applyFont="1" applyFill="1" applyAlignment="1">
      <alignment wrapText="1"/>
    </xf>
    <xf numFmtId="0" fontId="8" fillId="3" borderId="0" xfId="0" applyFont="1" applyFill="1" applyAlignment="1">
      <alignment wrapText="1"/>
    </xf>
    <xf numFmtId="164" fontId="8" fillId="3" borderId="0" xfId="0" applyNumberFormat="1" applyFont="1" applyFill="1" applyAlignment="1">
      <alignment wrapText="1"/>
    </xf>
    <xf numFmtId="164" fontId="1" fillId="3" borderId="0" xfId="0" applyNumberFormat="1" applyFont="1" applyFill="1" applyAlignment="1">
      <alignment wrapText="1"/>
    </xf>
    <xf numFmtId="0" fontId="10" fillId="0" borderId="0" xfId="0" applyFont="1" applyAlignment="1">
      <alignment wrapText="1"/>
    </xf>
    <xf numFmtId="0" fontId="11" fillId="0" borderId="0" xfId="0" applyFont="1" applyAlignment="1">
      <alignment wrapText="1"/>
    </xf>
    <xf numFmtId="0" fontId="11" fillId="0" borderId="0" xfId="0" applyFont="1"/>
    <xf numFmtId="0" fontId="9" fillId="0" borderId="0" xfId="0" applyFont="1"/>
    <xf numFmtId="0" fontId="11" fillId="0" borderId="0" xfId="0" applyFont="1" applyAlignment="1">
      <alignment horizontal="right"/>
    </xf>
    <xf numFmtId="0" fontId="0" fillId="0" borderId="0" xfId="0"/>
    <xf numFmtId="0" fontId="0" fillId="0" borderId="0" xfId="0" applyAlignment="1">
      <alignment wrapText="1"/>
    </xf>
    <xf numFmtId="164" fontId="0" fillId="0" borderId="0" xfId="0" applyNumberFormat="1"/>
    <xf numFmtId="0" fontId="1" fillId="0" borderId="0" xfId="0" applyFont="1" applyAlignment="1">
      <alignment wrapText="1"/>
    </xf>
    <xf numFmtId="164" fontId="1" fillId="0" borderId="0" xfId="0" applyNumberFormat="1" applyFont="1"/>
    <xf numFmtId="164" fontId="7" fillId="0" borderId="0" xfId="0" applyNumberFormat="1" applyFont="1"/>
    <xf numFmtId="164" fontId="0" fillId="0" borderId="0" xfId="0" applyNumberFormat="1" applyFont="1"/>
    <xf numFmtId="164" fontId="0" fillId="0" borderId="0" xfId="0" applyNumberFormat="1" applyFont="1" applyFill="1"/>
    <xf numFmtId="0" fontId="1" fillId="3" borderId="0" xfId="0" applyFont="1" applyFill="1" applyAlignment="1">
      <alignment wrapText="1"/>
    </xf>
    <xf numFmtId="164" fontId="1" fillId="3" borderId="0" xfId="0" applyNumberFormat="1" applyFont="1" applyFill="1" applyAlignment="1">
      <alignment wrapText="1"/>
    </xf>
    <xf numFmtId="0" fontId="10" fillId="0" borderId="0" xfId="0" applyFont="1" applyAlignment="1">
      <alignment wrapText="1"/>
    </xf>
    <xf numFmtId="0" fontId="11" fillId="0" borderId="0" xfId="0" applyFont="1" applyAlignment="1">
      <alignment wrapText="1"/>
    </xf>
    <xf numFmtId="0" fontId="11" fillId="0" borderId="0" xfId="0" applyFont="1"/>
    <xf numFmtId="0" fontId="9" fillId="0" borderId="0" xfId="0" applyFont="1"/>
    <xf numFmtId="0" fontId="11" fillId="0" borderId="0" xfId="0" applyFont="1" applyAlignment="1">
      <alignment horizontal="right"/>
    </xf>
    <xf numFmtId="0" fontId="10" fillId="0" borderId="0" xfId="0" applyFont="1"/>
    <xf numFmtId="0" fontId="1" fillId="0" borderId="4" xfId="0" applyFont="1" applyBorder="1" applyAlignment="1">
      <alignment wrapText="1"/>
    </xf>
    <xf numFmtId="0" fontId="1" fillId="3" borderId="0" xfId="0" applyFont="1" applyFill="1" applyAlignment="1">
      <alignment wrapText="1"/>
    </xf>
    <xf numFmtId="0" fontId="0" fillId="0" borderId="0" xfId="0"/>
    <xf numFmtId="0" fontId="0" fillId="0" borderId="0" xfId="0" applyAlignment="1">
      <alignment wrapText="1"/>
    </xf>
    <xf numFmtId="164" fontId="0" fillId="0" borderId="0" xfId="0" applyNumberFormat="1"/>
    <xf numFmtId="0" fontId="1" fillId="0" borderId="0" xfId="0" applyFont="1" applyAlignment="1">
      <alignment wrapText="1"/>
    </xf>
    <xf numFmtId="164" fontId="1" fillId="0" borderId="0" xfId="0" applyNumberFormat="1" applyFont="1"/>
    <xf numFmtId="164" fontId="0" fillId="0" borderId="0" xfId="0" applyNumberFormat="1" applyFont="1"/>
    <xf numFmtId="164" fontId="0" fillId="0" borderId="0" xfId="0" applyNumberFormat="1" applyFont="1" applyFill="1"/>
    <xf numFmtId="9" fontId="0" fillId="0" borderId="0" xfId="0" applyNumberFormat="1" applyAlignment="1">
      <alignment wrapText="1"/>
    </xf>
    <xf numFmtId="0" fontId="0" fillId="0" borderId="4" xfId="0" applyBorder="1" applyAlignment="1">
      <alignment wrapText="1"/>
    </xf>
    <xf numFmtId="9" fontId="0" fillId="0" borderId="4" xfId="0" applyNumberFormat="1" applyBorder="1" applyAlignment="1">
      <alignment wrapText="1"/>
    </xf>
    <xf numFmtId="0" fontId="0" fillId="0" borderId="4" xfId="0" applyBorder="1"/>
    <xf numFmtId="164" fontId="0" fillId="0" borderId="4" xfId="0" applyNumberFormat="1" applyBorder="1"/>
    <xf numFmtId="164" fontId="0" fillId="0" borderId="4" xfId="0" applyNumberFormat="1" applyFont="1" applyBorder="1"/>
    <xf numFmtId="0" fontId="0" fillId="0" borderId="0" xfId="0" applyNumberFormat="1" applyAlignment="1">
      <alignment wrapText="1"/>
    </xf>
    <xf numFmtId="0" fontId="0" fillId="0" borderId="4" xfId="0" applyNumberFormat="1" applyBorder="1" applyAlignment="1">
      <alignment wrapText="1"/>
    </xf>
    <xf numFmtId="0" fontId="0" fillId="0" borderId="6" xfId="0" applyNumberFormat="1" applyBorder="1"/>
    <xf numFmtId="0" fontId="0" fillId="0" borderId="7" xfId="0" applyNumberFormat="1" applyBorder="1"/>
    <xf numFmtId="0" fontId="0" fillId="0" borderId="8" xfId="0" applyNumberFormat="1" applyBorder="1"/>
    <xf numFmtId="0" fontId="0" fillId="0" borderId="9" xfId="0" applyNumberFormat="1" applyBorder="1"/>
    <xf numFmtId="0" fontId="0" fillId="0" borderId="10" xfId="0" applyNumberFormat="1" applyBorder="1"/>
    <xf numFmtId="0" fontId="0" fillId="0" borderId="11" xfId="0" applyNumberFormat="1" applyBorder="1"/>
    <xf numFmtId="0" fontId="0" fillId="0" borderId="10" xfId="0" applyNumberFormat="1" applyBorder="1" applyAlignment="1">
      <alignment wrapText="1"/>
    </xf>
    <xf numFmtId="0" fontId="0" fillId="0" borderId="11" xfId="0" applyNumberFormat="1" applyBorder="1" applyAlignment="1">
      <alignment wrapText="1"/>
    </xf>
    <xf numFmtId="0" fontId="0" fillId="0" borderId="8" xfId="0" applyNumberFormat="1" applyBorder="1" applyAlignment="1">
      <alignment wrapText="1"/>
    </xf>
    <xf numFmtId="0" fontId="0" fillId="0" borderId="9" xfId="0" applyNumberFormat="1" applyBorder="1" applyAlignment="1">
      <alignment wrapText="1"/>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3" xfId="0" applyBorder="1"/>
    <xf numFmtId="9" fontId="0" fillId="0" borderId="12" xfId="0" applyNumberFormat="1" applyBorder="1" applyAlignment="1">
      <alignment wrapText="1"/>
    </xf>
    <xf numFmtId="9" fontId="0" fillId="0" borderId="13" xfId="0" applyNumberFormat="1" applyBorder="1" applyAlignment="1">
      <alignment wrapText="1"/>
    </xf>
    <xf numFmtId="0" fontId="0" fillId="0" borderId="14" xfId="0" applyBorder="1"/>
    <xf numFmtId="0" fontId="0" fillId="0" borderId="0" xfId="0" applyBorder="1"/>
    <xf numFmtId="0" fontId="0" fillId="0" borderId="5" xfId="0" applyNumberFormat="1" applyBorder="1" applyAlignment="1">
      <alignment wrapText="1"/>
    </xf>
    <xf numFmtId="9" fontId="0" fillId="0" borderId="0" xfId="0" applyNumberFormat="1" applyFont="1" applyBorder="1" applyAlignment="1">
      <alignment wrapText="1"/>
    </xf>
    <xf numFmtId="9" fontId="0" fillId="0" borderId="3" xfId="0" applyNumberFormat="1" applyBorder="1" applyAlignment="1">
      <alignment wrapText="1"/>
    </xf>
    <xf numFmtId="0" fontId="0" fillId="0" borderId="15" xfId="0" applyBorder="1"/>
    <xf numFmtId="0" fontId="0" fillId="0" borderId="16" xfId="0" applyBorder="1"/>
    <xf numFmtId="0" fontId="0" fillId="0" borderId="17" xfId="0" applyBorder="1"/>
    <xf numFmtId="164" fontId="1" fillId="3" borderId="18" xfId="0" applyNumberFormat="1" applyFont="1" applyFill="1" applyBorder="1" applyAlignment="1">
      <alignment wrapText="1"/>
    </xf>
    <xf numFmtId="164" fontId="0" fillId="5" borderId="19" xfId="0" applyNumberFormat="1" applyFont="1" applyFill="1" applyBorder="1"/>
    <xf numFmtId="164" fontId="0" fillId="0" borderId="19" xfId="0" applyNumberFormat="1" applyFont="1" applyBorder="1"/>
    <xf numFmtId="164" fontId="0" fillId="5" borderId="20" xfId="0" applyNumberFormat="1" applyFont="1" applyFill="1" applyBorder="1"/>
    <xf numFmtId="164" fontId="14" fillId="0" borderId="0" xfId="0" applyNumberFormat="1" applyFont="1"/>
    <xf numFmtId="0" fontId="15" fillId="4" borderId="0" xfId="1"/>
    <xf numFmtId="0" fontId="0" fillId="0" borderId="0" xfId="0"/>
    <xf numFmtId="0" fontId="0" fillId="0" borderId="0" xfId="0" applyAlignment="1">
      <alignment wrapText="1"/>
    </xf>
    <xf numFmtId="164" fontId="0" fillId="0" borderId="0" xfId="0" applyNumberFormat="1"/>
    <xf numFmtId="0" fontId="1" fillId="0" borderId="0" xfId="0" applyFont="1" applyAlignment="1">
      <alignment wrapText="1"/>
    </xf>
    <xf numFmtId="164" fontId="1" fillId="0" borderId="0" xfId="0" applyNumberFormat="1" applyFont="1"/>
    <xf numFmtId="164" fontId="0" fillId="0" borderId="0" xfId="0" applyNumberFormat="1" applyFont="1"/>
    <xf numFmtId="164" fontId="0" fillId="0" borderId="0" xfId="0" applyNumberFormat="1" applyFont="1" applyFill="1"/>
    <xf numFmtId="0" fontId="1" fillId="3" borderId="0" xfId="0" applyFont="1" applyFill="1" applyAlignment="1">
      <alignment wrapText="1"/>
    </xf>
    <xf numFmtId="164" fontId="1" fillId="3" borderId="0" xfId="0" applyNumberFormat="1" applyFont="1" applyFill="1" applyAlignment="1">
      <alignment wrapText="1"/>
    </xf>
    <xf numFmtId="0" fontId="1" fillId="0" borderId="4" xfId="0" applyFont="1" applyBorder="1" applyAlignment="1">
      <alignment wrapText="1"/>
    </xf>
    <xf numFmtId="9" fontId="0" fillId="0" borderId="0" xfId="0" applyNumberFormat="1" applyAlignment="1">
      <alignment wrapText="1"/>
    </xf>
    <xf numFmtId="0" fontId="0" fillId="0" borderId="4" xfId="0" applyBorder="1" applyAlignment="1">
      <alignment wrapText="1"/>
    </xf>
    <xf numFmtId="9" fontId="0" fillId="0" borderId="4" xfId="0" applyNumberFormat="1" applyBorder="1" applyAlignment="1">
      <alignment wrapText="1"/>
    </xf>
    <xf numFmtId="0" fontId="0" fillId="0" borderId="4" xfId="0" applyBorder="1"/>
    <xf numFmtId="164" fontId="0" fillId="0" borderId="4" xfId="0" applyNumberFormat="1" applyBorder="1"/>
    <xf numFmtId="164" fontId="0" fillId="0" borderId="4" xfId="0" applyNumberFormat="1" applyFont="1" applyBorder="1"/>
    <xf numFmtId="0" fontId="0" fillId="0" borderId="0" xfId="0" applyNumberFormat="1" applyAlignment="1">
      <alignment wrapText="1"/>
    </xf>
    <xf numFmtId="0" fontId="0" fillId="0" borderId="4" xfId="0" applyNumberFormat="1" applyBorder="1" applyAlignment="1">
      <alignment wrapText="1"/>
    </xf>
    <xf numFmtId="0" fontId="0" fillId="0" borderId="6" xfId="0" applyNumberFormat="1" applyBorder="1"/>
    <xf numFmtId="0" fontId="0" fillId="0" borderId="7" xfId="0" applyNumberFormat="1" applyBorder="1"/>
    <xf numFmtId="0" fontId="0" fillId="0" borderId="8" xfId="0" applyNumberFormat="1" applyBorder="1"/>
    <xf numFmtId="0" fontId="0" fillId="0" borderId="9" xfId="0" applyNumberFormat="1" applyBorder="1"/>
    <xf numFmtId="0" fontId="0" fillId="0" borderId="10" xfId="0" applyNumberFormat="1" applyBorder="1"/>
    <xf numFmtId="0" fontId="0" fillId="0" borderId="11" xfId="0" applyNumberFormat="1" applyBorder="1"/>
    <xf numFmtId="0" fontId="0" fillId="0" borderId="10" xfId="0" applyNumberFormat="1" applyBorder="1" applyAlignment="1">
      <alignment wrapText="1"/>
    </xf>
    <xf numFmtId="0" fontId="0" fillId="0" borderId="11" xfId="0" applyNumberFormat="1" applyBorder="1" applyAlignment="1">
      <alignment wrapText="1"/>
    </xf>
    <xf numFmtId="0" fontId="0" fillId="0" borderId="8" xfId="0" applyNumberFormat="1" applyBorder="1" applyAlignment="1">
      <alignment wrapText="1"/>
    </xf>
    <xf numFmtId="0" fontId="0" fillId="0" borderId="9" xfId="0" applyNumberFormat="1" applyBorder="1" applyAlignment="1">
      <alignment wrapText="1"/>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3" xfId="0" applyBorder="1"/>
    <xf numFmtId="9" fontId="0" fillId="0" borderId="12" xfId="0" applyNumberFormat="1" applyBorder="1" applyAlignment="1">
      <alignment wrapText="1"/>
    </xf>
    <xf numFmtId="0" fontId="0" fillId="0" borderId="14" xfId="0" applyBorder="1"/>
    <xf numFmtId="0" fontId="0" fillId="0" borderId="0" xfId="0" applyBorder="1"/>
    <xf numFmtId="9" fontId="0" fillId="0" borderId="0" xfId="0" applyNumberFormat="1" applyFont="1" applyBorder="1" applyAlignment="1">
      <alignment wrapText="1"/>
    </xf>
    <xf numFmtId="164" fontId="14" fillId="0" borderId="0" xfId="0" applyNumberFormat="1" applyFont="1"/>
    <xf numFmtId="164" fontId="0" fillId="0" borderId="19" xfId="0" applyNumberFormat="1" applyBorder="1"/>
    <xf numFmtId="0" fontId="16" fillId="0" borderId="0" xfId="0" applyFont="1" applyBorder="1" applyAlignment="1">
      <alignment wrapText="1"/>
    </xf>
    <xf numFmtId="0" fontId="0" fillId="0" borderId="0" xfId="0" applyBorder="1" applyAlignment="1">
      <alignment wrapText="1"/>
    </xf>
    <xf numFmtId="9" fontId="0" fillId="0" borderId="0" xfId="0" applyNumberFormat="1" applyBorder="1" applyAlignment="1">
      <alignment wrapText="1"/>
    </xf>
    <xf numFmtId="0" fontId="0" fillId="0" borderId="0" xfId="0" applyNumberFormat="1" applyBorder="1" applyAlignment="1">
      <alignment wrapText="1"/>
    </xf>
    <xf numFmtId="164" fontId="0" fillId="0" borderId="0" xfId="0" applyNumberFormat="1" applyBorder="1"/>
    <xf numFmtId="164" fontId="17" fillId="0" borderId="0" xfId="0" applyNumberFormat="1" applyFont="1" applyBorder="1"/>
    <xf numFmtId="164" fontId="0" fillId="0" borderId="0" xfId="0" applyNumberFormat="1" applyFont="1" applyBorder="1"/>
    <xf numFmtId="0" fontId="16" fillId="6" borderId="0" xfId="0" applyFont="1" applyFill="1" applyBorder="1" applyAlignment="1">
      <alignment wrapText="1"/>
    </xf>
    <xf numFmtId="0" fontId="15" fillId="6" borderId="0" xfId="1" applyFill="1" applyBorder="1" applyAlignment="1">
      <alignment wrapText="1"/>
    </xf>
    <xf numFmtId="0" fontId="0" fillId="6" borderId="0" xfId="0" applyFill="1" applyBorder="1"/>
    <xf numFmtId="9" fontId="0" fillId="6" borderId="0" xfId="0" applyNumberFormat="1" applyFill="1" applyBorder="1" applyAlignment="1">
      <alignment wrapText="1"/>
    </xf>
    <xf numFmtId="0" fontId="0" fillId="6" borderId="0" xfId="0" applyNumberFormat="1" applyFill="1" applyBorder="1" applyAlignment="1">
      <alignment wrapText="1"/>
    </xf>
    <xf numFmtId="164" fontId="0" fillId="6" borderId="0" xfId="0" applyNumberFormat="1" applyFill="1" applyBorder="1"/>
    <xf numFmtId="164" fontId="17" fillId="6" borderId="0" xfId="0" applyNumberFormat="1" applyFont="1" applyFill="1" applyBorder="1"/>
    <xf numFmtId="0" fontId="1" fillId="6" borderId="21" xfId="0" applyFont="1" applyFill="1" applyBorder="1" applyAlignment="1">
      <alignment horizontal="center" wrapText="1"/>
    </xf>
    <xf numFmtId="0" fontId="1" fillId="6" borderId="21" xfId="0" applyFont="1" applyFill="1" applyBorder="1" applyAlignment="1">
      <alignment horizontal="left"/>
    </xf>
    <xf numFmtId="0" fontId="18" fillId="4" borderId="0" xfId="1" applyFont="1"/>
    <xf numFmtId="9" fontId="0" fillId="0" borderId="0" xfId="0" applyNumberFormat="1" applyFill="1" applyBorder="1" applyAlignment="1">
      <alignment wrapText="1"/>
    </xf>
    <xf numFmtId="0" fontId="1" fillId="0" borderId="0" xfId="0" applyFont="1"/>
    <xf numFmtId="0" fontId="0" fillId="0" borderId="0" xfId="0" applyFill="1" applyBorder="1"/>
    <xf numFmtId="0" fontId="0" fillId="0" borderId="8" xfId="0" applyFill="1" applyBorder="1"/>
    <xf numFmtId="0" fontId="0" fillId="0" borderId="5" xfId="0" applyFill="1" applyBorder="1"/>
    <xf numFmtId="0" fontId="0" fillId="0" borderId="13" xfId="0" applyBorder="1"/>
    <xf numFmtId="0" fontId="0" fillId="0" borderId="12" xfId="0" applyBorder="1"/>
    <xf numFmtId="0" fontId="1" fillId="0" borderId="8" xfId="0" applyNumberFormat="1" applyFont="1" applyBorder="1" applyAlignment="1">
      <alignment wrapText="1"/>
    </xf>
    <xf numFmtId="0" fontId="1" fillId="0" borderId="5" xfId="0" applyNumberFormat="1" applyFont="1" applyBorder="1" applyAlignment="1">
      <alignment wrapText="1"/>
    </xf>
    <xf numFmtId="0" fontId="1" fillId="0" borderId="13" xfId="0" applyFont="1" applyBorder="1"/>
    <xf numFmtId="0" fontId="1" fillId="0" borderId="0" xfId="0" applyFont="1" applyBorder="1"/>
    <xf numFmtId="0" fontId="16" fillId="6" borderId="22" xfId="0" applyFont="1" applyFill="1" applyBorder="1" applyAlignment="1">
      <alignment wrapText="1"/>
    </xf>
    <xf numFmtId="0" fontId="0" fillId="0" borderId="0" xfId="0" applyAlignment="1">
      <alignment horizontal="right"/>
    </xf>
    <xf numFmtId="0" fontId="19" fillId="0" borderId="0" xfId="0" applyFont="1"/>
    <xf numFmtId="0" fontId="20" fillId="0" borderId="0" xfId="0" applyFont="1" applyAlignment="1">
      <alignment horizontal="left" indent="5"/>
    </xf>
    <xf numFmtId="0" fontId="8" fillId="0" borderId="0" xfId="0" applyFont="1" applyAlignment="1">
      <alignment wrapText="1"/>
    </xf>
    <xf numFmtId="0" fontId="2" fillId="0" borderId="0" xfId="0" applyFont="1" applyAlignment="1">
      <alignment wrapText="1"/>
    </xf>
    <xf numFmtId="0" fontId="2" fillId="4" borderId="0" xfId="1" applyFont="1"/>
    <xf numFmtId="9" fontId="2" fillId="0" borderId="0" xfId="0" applyNumberFormat="1" applyFont="1" applyAlignment="1">
      <alignment wrapText="1"/>
    </xf>
    <xf numFmtId="0" fontId="2" fillId="0" borderId="0" xfId="0" applyNumberFormat="1" applyFont="1" applyAlignment="1">
      <alignment wrapText="1"/>
    </xf>
    <xf numFmtId="0" fontId="1" fillId="0" borderId="0" xfId="0" applyFont="1" applyBorder="1" applyAlignment="1">
      <alignment wrapText="1"/>
    </xf>
    <xf numFmtId="0" fontId="16" fillId="0" borderId="0" xfId="0" applyFont="1" applyAlignment="1">
      <alignment wrapText="1"/>
    </xf>
    <xf numFmtId="164" fontId="17" fillId="0" borderId="0" xfId="0" applyNumberFormat="1" applyFont="1" applyFill="1"/>
    <xf numFmtId="164" fontId="17" fillId="0" borderId="0" xfId="0" applyNumberFormat="1" applyFont="1"/>
    <xf numFmtId="0" fontId="0" fillId="7" borderId="0" xfId="0" applyFill="1"/>
    <xf numFmtId="0" fontId="16" fillId="7" borderId="0" xfId="0" applyFont="1" applyFill="1" applyAlignment="1">
      <alignment wrapText="1"/>
    </xf>
    <xf numFmtId="0" fontId="0" fillId="7" borderId="0" xfId="0" applyFill="1" applyAlignment="1">
      <alignment wrapText="1"/>
    </xf>
    <xf numFmtId="9" fontId="0" fillId="7" borderId="0" xfId="0" applyNumberFormat="1" applyFill="1" applyAlignment="1">
      <alignment wrapText="1"/>
    </xf>
    <xf numFmtId="0" fontId="0" fillId="7" borderId="0" xfId="0" applyNumberFormat="1" applyFill="1" applyAlignment="1">
      <alignment wrapText="1"/>
    </xf>
    <xf numFmtId="164" fontId="0" fillId="7" borderId="0" xfId="0" applyNumberFormat="1" applyFill="1"/>
    <xf numFmtId="164" fontId="17" fillId="7" borderId="0" xfId="0" applyNumberFormat="1" applyFont="1" applyFill="1"/>
    <xf numFmtId="0" fontId="0" fillId="0" borderId="0" xfId="0" applyFont="1"/>
    <xf numFmtId="0" fontId="21" fillId="3" borderId="23" xfId="0" applyFont="1" applyFill="1" applyBorder="1" applyAlignment="1">
      <alignment wrapText="1"/>
    </xf>
    <xf numFmtId="0" fontId="22" fillId="0" borderId="0" xfId="0" applyFont="1"/>
    <xf numFmtId="0" fontId="23" fillId="0" borderId="0" xfId="0" applyFont="1" applyBorder="1" applyAlignment="1">
      <alignment wrapText="1"/>
    </xf>
    <xf numFmtId="0" fontId="22" fillId="0" borderId="0" xfId="0" applyFont="1" applyBorder="1" applyAlignment="1">
      <alignment wrapText="1"/>
    </xf>
    <xf numFmtId="0" fontId="22" fillId="0" borderId="0" xfId="0" applyFont="1" applyBorder="1"/>
    <xf numFmtId="9" fontId="22" fillId="0" borderId="0" xfId="0" applyNumberFormat="1" applyFont="1" applyBorder="1" applyAlignment="1">
      <alignment wrapText="1"/>
    </xf>
    <xf numFmtId="0" fontId="22" fillId="0" borderId="0" xfId="0" applyNumberFormat="1" applyFont="1" applyBorder="1" applyAlignment="1">
      <alignment wrapText="1"/>
    </xf>
    <xf numFmtId="0" fontId="22" fillId="0" borderId="0" xfId="0" applyNumberFormat="1" applyFont="1" applyAlignment="1">
      <alignment wrapText="1"/>
    </xf>
    <xf numFmtId="164" fontId="22" fillId="0" borderId="0" xfId="0" applyNumberFormat="1" applyFont="1" applyBorder="1"/>
    <xf numFmtId="0" fontId="0" fillId="0" borderId="0" xfId="0" applyNumberFormat="1" applyAlignment="1">
      <alignment horizontal="right" wrapText="1"/>
    </xf>
    <xf numFmtId="0" fontId="0" fillId="0" borderId="0" xfId="0" applyNumberFormat="1" applyBorder="1" applyAlignment="1">
      <alignment horizontal="right" wrapText="1"/>
    </xf>
    <xf numFmtId="0" fontId="22" fillId="0" borderId="0" xfId="0" applyNumberFormat="1" applyFont="1" applyAlignment="1">
      <alignment horizontal="right" wrapText="1"/>
    </xf>
    <xf numFmtId="9" fontId="0" fillId="7" borderId="0" xfId="0" applyNumberFormat="1" applyFill="1" applyAlignment="1">
      <alignment horizontal="right" wrapText="1"/>
    </xf>
    <xf numFmtId="9" fontId="0" fillId="0" borderId="0" xfId="0" applyNumberFormat="1" applyAlignment="1">
      <alignment horizontal="right" wrapText="1"/>
    </xf>
    <xf numFmtId="0" fontId="0" fillId="8" borderId="0" xfId="0" applyFill="1"/>
    <xf numFmtId="0" fontId="1" fillId="9" borderId="24" xfId="0" applyFont="1" applyFill="1" applyBorder="1" applyAlignment="1">
      <alignment wrapText="1"/>
    </xf>
    <xf numFmtId="0" fontId="1" fillId="9" borderId="23" xfId="0" applyFont="1" applyFill="1" applyBorder="1" applyAlignment="1">
      <alignment wrapText="1"/>
    </xf>
  </cellXfs>
  <cellStyles count="2">
    <cellStyle name="Good" xfId="1" builtinId="26"/>
    <cellStyle name="Normal" xfId="0" builtinId="0"/>
  </cellStyles>
  <dxfs count="57">
    <dxf>
      <fill>
        <patternFill>
          <bgColor rgb="FF00B050"/>
        </patternFill>
      </fill>
    </dxf>
    <dxf>
      <fill>
        <patternFill>
          <bgColor rgb="FFFFC000"/>
        </patternFill>
      </fill>
    </dxf>
    <dxf>
      <fill>
        <patternFill>
          <bgColor rgb="FFFF0000"/>
        </patternFill>
      </fill>
    </dxf>
    <dxf>
      <fill>
        <patternFill>
          <bgColor rgb="FFC00000"/>
        </patternFill>
      </fill>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numFmt numFmtId="164" formatCode="0.0"/>
    </dxf>
    <dxf>
      <numFmt numFmtId="164" formatCode="0.0"/>
    </dxf>
    <dxf>
      <numFmt numFmtId="0" formatCode="General"/>
      <alignment horizontal="general" vertical="bottom" textRotation="0" wrapText="1" indent="0" relativeIndent="0" justifyLastLine="0" shrinkToFit="0" mergeCell="0" readingOrder="0"/>
    </dxf>
    <dxf>
      <numFmt numFmtId="0" formatCode="General"/>
      <alignment horizontal="general" vertical="bottom" textRotation="0" wrapText="1" indent="0" relativeIndent="0" justifyLastLine="0" shrinkToFit="0" mergeCell="0" readingOrder="0"/>
    </dxf>
    <dxf>
      <numFmt numFmtId="13" formatCode="0%"/>
      <alignment horizontal="right" vertical="bottom" textRotation="0" wrapText="1" indent="0" relativeIndent="255" justifyLastLine="0" shrinkToFit="0" mergeCell="0" readingOrder="0"/>
    </dxf>
    <dxf>
      <numFmt numFmtId="13" formatCode="0%"/>
      <alignment horizontal="general" vertical="bottom" textRotation="0" wrapText="1" indent="0" relativeIndent="0" justifyLastLine="0" shrinkToFit="0" mergeCell="0" readingOrder="0"/>
    </dxf>
    <dxf>
      <numFmt numFmtId="13" formatCode="0%"/>
      <alignment horizontal="general" vertical="bottom" textRotation="0" wrapText="1" indent="0" relativeIndent="0" justifyLastLine="0" shrinkToFit="0" mergeCell="0" readingOrder="0"/>
    </dxf>
    <dxf>
      <numFmt numFmtId="13" formatCode="0%"/>
      <alignment horizontal="general" vertical="bottom" textRotation="0" wrapText="1" indent="0" relativeIndent="0" justifyLastLine="0" shrinkToFit="0" mergeCell="0" readingOrder="0"/>
    </dxf>
    <dxf>
      <alignment horizontal="general" vertical="bottom" textRotation="0" wrapText="1" indent="0" relativeIndent="0" justifyLastLine="0" shrinkToFit="0" mergeCell="0" readingOrder="0"/>
    </dxf>
    <dxf>
      <font>
        <b/>
        <i val="0"/>
        <strike val="0"/>
        <condense val="0"/>
        <extend val="0"/>
        <outline val="0"/>
        <shadow val="0"/>
        <u val="none"/>
        <vertAlign val="baseline"/>
        <sz val="11"/>
        <color theme="1"/>
        <name val="Calibri"/>
        <scheme val="minor"/>
      </font>
      <alignment horizontal="general" vertical="bottom" textRotation="0" wrapText="1" indent="0" relativeIndent="0" justifyLastLine="0" shrinkToFit="0" mergeCell="0" readingOrder="0"/>
    </dxf>
    <dxf>
      <font>
        <b/>
        <i val="0"/>
        <strike val="0"/>
        <condense val="0"/>
        <extend val="0"/>
        <outline val="0"/>
        <shadow val="0"/>
        <u val="none"/>
        <vertAlign val="baseline"/>
        <sz val="11"/>
        <color theme="1"/>
        <name val="Calibri"/>
        <scheme val="minor"/>
      </font>
      <alignment horizontal="general" vertical="bottom" textRotation="0" wrapText="1" indent="0" relativeIndent="0" justifyLastLine="0" shrinkToFit="0" mergeCell="0" readingOrder="0"/>
    </dxf>
    <dxf>
      <font>
        <b/>
        <i val="0"/>
        <strike val="0"/>
        <condense val="0"/>
        <extend val="0"/>
        <outline val="0"/>
        <shadow val="0"/>
        <u val="none"/>
        <vertAlign val="baseline"/>
        <sz val="11"/>
        <color theme="1"/>
        <name val="Calibri"/>
        <scheme val="minor"/>
      </font>
      <fill>
        <patternFill patternType="solid">
          <fgColor indexed="64"/>
          <bgColor rgb="FFFFC000"/>
        </patternFill>
      </fill>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numFmt numFmtId="164" formatCode="0.0"/>
    </dxf>
    <dxf>
      <numFmt numFmtId="164" formatCode="0.0"/>
    </dxf>
    <dxf>
      <numFmt numFmtId="0" formatCode="General"/>
      <alignment horizontal="general" vertical="bottom" textRotation="0" wrapText="1" indent="0" relativeIndent="0" justifyLastLine="0" shrinkToFit="0" mergeCell="0" readingOrder="0"/>
    </dxf>
    <dxf>
      <numFmt numFmtId="0" formatCode="General"/>
      <alignment horizontal="general" vertical="bottom" textRotation="0" wrapText="1" indent="0" relativeIndent="0" justifyLastLine="0" shrinkToFit="0" mergeCell="0" readingOrder="0"/>
    </dxf>
    <dxf>
      <numFmt numFmtId="13" formatCode="0%"/>
      <alignment horizontal="general" vertical="bottom" textRotation="0" wrapText="1" indent="0" relativeIndent="0" justifyLastLine="0" shrinkToFit="0" mergeCell="0" readingOrder="0"/>
    </dxf>
    <dxf>
      <numFmt numFmtId="13" formatCode="0%"/>
      <alignment horizontal="general" vertical="bottom" textRotation="0" wrapText="1" indent="0" relativeIndent="0" justifyLastLine="0" shrinkToFit="0" mergeCell="0" readingOrder="0"/>
    </dxf>
    <dxf>
      <alignment horizontal="general" vertical="bottom" textRotation="0" wrapText="1" indent="0" relativeIndent="0" justifyLastLine="0" shrinkToFit="0" mergeCell="0" readingOrder="0"/>
    </dxf>
    <dxf>
      <alignment horizontal="general" vertical="bottom" textRotation="0" wrapText="1" indent="0" relativeIndent="0" justifyLastLine="0" shrinkToFit="0" mergeCell="0" readingOrder="0"/>
    </dxf>
    <dxf>
      <font>
        <b/>
        <i val="0"/>
        <strike val="0"/>
        <condense val="0"/>
        <extend val="0"/>
        <outline val="0"/>
        <shadow val="0"/>
        <u val="none"/>
        <vertAlign val="baseline"/>
        <sz val="11"/>
        <color theme="1"/>
        <name val="Calibri"/>
        <scheme val="minor"/>
      </font>
      <alignment horizontal="general" vertical="bottom" textRotation="0" wrapText="1" indent="0" relativeIndent="0" justifyLastLine="0" shrinkToFit="0" mergeCell="0" readingOrder="0"/>
    </dxf>
    <dxf>
      <font>
        <b/>
        <i val="0"/>
        <strike val="0"/>
        <condense val="0"/>
        <extend val="0"/>
        <outline val="0"/>
        <shadow val="0"/>
        <u val="none"/>
        <vertAlign val="baseline"/>
        <sz val="11"/>
        <color theme="1"/>
        <name val="Calibri"/>
        <scheme val="minor"/>
      </font>
      <alignment horizontal="general" vertical="bottom" textRotation="0" wrapText="1" indent="0" relativeIndent="0" justifyLastLine="0" shrinkToFit="0" mergeCell="0" readingOrder="0"/>
    </dxf>
    <dxf>
      <fill>
        <patternFill>
          <bgColor rgb="FF00B050"/>
        </patternFill>
      </fill>
    </dxf>
    <dxf>
      <fill>
        <patternFill>
          <bgColor rgb="FFFFC000"/>
        </patternFill>
      </fill>
    </dxf>
    <dxf>
      <fill>
        <patternFill>
          <bgColor rgb="FFFF0000"/>
        </patternFill>
      </fill>
    </dxf>
    <dxf>
      <fill>
        <patternFill>
          <bgColor rgb="FFC00000"/>
        </patternFill>
      </fill>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numFmt numFmtId="164" formatCode="0.0"/>
    </dxf>
    <dxf>
      <numFmt numFmtId="164" formatCode="0.0"/>
    </dxf>
    <dxf>
      <numFmt numFmtId="0" formatCode="General"/>
      <alignment horizontal="general" vertical="bottom" textRotation="0" wrapText="1" indent="0" relativeIndent="0" justifyLastLine="0" shrinkToFit="0" mergeCell="0" readingOrder="0"/>
    </dxf>
    <dxf>
      <numFmt numFmtId="0" formatCode="General"/>
      <alignment horizontal="general" vertical="bottom" textRotation="0" wrapText="1" indent="0" relativeIndent="0" justifyLastLine="0" shrinkToFit="0" mergeCell="0" readingOrder="0"/>
    </dxf>
    <dxf>
      <numFmt numFmtId="13" formatCode="0%"/>
      <alignment horizontal="general" vertical="bottom" textRotation="0" wrapText="1" indent="0" relativeIndent="0" justifyLastLine="0" shrinkToFit="0" mergeCell="0" readingOrder="0"/>
    </dxf>
    <dxf>
      <numFmt numFmtId="13" formatCode="0%"/>
      <alignment horizontal="general" vertical="bottom" textRotation="0" wrapText="1" indent="0" relativeIndent="0" justifyLastLine="0" shrinkToFit="0" mergeCell="0" readingOrder="0"/>
    </dxf>
    <dxf>
      <alignment horizontal="general" vertical="bottom" textRotation="0" wrapText="1" indent="0" relativeIndent="0" justifyLastLine="0" shrinkToFit="0" mergeCell="0" readingOrder="0"/>
    </dxf>
    <dxf>
      <alignment horizontal="general" vertical="bottom" textRotation="0" wrapText="1" indent="0" relativeIndent="0" justifyLastLine="0" shrinkToFit="0" mergeCell="0" readingOrder="0"/>
    </dxf>
    <dxf>
      <font>
        <b/>
        <i val="0"/>
        <strike val="0"/>
        <condense val="0"/>
        <extend val="0"/>
        <outline val="0"/>
        <shadow val="0"/>
        <u val="none"/>
        <vertAlign val="baseline"/>
        <sz val="11"/>
        <color theme="1"/>
        <name val="Calibri"/>
        <scheme val="minor"/>
      </font>
      <alignment horizontal="general" vertical="bottom" textRotation="0" wrapText="1" indent="0" relativeIndent="0" justifyLastLine="0" shrinkToFit="0" mergeCell="0" readingOrder="0"/>
    </dxf>
    <dxf>
      <font>
        <b/>
        <i val="0"/>
        <strike val="0"/>
        <condense val="0"/>
        <extend val="0"/>
        <outline val="0"/>
        <shadow val="0"/>
        <u val="none"/>
        <vertAlign val="baseline"/>
        <sz val="11"/>
        <color theme="1"/>
        <name val="Calibri"/>
        <scheme val="minor"/>
      </font>
      <alignment horizontal="general" vertical="bottom" textRotation="0" wrapText="1" indent="0" relativeIndent="0" justifyLastLine="0" shrinkToFit="0" mergeCell="0" readingOrder="0"/>
    </dxf>
    <dxf>
      <fill>
        <patternFill>
          <bgColor rgb="FF00B050"/>
        </patternFill>
      </fill>
    </dxf>
    <dxf>
      <fill>
        <patternFill>
          <bgColor rgb="FFFFC000"/>
        </patternFill>
      </fill>
    </dxf>
    <dxf>
      <fill>
        <patternFill>
          <bgColor rgb="FFFF0000"/>
        </patternFill>
      </fill>
    </dxf>
    <dxf>
      <fill>
        <patternFill>
          <bgColor rgb="FFC00000"/>
        </patternFill>
      </fill>
    </dxf>
    <dxf>
      <font>
        <b/>
      </font>
      <numFmt numFmtId="164" formatCode="0.0"/>
    </dxf>
    <dxf>
      <font>
        <b val="0"/>
        <i val="0"/>
        <strike val="0"/>
        <condense val="0"/>
        <extend val="0"/>
        <outline val="0"/>
        <shadow val="0"/>
        <u val="none"/>
        <vertAlign val="baseline"/>
        <sz val="11"/>
        <color theme="1"/>
        <name val="Calibri"/>
        <scheme val="minor"/>
      </font>
      <numFmt numFmtId="164" formatCode="0.0"/>
    </dxf>
    <dxf>
      <font>
        <b val="0"/>
        <i val="0"/>
        <strike val="0"/>
        <condense val="0"/>
        <extend val="0"/>
        <outline val="0"/>
        <shadow val="0"/>
        <u val="none"/>
        <vertAlign val="baseline"/>
        <sz val="11"/>
        <color theme="1"/>
        <name val="Calibri"/>
        <scheme val="minor"/>
      </font>
      <numFmt numFmtId="164" formatCode="0.0"/>
    </dxf>
    <dxf>
      <numFmt numFmtId="164" formatCode="0.0"/>
    </dxf>
    <dxf>
      <numFmt numFmtId="164" formatCode="0.0"/>
    </dxf>
    <dxf>
      <alignment horizontal="general" vertical="bottom" textRotation="0" wrapText="1" indent="0" relativeIndent="0" justifyLastLine="0" shrinkToFit="0" mergeCell="0" readingOrder="0"/>
    </dxf>
    <dxf>
      <font>
        <b/>
        <i val="0"/>
        <strike val="0"/>
        <condense val="0"/>
        <extend val="0"/>
        <outline val="0"/>
        <shadow val="0"/>
        <u val="none"/>
        <vertAlign val="baseline"/>
        <sz val="11"/>
        <color theme="1"/>
        <name val="Calibri"/>
        <scheme val="minor"/>
      </font>
      <alignment horizontal="general" vertical="bottom" textRotation="0" wrapText="1" indent="0" relativeIndent="0" justifyLastLine="0" shrinkToFit="0" mergeCell="0" readingOrder="0"/>
    </dxf>
  </dxfs>
  <tableStyles count="0" defaultTableStyle="TableStyleMedium9" defaultPivotStyle="PivotStyleLight16"/>
  <colors>
    <mruColors>
      <color rgb="FFFFCC99"/>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id="1" name="Table1" displayName="Table1" ref="B1:O68" totalsRowShown="0">
  <autoFilter ref="B1:O68">
    <filterColumn colId="11"/>
  </autoFilter>
  <tableColumns count="14">
    <tableColumn id="1" name="Feature Name" dataDxfId="56"/>
    <tableColumn id="2" name="Description" dataDxfId="55"/>
    <tableColumn id="3" name="Team "/>
    <tableColumn id="4" name="Area"/>
    <tableColumn id="5" name="Pri"/>
    <tableColumn id="6" name="Dev FC Weeks" dataDxfId="54"/>
    <tableColumn id="7" name="Dev FC Weeks Remaing 4/30" dataDxfId="53"/>
    <tableColumn id="8" name="QA FC Weeks" dataDxfId="52"/>
    <tableColumn id="9" name="Column1" dataDxfId="51"/>
    <tableColumn id="10" name="Milesone" dataDxfId="50"/>
    <tableColumn id="11" name="Costed By"/>
    <tableColumn id="14" name="New Milestone"/>
    <tableColumn id="12" name="Dev"/>
    <tableColumn id="13" name="Comments"/>
  </tableColumns>
  <tableStyleInfo name="TableStyleLight16" showFirstColumn="0" showLastColumn="0" showRowStripes="1" showColumnStripes="0"/>
</table>
</file>

<file path=xl/tables/table2.xml><?xml version="1.0" encoding="utf-8"?>
<table xmlns="http://schemas.openxmlformats.org/spreadsheetml/2006/main" id="2" name="Table16" displayName="Table16" ref="D4:U36" totalsRowShown="0">
  <autoFilter ref="D4:U36">
    <filterColumn colId="0"/>
    <filterColumn colId="1"/>
    <filterColumn colId="5"/>
    <filterColumn colId="6"/>
    <filterColumn colId="7"/>
    <filterColumn colId="8"/>
    <filterColumn colId="16"/>
  </autoFilter>
  <tableColumns count="18">
    <tableColumn id="17" name="Feature Name" dataDxfId="45"/>
    <tableColumn id="18" name="Stack Rank" dataDxfId="44"/>
    <tableColumn id="2" name="Description" dataDxfId="43"/>
    <tableColumn id="5" name="Pri" dataDxfId="42"/>
    <tableColumn id="4" name="Area"/>
    <tableColumn id="15" name="Dev % Done" dataDxfId="41"/>
    <tableColumn id="19" name="QA % Done" dataDxfId="40"/>
    <tableColumn id="1" name="Dev Cost" dataDxfId="39"/>
    <tableColumn id="14" name="QA Cost" dataDxfId="38"/>
    <tableColumn id="3" name="Team "/>
    <tableColumn id="6" name="Dev FC Weeks" dataDxfId="37"/>
    <tableColumn id="7" name="Dev FC Weeks Remaing 4/30" dataDxfId="36"/>
    <tableColumn id="8" name="QA FC Weeks" dataDxfId="35"/>
    <tableColumn id="9" name="Column1" dataDxfId="34"/>
    <tableColumn id="11" name="Costed By"/>
    <tableColumn id="12" name="Dev"/>
    <tableColumn id="16" name="QA"/>
    <tableColumn id="13" name="Comments"/>
  </tableColumns>
  <tableStyleInfo name="TableStyleLight16" showFirstColumn="0" showLastColumn="0" showRowStripes="1" showColumnStripes="0"/>
</table>
</file>

<file path=xl/tables/table3.xml><?xml version="1.0" encoding="utf-8"?>
<table xmlns="http://schemas.openxmlformats.org/spreadsheetml/2006/main" id="3" name="Table164" displayName="Table164" ref="C4:T38" totalsRowShown="0">
  <autoFilter ref="C4:T38"/>
  <sortState ref="C5:T38">
    <sortCondition ref="D5:D35"/>
  </sortState>
  <tableColumns count="18">
    <tableColumn id="17" name="Feature Name" dataDxfId="29"/>
    <tableColumn id="18" name="Stack Rank" dataDxfId="28"/>
    <tableColumn id="2" name="Description" dataDxfId="27"/>
    <tableColumn id="5" name="Pri" dataDxfId="26"/>
    <tableColumn id="4" name="Area"/>
    <tableColumn id="15" name="Dev % Done" dataDxfId="25"/>
    <tableColumn id="19" name="QA % Done" dataDxfId="24"/>
    <tableColumn id="1" name="Dev Cost" dataDxfId="23"/>
    <tableColumn id="14" name="QA Cost" dataDxfId="22"/>
    <tableColumn id="3" name="Team "/>
    <tableColumn id="6" name="Dev FC Weeks" dataDxfId="21"/>
    <tableColumn id="7" name="Dev FC Weeks Remaing 4/30" dataDxfId="20"/>
    <tableColumn id="8" name="QA FC Weeks" dataDxfId="19"/>
    <tableColumn id="9" name="Column1" dataDxfId="18"/>
    <tableColumn id="11" name="Costed By"/>
    <tableColumn id="12" name="Dev"/>
    <tableColumn id="16" name="QA"/>
    <tableColumn id="13" name="Comments"/>
  </tableColumns>
  <tableStyleInfo name="TableStyleLight16" showFirstColumn="0" showLastColumn="0" showRowStripes="1" showColumnStripes="0"/>
</table>
</file>

<file path=xl/tables/table4.xml><?xml version="1.0" encoding="utf-8"?>
<table xmlns="http://schemas.openxmlformats.org/spreadsheetml/2006/main" id="6" name="Table57" displayName="Table57" ref="C2:V36" totalsRowShown="0" headerRowDxfId="17">
  <autoFilter ref="C2:V36"/>
  <sortState ref="C3:V29">
    <sortCondition ref="D2:D29"/>
  </sortState>
  <tableColumns count="20">
    <tableColumn id="1" name="Feature Name" dataDxfId="16"/>
    <tableColumn id="2" name="Stack Rank" dataDxfId="15"/>
    <tableColumn id="3" name="Description" dataDxfId="14"/>
    <tableColumn id="4" name="Pri"/>
    <tableColumn id="5" name="Area"/>
    <tableColumn id="6" name="Dev % Done" dataDxfId="13"/>
    <tableColumn id="7" name="QA % Done" dataDxfId="12"/>
    <tableColumn id="18" name=" Rough Dev Cost" dataDxfId="11"/>
    <tableColumn id="19" name=" Rough QA Cost" dataDxfId="10"/>
    <tableColumn id="8" name="Dev Cost" dataDxfId="9"/>
    <tableColumn id="9" name="QA Cost" dataDxfId="8"/>
    <tableColumn id="10" name="Milestone"/>
    <tableColumn id="11" name="Dev FC Weeks" dataDxfId="7"/>
    <tableColumn id="12" name="Dev FC Weeks Remaing 4/30" dataDxfId="6"/>
    <tableColumn id="13" name="QA FC Weeks" dataDxfId="5"/>
    <tableColumn id="14" name="Column1" dataDxfId="4"/>
    <tableColumn id="15" name="Costed By"/>
    <tableColumn id="16" name="Dev"/>
    <tableColumn id="17" name="QA"/>
    <tableColumn id="20" name="Not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1:O90"/>
  <sheetViews>
    <sheetView topLeftCell="A62" workbookViewId="0">
      <selection activeCell="B68" sqref="B68"/>
    </sheetView>
  </sheetViews>
  <sheetFormatPr defaultRowHeight="15"/>
  <cols>
    <col min="1" max="1" width="9.140625" style="39" customWidth="1"/>
    <col min="2" max="2" width="28.140625" style="39" customWidth="1"/>
    <col min="3" max="3" width="29.42578125" style="39" customWidth="1"/>
    <col min="4" max="4" width="9.140625" style="39"/>
    <col min="5" max="5" width="14.28515625" style="39" customWidth="1"/>
    <col min="6" max="6" width="5.5703125" style="39" customWidth="1"/>
    <col min="7" max="9" width="11.42578125" style="41" customWidth="1"/>
    <col min="10" max="10" width="0" style="41" hidden="1" customWidth="1"/>
    <col min="11" max="11" width="9.140625" style="41"/>
    <col min="12" max="12" width="0" style="39" hidden="1" customWidth="1"/>
    <col min="13" max="14" width="9.140625" style="39"/>
    <col min="15" max="15" width="72.42578125" style="39" customWidth="1"/>
    <col min="16" max="16384" width="9.140625" style="39"/>
  </cols>
  <sheetData>
    <row r="1" spans="2:15" s="40" customFormat="1" ht="54" customHeight="1">
      <c r="B1" s="47" t="s">
        <v>0</v>
      </c>
      <c r="C1" s="47" t="s">
        <v>1</v>
      </c>
      <c r="D1" s="47" t="s">
        <v>4</v>
      </c>
      <c r="E1" s="47" t="s">
        <v>2</v>
      </c>
      <c r="F1" s="47" t="s">
        <v>15</v>
      </c>
      <c r="G1" s="48" t="s">
        <v>180</v>
      </c>
      <c r="H1" s="48" t="s">
        <v>184</v>
      </c>
      <c r="I1" s="48" t="s">
        <v>179</v>
      </c>
      <c r="J1" s="48" t="s">
        <v>185</v>
      </c>
      <c r="K1" s="48" t="s">
        <v>204</v>
      </c>
      <c r="L1" s="47" t="s">
        <v>13</v>
      </c>
      <c r="M1" s="47" t="s">
        <v>205</v>
      </c>
      <c r="N1" s="47" t="s">
        <v>14</v>
      </c>
      <c r="O1" s="47" t="s">
        <v>186</v>
      </c>
    </row>
    <row r="2" spans="2:15" ht="60">
      <c r="B2" s="42" t="s">
        <v>17</v>
      </c>
      <c r="C2" s="40" t="s">
        <v>78</v>
      </c>
      <c r="D2" s="39" t="s">
        <v>123</v>
      </c>
      <c r="E2" s="39" t="s">
        <v>124</v>
      </c>
      <c r="F2" s="39">
        <v>0</v>
      </c>
      <c r="G2" s="41">
        <v>16</v>
      </c>
      <c r="H2" s="41">
        <v>2</v>
      </c>
      <c r="I2" s="45">
        <v>25</v>
      </c>
      <c r="J2" s="45"/>
      <c r="K2" s="43" t="s">
        <v>136</v>
      </c>
      <c r="N2" s="39" t="s">
        <v>138</v>
      </c>
    </row>
    <row r="3" spans="2:15" ht="30">
      <c r="B3" s="42" t="s">
        <v>18</v>
      </c>
      <c r="C3" s="40" t="s">
        <v>79</v>
      </c>
      <c r="D3" s="39" t="s">
        <v>123</v>
      </c>
      <c r="E3" s="39" t="s">
        <v>125</v>
      </c>
      <c r="F3" s="39">
        <v>0</v>
      </c>
      <c r="G3" s="41">
        <v>12</v>
      </c>
      <c r="H3" s="41">
        <v>14</v>
      </c>
      <c r="I3" s="45">
        <v>12</v>
      </c>
      <c r="J3" s="45"/>
      <c r="K3" s="43" t="s">
        <v>136</v>
      </c>
      <c r="N3" s="39" t="s">
        <v>139</v>
      </c>
    </row>
    <row r="4" spans="2:15" ht="60">
      <c r="B4" s="42" t="s">
        <v>20</v>
      </c>
      <c r="C4" s="40" t="s">
        <v>81</v>
      </c>
      <c r="D4" s="39" t="s">
        <v>123</v>
      </c>
      <c r="E4" s="39" t="s">
        <v>125</v>
      </c>
      <c r="F4" s="39">
        <v>0</v>
      </c>
      <c r="G4" s="41">
        <v>2</v>
      </c>
      <c r="H4" s="41">
        <v>0.5</v>
      </c>
      <c r="I4" s="45">
        <v>1</v>
      </c>
      <c r="J4" s="45"/>
      <c r="K4" s="43" t="s">
        <v>136</v>
      </c>
      <c r="N4" s="39" t="s">
        <v>140</v>
      </c>
    </row>
    <row r="5" spans="2:15">
      <c r="B5" s="42" t="s">
        <v>21</v>
      </c>
      <c r="C5" s="40" t="s">
        <v>187</v>
      </c>
      <c r="D5" s="39" t="s">
        <v>123</v>
      </c>
      <c r="E5" s="39" t="s">
        <v>126</v>
      </c>
      <c r="F5" s="39">
        <v>0</v>
      </c>
      <c r="G5" s="41">
        <v>4</v>
      </c>
      <c r="H5" s="41">
        <v>4</v>
      </c>
      <c r="I5" s="45">
        <v>2</v>
      </c>
      <c r="J5" s="45"/>
      <c r="K5" s="43" t="s">
        <v>136</v>
      </c>
      <c r="N5" s="39" t="s">
        <v>138</v>
      </c>
    </row>
    <row r="6" spans="2:15" ht="45">
      <c r="B6" s="42" t="s">
        <v>22</v>
      </c>
      <c r="C6" s="40" t="s">
        <v>82</v>
      </c>
      <c r="D6" s="39" t="s">
        <v>123</v>
      </c>
      <c r="E6" s="39" t="s">
        <v>126</v>
      </c>
      <c r="F6" s="39">
        <v>0</v>
      </c>
      <c r="G6" s="41">
        <v>4</v>
      </c>
      <c r="H6" s="41">
        <v>1</v>
      </c>
      <c r="I6" s="45">
        <v>4</v>
      </c>
      <c r="J6" s="45"/>
      <c r="K6" s="43" t="s">
        <v>136</v>
      </c>
      <c r="N6" s="39" t="s">
        <v>138</v>
      </c>
    </row>
    <row r="7" spans="2:15" ht="45">
      <c r="B7" s="42" t="s">
        <v>23</v>
      </c>
      <c r="C7" s="40" t="s">
        <v>83</v>
      </c>
      <c r="D7" s="39" t="s">
        <v>123</v>
      </c>
      <c r="E7" s="39" t="s">
        <v>127</v>
      </c>
      <c r="F7" s="39">
        <v>0</v>
      </c>
      <c r="G7" s="41">
        <v>6</v>
      </c>
      <c r="H7" s="41">
        <v>2</v>
      </c>
      <c r="I7" s="45">
        <v>12</v>
      </c>
      <c r="J7" s="45"/>
      <c r="K7" s="43" t="s">
        <v>136</v>
      </c>
      <c r="N7" s="39" t="s">
        <v>138</v>
      </c>
    </row>
    <row r="8" spans="2:15" ht="45">
      <c r="B8" s="42" t="s">
        <v>24</v>
      </c>
      <c r="C8" s="40" t="s">
        <v>84</v>
      </c>
      <c r="D8" s="39" t="s">
        <v>123</v>
      </c>
      <c r="E8" s="39" t="s">
        <v>128</v>
      </c>
      <c r="F8" s="39">
        <v>0</v>
      </c>
      <c r="G8" s="41">
        <v>4</v>
      </c>
      <c r="H8" s="41">
        <v>2</v>
      </c>
      <c r="I8" s="45">
        <v>4</v>
      </c>
      <c r="J8" s="45"/>
      <c r="K8" s="43" t="s">
        <v>136</v>
      </c>
      <c r="N8" s="39" t="s">
        <v>141</v>
      </c>
    </row>
    <row r="9" spans="2:15" ht="30">
      <c r="B9" s="42" t="s">
        <v>188</v>
      </c>
      <c r="C9" s="40" t="s">
        <v>85</v>
      </c>
      <c r="D9" s="39" t="s">
        <v>123</v>
      </c>
      <c r="E9" s="39" t="s">
        <v>129</v>
      </c>
      <c r="F9" s="39">
        <v>0</v>
      </c>
      <c r="G9" s="41">
        <v>1</v>
      </c>
      <c r="H9" s="41">
        <v>4</v>
      </c>
      <c r="I9" s="45">
        <v>0</v>
      </c>
      <c r="J9" s="45"/>
      <c r="K9" s="43" t="s">
        <v>136</v>
      </c>
      <c r="N9" s="39" t="s">
        <v>138</v>
      </c>
    </row>
    <row r="10" spans="2:15" ht="30">
      <c r="B10" s="42" t="s">
        <v>29</v>
      </c>
      <c r="C10" s="40" t="s">
        <v>88</v>
      </c>
      <c r="D10" s="39" t="s">
        <v>123</v>
      </c>
      <c r="E10" s="39" t="s">
        <v>128</v>
      </c>
      <c r="F10" s="39">
        <v>1</v>
      </c>
      <c r="G10" s="41">
        <v>1</v>
      </c>
      <c r="H10" s="41">
        <v>1</v>
      </c>
      <c r="I10" s="45">
        <v>0.5</v>
      </c>
      <c r="J10" s="45"/>
      <c r="K10" s="43" t="s">
        <v>136</v>
      </c>
      <c r="N10" s="39" t="s">
        <v>139</v>
      </c>
    </row>
    <row r="11" spans="2:15" ht="60">
      <c r="B11" s="42" t="s">
        <v>31</v>
      </c>
      <c r="C11" s="40" t="s">
        <v>89</v>
      </c>
      <c r="D11" s="39" t="s">
        <v>123</v>
      </c>
      <c r="E11" s="39" t="s">
        <v>128</v>
      </c>
      <c r="F11" s="39">
        <v>2</v>
      </c>
      <c r="G11" s="41">
        <v>5</v>
      </c>
      <c r="H11" s="41">
        <v>1</v>
      </c>
      <c r="I11" s="45">
        <v>0</v>
      </c>
      <c r="J11" s="45"/>
      <c r="K11" s="43" t="s">
        <v>136</v>
      </c>
      <c r="N11" s="39" t="s">
        <v>142</v>
      </c>
    </row>
    <row r="12" spans="2:15" ht="30">
      <c r="B12" s="42" t="s">
        <v>189</v>
      </c>
      <c r="C12" s="40"/>
      <c r="D12" s="39" t="s">
        <v>123</v>
      </c>
      <c r="E12" s="39" t="s">
        <v>134</v>
      </c>
      <c r="F12" s="39">
        <v>0</v>
      </c>
      <c r="G12" s="41">
        <v>13</v>
      </c>
      <c r="H12" s="41">
        <v>13</v>
      </c>
      <c r="I12" s="45">
        <v>13</v>
      </c>
      <c r="J12" s="45"/>
      <c r="K12" s="43" t="s">
        <v>136</v>
      </c>
      <c r="N12" s="39" t="s">
        <v>190</v>
      </c>
    </row>
    <row r="13" spans="2:15" ht="30">
      <c r="B13" s="42" t="s">
        <v>26</v>
      </c>
      <c r="C13" s="40" t="s">
        <v>86</v>
      </c>
      <c r="D13" s="39" t="s">
        <v>123</v>
      </c>
      <c r="E13" s="39" t="s">
        <v>130</v>
      </c>
      <c r="F13" s="39">
        <v>0</v>
      </c>
      <c r="G13" s="41">
        <v>8</v>
      </c>
      <c r="H13" s="41">
        <v>8</v>
      </c>
      <c r="I13" s="45">
        <v>0</v>
      </c>
      <c r="J13" s="45"/>
      <c r="K13" s="43" t="s">
        <v>136</v>
      </c>
      <c r="N13" s="39" t="s">
        <v>138</v>
      </c>
    </row>
    <row r="14" spans="2:15" ht="30">
      <c r="B14" s="42" t="s">
        <v>53</v>
      </c>
      <c r="C14" s="40" t="s">
        <v>108</v>
      </c>
      <c r="D14" s="39" t="s">
        <v>123</v>
      </c>
      <c r="E14" s="39" t="s">
        <v>124</v>
      </c>
      <c r="F14" s="39">
        <v>2</v>
      </c>
      <c r="G14" s="41">
        <v>2</v>
      </c>
      <c r="H14" s="41">
        <v>2</v>
      </c>
      <c r="I14" s="45">
        <v>2</v>
      </c>
      <c r="J14" s="45"/>
      <c r="K14" s="43" t="s">
        <v>136</v>
      </c>
      <c r="N14" s="39" t="s">
        <v>138</v>
      </c>
    </row>
    <row r="15" spans="2:15">
      <c r="B15" s="42" t="s">
        <v>191</v>
      </c>
      <c r="C15" s="40" t="s">
        <v>192</v>
      </c>
      <c r="D15" s="39" t="s">
        <v>123</v>
      </c>
      <c r="E15" s="39" t="s">
        <v>193</v>
      </c>
      <c r="F15" s="39">
        <v>1</v>
      </c>
      <c r="H15" s="41">
        <v>5</v>
      </c>
      <c r="I15" s="45"/>
      <c r="J15" s="45"/>
      <c r="K15" s="43" t="s">
        <v>136</v>
      </c>
      <c r="N15" s="39" t="s">
        <v>142</v>
      </c>
    </row>
    <row r="16" spans="2:15" ht="60">
      <c r="B16" s="42" t="s">
        <v>194</v>
      </c>
      <c r="C16" s="40" t="s">
        <v>78</v>
      </c>
      <c r="D16" s="39" t="s">
        <v>123</v>
      </c>
      <c r="F16" s="39">
        <v>0</v>
      </c>
      <c r="G16" s="41">
        <v>0</v>
      </c>
      <c r="H16" s="41">
        <v>2</v>
      </c>
      <c r="I16" s="45">
        <v>16</v>
      </c>
      <c r="J16" s="45"/>
      <c r="K16" s="43" t="s">
        <v>171</v>
      </c>
      <c r="M16" s="39" t="s">
        <v>137</v>
      </c>
      <c r="N16" s="39" t="s">
        <v>138</v>
      </c>
    </row>
    <row r="17" spans="2:15" ht="45">
      <c r="B17" s="42" t="s">
        <v>32</v>
      </c>
      <c r="C17" s="40" t="s">
        <v>90</v>
      </c>
      <c r="D17" s="39" t="s">
        <v>123</v>
      </c>
      <c r="E17" s="39" t="s">
        <v>131</v>
      </c>
      <c r="F17" s="39">
        <v>0</v>
      </c>
      <c r="G17" s="41">
        <v>4</v>
      </c>
      <c r="H17" s="41">
        <v>4</v>
      </c>
      <c r="I17" s="46">
        <v>8</v>
      </c>
      <c r="J17" s="46"/>
      <c r="K17" s="43" t="s">
        <v>171</v>
      </c>
      <c r="M17" s="39" t="s">
        <v>136</v>
      </c>
      <c r="N17" s="39" t="s">
        <v>141</v>
      </c>
    </row>
    <row r="18" spans="2:15" ht="30">
      <c r="B18" s="42" t="s">
        <v>33</v>
      </c>
      <c r="C18" s="40" t="s">
        <v>91</v>
      </c>
      <c r="D18" s="39" t="s">
        <v>123</v>
      </c>
      <c r="E18" s="39" t="s">
        <v>127</v>
      </c>
      <c r="F18" s="39">
        <v>0</v>
      </c>
      <c r="G18" s="41">
        <v>6</v>
      </c>
      <c r="H18" s="41">
        <v>4</v>
      </c>
      <c r="I18" s="45">
        <v>6</v>
      </c>
      <c r="J18" s="45"/>
      <c r="K18" s="43" t="s">
        <v>171</v>
      </c>
      <c r="M18" s="39" t="s">
        <v>136</v>
      </c>
      <c r="N18" s="39" t="s">
        <v>138</v>
      </c>
    </row>
    <row r="19" spans="2:15" ht="45">
      <c r="B19" s="42" t="s">
        <v>34</v>
      </c>
      <c r="C19" s="40" t="s">
        <v>92</v>
      </c>
      <c r="D19" s="39" t="s">
        <v>123</v>
      </c>
      <c r="E19" s="39" t="s">
        <v>132</v>
      </c>
      <c r="F19" s="39">
        <v>0</v>
      </c>
      <c r="G19" s="41">
        <v>2</v>
      </c>
      <c r="H19" s="41">
        <v>2</v>
      </c>
      <c r="I19" s="45">
        <v>2</v>
      </c>
      <c r="J19" s="45"/>
      <c r="K19" s="43" t="s">
        <v>171</v>
      </c>
      <c r="M19" s="39" t="s">
        <v>136</v>
      </c>
      <c r="N19" s="39" t="s">
        <v>140</v>
      </c>
    </row>
    <row r="20" spans="2:15">
      <c r="B20" s="42" t="s">
        <v>35</v>
      </c>
      <c r="C20" s="40" t="s">
        <v>93</v>
      </c>
      <c r="D20" s="39" t="s">
        <v>123</v>
      </c>
      <c r="E20" s="39" t="s">
        <v>128</v>
      </c>
      <c r="F20" s="39">
        <v>0</v>
      </c>
      <c r="G20" s="41">
        <v>2</v>
      </c>
      <c r="H20" s="41">
        <v>1</v>
      </c>
      <c r="I20" s="45">
        <v>0</v>
      </c>
      <c r="J20" s="45"/>
      <c r="K20" s="43" t="s">
        <v>171</v>
      </c>
      <c r="M20" s="39" t="s">
        <v>136</v>
      </c>
      <c r="N20" s="39" t="s">
        <v>141</v>
      </c>
    </row>
    <row r="21" spans="2:15" ht="45">
      <c r="B21" s="42" t="s">
        <v>36</v>
      </c>
      <c r="C21" s="40" t="s">
        <v>94</v>
      </c>
      <c r="D21" s="39" t="s">
        <v>123</v>
      </c>
      <c r="E21" s="39" t="s">
        <v>128</v>
      </c>
      <c r="F21" s="39">
        <v>0</v>
      </c>
      <c r="G21" s="41">
        <v>4</v>
      </c>
      <c r="H21" s="41">
        <v>2</v>
      </c>
      <c r="I21" s="45">
        <v>0</v>
      </c>
      <c r="J21" s="45"/>
      <c r="K21" s="43" t="s">
        <v>171</v>
      </c>
      <c r="M21" s="39" t="s">
        <v>137</v>
      </c>
      <c r="N21" s="39" t="s">
        <v>141</v>
      </c>
    </row>
    <row r="22" spans="2:15" ht="45">
      <c r="B22" s="42" t="s">
        <v>43</v>
      </c>
      <c r="C22" s="40" t="s">
        <v>99</v>
      </c>
      <c r="D22" s="39" t="s">
        <v>123</v>
      </c>
      <c r="E22" s="39" t="s">
        <v>133</v>
      </c>
      <c r="F22" s="39">
        <v>0</v>
      </c>
      <c r="G22" s="41">
        <v>5</v>
      </c>
      <c r="H22" s="41">
        <v>3</v>
      </c>
      <c r="I22" s="45">
        <v>5</v>
      </c>
      <c r="J22" s="45"/>
      <c r="K22" s="43" t="s">
        <v>171</v>
      </c>
      <c r="M22" s="39" t="s">
        <v>137</v>
      </c>
      <c r="N22" s="39" t="s">
        <v>140</v>
      </c>
    </row>
    <row r="23" spans="2:15" ht="90">
      <c r="B23" s="42" t="s">
        <v>170</v>
      </c>
      <c r="C23" s="40" t="s">
        <v>195</v>
      </c>
      <c r="D23" s="39" t="s">
        <v>123</v>
      </c>
      <c r="E23" s="39" t="s">
        <v>125</v>
      </c>
      <c r="F23" s="39">
        <v>0</v>
      </c>
      <c r="G23" s="41">
        <v>13</v>
      </c>
      <c r="H23" s="41">
        <v>13</v>
      </c>
      <c r="I23" s="45">
        <v>12</v>
      </c>
      <c r="J23" s="45"/>
      <c r="K23" s="43" t="s">
        <v>171</v>
      </c>
      <c r="M23" s="39" t="s">
        <v>136</v>
      </c>
      <c r="N23" s="39" t="s">
        <v>190</v>
      </c>
    </row>
    <row r="24" spans="2:15" ht="30">
      <c r="B24" s="42" t="s">
        <v>28</v>
      </c>
      <c r="C24" s="40" t="s">
        <v>87</v>
      </c>
      <c r="D24" s="39" t="s">
        <v>123</v>
      </c>
      <c r="E24" s="39" t="s">
        <v>128</v>
      </c>
      <c r="F24" s="39">
        <v>1</v>
      </c>
      <c r="G24" s="41">
        <v>3</v>
      </c>
      <c r="H24" s="41">
        <v>3</v>
      </c>
      <c r="I24" s="45">
        <v>0</v>
      </c>
      <c r="J24" s="45"/>
      <c r="K24" s="43" t="s">
        <v>171</v>
      </c>
      <c r="M24" s="39" t="s">
        <v>136</v>
      </c>
      <c r="N24" s="39" t="s">
        <v>138</v>
      </c>
    </row>
    <row r="25" spans="2:15">
      <c r="B25" s="42" t="s">
        <v>37</v>
      </c>
      <c r="C25" s="40"/>
      <c r="D25" s="39" t="s">
        <v>123</v>
      </c>
      <c r="E25" s="39" t="s">
        <v>128</v>
      </c>
      <c r="F25" s="39">
        <v>1</v>
      </c>
      <c r="G25" s="41">
        <v>1</v>
      </c>
      <c r="H25" s="41">
        <v>1</v>
      </c>
      <c r="I25" s="45">
        <v>0</v>
      </c>
      <c r="J25" s="45"/>
      <c r="K25" s="43" t="s">
        <v>171</v>
      </c>
      <c r="M25" s="39" t="s">
        <v>136</v>
      </c>
      <c r="N25" s="39" t="s">
        <v>141</v>
      </c>
    </row>
    <row r="26" spans="2:15" ht="90">
      <c r="B26" s="42" t="s">
        <v>39</v>
      </c>
      <c r="C26" s="40" t="s">
        <v>95</v>
      </c>
      <c r="D26" s="39" t="s">
        <v>123</v>
      </c>
      <c r="E26" s="39" t="s">
        <v>124</v>
      </c>
      <c r="F26" s="39">
        <v>1</v>
      </c>
      <c r="G26" s="41">
        <v>4</v>
      </c>
      <c r="H26" s="41">
        <v>4</v>
      </c>
      <c r="I26" s="45">
        <v>0.5</v>
      </c>
      <c r="J26" s="45"/>
      <c r="K26" s="43" t="s">
        <v>171</v>
      </c>
      <c r="M26" s="39" t="s">
        <v>137</v>
      </c>
      <c r="N26" s="39" t="s">
        <v>138</v>
      </c>
    </row>
    <row r="27" spans="2:15" ht="30">
      <c r="B27" s="42" t="s">
        <v>40</v>
      </c>
      <c r="C27" s="40" t="s">
        <v>96</v>
      </c>
      <c r="D27" s="39" t="s">
        <v>123</v>
      </c>
      <c r="E27" s="39" t="s">
        <v>124</v>
      </c>
      <c r="F27" s="39">
        <v>1</v>
      </c>
      <c r="G27" s="41">
        <v>4</v>
      </c>
      <c r="H27" s="41">
        <v>4</v>
      </c>
      <c r="I27" s="45">
        <v>0.5</v>
      </c>
      <c r="J27" s="45"/>
      <c r="K27" s="43" t="s">
        <v>171</v>
      </c>
      <c r="M27" s="39" t="s">
        <v>137</v>
      </c>
      <c r="N27" s="39" t="s">
        <v>138</v>
      </c>
    </row>
    <row r="28" spans="2:15" ht="45">
      <c r="B28" s="42" t="s">
        <v>41</v>
      </c>
      <c r="C28" s="40" t="s">
        <v>97</v>
      </c>
      <c r="D28" s="39" t="s">
        <v>123</v>
      </c>
      <c r="E28" s="39" t="s">
        <v>124</v>
      </c>
      <c r="F28" s="39">
        <v>1</v>
      </c>
      <c r="G28" s="41">
        <v>3</v>
      </c>
      <c r="H28" s="41">
        <v>5</v>
      </c>
      <c r="I28" s="45">
        <v>4.5</v>
      </c>
      <c r="J28" s="45"/>
      <c r="K28" s="43" t="s">
        <v>171</v>
      </c>
      <c r="M28" s="39" t="s">
        <v>136</v>
      </c>
      <c r="N28" s="39" t="s">
        <v>138</v>
      </c>
      <c r="O28" s="39" t="s">
        <v>166</v>
      </c>
    </row>
    <row r="29" spans="2:15" ht="45">
      <c r="B29" s="42" t="s">
        <v>42</v>
      </c>
      <c r="C29" s="40" t="s">
        <v>98</v>
      </c>
      <c r="D29" s="39" t="s">
        <v>123</v>
      </c>
      <c r="E29" s="39" t="s">
        <v>124</v>
      </c>
      <c r="F29" s="39">
        <v>1</v>
      </c>
      <c r="G29" s="41">
        <v>4</v>
      </c>
      <c r="H29" s="41">
        <v>4</v>
      </c>
      <c r="I29" s="45">
        <v>6</v>
      </c>
      <c r="J29" s="45"/>
      <c r="K29" s="43" t="s">
        <v>171</v>
      </c>
      <c r="M29" s="39" t="s">
        <v>137</v>
      </c>
      <c r="N29" s="39" t="s">
        <v>138</v>
      </c>
    </row>
    <row r="30" spans="2:15" ht="75">
      <c r="B30" s="42" t="s">
        <v>44</v>
      </c>
      <c r="C30" s="40" t="s">
        <v>100</v>
      </c>
      <c r="D30" s="39" t="s">
        <v>123</v>
      </c>
      <c r="E30" s="39" t="s">
        <v>125</v>
      </c>
      <c r="F30" s="39">
        <v>1</v>
      </c>
      <c r="G30" s="41">
        <v>6</v>
      </c>
      <c r="H30" s="41">
        <v>6</v>
      </c>
      <c r="I30" s="45">
        <v>6</v>
      </c>
      <c r="J30" s="45"/>
      <c r="K30" s="43" t="s">
        <v>171</v>
      </c>
      <c r="M30" s="39" t="s">
        <v>136</v>
      </c>
      <c r="N30" s="39" t="s">
        <v>141</v>
      </c>
      <c r="O30" s="39" t="s">
        <v>196</v>
      </c>
    </row>
    <row r="31" spans="2:15" ht="45">
      <c r="B31" s="42" t="s">
        <v>167</v>
      </c>
      <c r="C31" s="40" t="s">
        <v>168</v>
      </c>
      <c r="D31" s="39" t="s">
        <v>123</v>
      </c>
      <c r="E31" s="39" t="s">
        <v>125</v>
      </c>
      <c r="F31" s="39">
        <v>1</v>
      </c>
      <c r="G31" s="41">
        <v>8</v>
      </c>
      <c r="H31" s="41">
        <v>8</v>
      </c>
      <c r="I31" s="46">
        <v>24</v>
      </c>
      <c r="J31" s="46"/>
      <c r="K31" s="43" t="s">
        <v>171</v>
      </c>
      <c r="M31" s="39" t="s">
        <v>137</v>
      </c>
      <c r="N31" s="39" t="s">
        <v>139</v>
      </c>
      <c r="O31" s="39" t="s">
        <v>197</v>
      </c>
    </row>
    <row r="32" spans="2:15" ht="30">
      <c r="B32" s="42" t="s">
        <v>45</v>
      </c>
      <c r="C32" s="40" t="s">
        <v>101</v>
      </c>
      <c r="D32" s="39" t="s">
        <v>123</v>
      </c>
      <c r="E32" s="39" t="s">
        <v>134</v>
      </c>
      <c r="F32" s="39">
        <v>1</v>
      </c>
      <c r="G32" s="41">
        <v>4</v>
      </c>
      <c r="H32" s="41">
        <v>3</v>
      </c>
      <c r="I32" s="45">
        <v>8</v>
      </c>
      <c r="J32" s="45"/>
      <c r="K32" s="43" t="s">
        <v>171</v>
      </c>
      <c r="M32" s="39" t="s">
        <v>137</v>
      </c>
      <c r="N32" s="39" t="s">
        <v>139</v>
      </c>
    </row>
    <row r="33" spans="2:15" ht="45">
      <c r="B33" s="42" t="s">
        <v>46</v>
      </c>
      <c r="C33" s="40" t="s">
        <v>102</v>
      </c>
      <c r="D33" s="39" t="s">
        <v>123</v>
      </c>
      <c r="E33" s="39" t="s">
        <v>125</v>
      </c>
      <c r="F33" s="39">
        <v>1</v>
      </c>
      <c r="G33" s="41">
        <v>10</v>
      </c>
      <c r="H33" s="41">
        <v>21</v>
      </c>
      <c r="I33" s="45">
        <v>10</v>
      </c>
      <c r="J33" s="45"/>
      <c r="K33" s="43" t="s">
        <v>171</v>
      </c>
      <c r="M33" s="39" t="s">
        <v>136</v>
      </c>
      <c r="N33" s="39" t="s">
        <v>139</v>
      </c>
      <c r="O33" s="39" t="s">
        <v>198</v>
      </c>
    </row>
    <row r="34" spans="2:15" ht="30">
      <c r="B34" s="42" t="s">
        <v>47</v>
      </c>
      <c r="C34" s="40" t="s">
        <v>103</v>
      </c>
      <c r="D34" s="39" t="s">
        <v>123</v>
      </c>
      <c r="E34" s="39" t="s">
        <v>125</v>
      </c>
      <c r="F34" s="39">
        <v>1</v>
      </c>
      <c r="G34" s="41">
        <v>4</v>
      </c>
      <c r="H34" s="41">
        <v>3</v>
      </c>
      <c r="I34" s="45">
        <v>4</v>
      </c>
      <c r="J34" s="45"/>
      <c r="K34" s="43" t="s">
        <v>171</v>
      </c>
      <c r="M34" s="39" t="s">
        <v>136</v>
      </c>
      <c r="N34" s="39" t="s">
        <v>190</v>
      </c>
      <c r="O34" s="39" t="s">
        <v>199</v>
      </c>
    </row>
    <row r="35" spans="2:15" ht="30">
      <c r="B35" s="42" t="s">
        <v>48</v>
      </c>
      <c r="C35" s="40" t="s">
        <v>104</v>
      </c>
      <c r="D35" s="39" t="s">
        <v>123</v>
      </c>
      <c r="E35" s="39" t="s">
        <v>127</v>
      </c>
      <c r="F35" s="39">
        <v>1</v>
      </c>
      <c r="G35" s="41">
        <v>2</v>
      </c>
      <c r="I35" s="45">
        <v>1</v>
      </c>
      <c r="J35" s="45"/>
      <c r="K35" s="43" t="s">
        <v>171</v>
      </c>
      <c r="M35" s="39" t="s">
        <v>137</v>
      </c>
      <c r="N35" s="39" t="s">
        <v>138</v>
      </c>
    </row>
    <row r="36" spans="2:15" ht="60">
      <c r="B36" s="42" t="s">
        <v>49</v>
      </c>
      <c r="C36" s="40" t="s">
        <v>105</v>
      </c>
      <c r="D36" s="39" t="s">
        <v>123</v>
      </c>
      <c r="E36" s="39" t="s">
        <v>133</v>
      </c>
      <c r="F36" s="39">
        <v>1</v>
      </c>
      <c r="G36" s="41">
        <v>5</v>
      </c>
      <c r="I36" s="45">
        <v>5</v>
      </c>
      <c r="J36" s="45"/>
      <c r="K36" s="43" t="s">
        <v>171</v>
      </c>
      <c r="M36" s="39" t="s">
        <v>136</v>
      </c>
      <c r="N36" s="39" t="s">
        <v>140</v>
      </c>
    </row>
    <row r="37" spans="2:15" ht="30">
      <c r="B37" s="42" t="s">
        <v>50</v>
      </c>
      <c r="C37" s="40" t="s">
        <v>106</v>
      </c>
      <c r="D37" s="39" t="s">
        <v>123</v>
      </c>
      <c r="E37" s="39" t="s">
        <v>128</v>
      </c>
      <c r="F37" s="39">
        <v>1</v>
      </c>
      <c r="G37" s="41">
        <v>2</v>
      </c>
      <c r="I37" s="45">
        <v>4</v>
      </c>
      <c r="J37" s="45"/>
      <c r="K37" s="43" t="s">
        <v>171</v>
      </c>
      <c r="N37" s="39" t="s">
        <v>141</v>
      </c>
    </row>
    <row r="38" spans="2:15" ht="30">
      <c r="B38" s="42" t="s">
        <v>51</v>
      </c>
      <c r="C38" s="40" t="s">
        <v>107</v>
      </c>
      <c r="D38" s="39" t="s">
        <v>123</v>
      </c>
      <c r="E38" s="39" t="s">
        <v>128</v>
      </c>
      <c r="F38" s="39">
        <v>1</v>
      </c>
      <c r="G38" s="41">
        <v>0</v>
      </c>
      <c r="I38" s="45">
        <v>2</v>
      </c>
      <c r="J38" s="45"/>
      <c r="K38" s="43" t="s">
        <v>171</v>
      </c>
      <c r="N38" s="39" t="s">
        <v>142</v>
      </c>
    </row>
    <row r="39" spans="2:15">
      <c r="B39" s="42" t="s">
        <v>52</v>
      </c>
      <c r="C39" s="40"/>
      <c r="D39" s="39" t="s">
        <v>123</v>
      </c>
      <c r="E39" s="39" t="s">
        <v>124</v>
      </c>
      <c r="F39" s="39">
        <v>2</v>
      </c>
      <c r="G39" s="41">
        <v>2</v>
      </c>
      <c r="I39" s="45">
        <v>0</v>
      </c>
      <c r="J39" s="45"/>
      <c r="K39" s="43" t="s">
        <v>171</v>
      </c>
      <c r="N39" s="39" t="s">
        <v>138</v>
      </c>
    </row>
    <row r="40" spans="2:15">
      <c r="B40" s="42" t="s">
        <v>54</v>
      </c>
      <c r="C40" s="40"/>
      <c r="D40" s="39" t="s">
        <v>123</v>
      </c>
      <c r="E40" s="39" t="s">
        <v>131</v>
      </c>
      <c r="F40" s="39">
        <v>2</v>
      </c>
      <c r="G40" s="41">
        <v>4</v>
      </c>
      <c r="I40" s="46">
        <v>8</v>
      </c>
      <c r="J40" s="46"/>
      <c r="K40" s="43" t="s">
        <v>171</v>
      </c>
      <c r="N40" s="39" t="s">
        <v>141</v>
      </c>
    </row>
    <row r="41" spans="2:15" ht="45">
      <c r="B41" s="42" t="s">
        <v>55</v>
      </c>
      <c r="C41" s="40" t="s">
        <v>109</v>
      </c>
      <c r="D41" s="39" t="s">
        <v>123</v>
      </c>
      <c r="E41" s="39" t="s">
        <v>125</v>
      </c>
      <c r="F41" s="39">
        <v>2</v>
      </c>
      <c r="G41" s="41">
        <v>4</v>
      </c>
      <c r="I41" s="45">
        <v>15</v>
      </c>
      <c r="J41" s="45"/>
      <c r="K41" s="43" t="s">
        <v>171</v>
      </c>
      <c r="N41" s="39" t="s">
        <v>138</v>
      </c>
    </row>
    <row r="42" spans="2:15">
      <c r="B42" s="42" t="s">
        <v>38</v>
      </c>
      <c r="C42" s="40"/>
      <c r="D42" s="39" t="s">
        <v>123</v>
      </c>
      <c r="E42" s="39" t="s">
        <v>125</v>
      </c>
      <c r="F42" s="39">
        <v>1</v>
      </c>
      <c r="G42" s="41">
        <v>5</v>
      </c>
      <c r="H42" s="41">
        <v>2</v>
      </c>
      <c r="I42" s="45">
        <v>0.25</v>
      </c>
      <c r="J42" s="45"/>
      <c r="K42" s="43" t="s">
        <v>171</v>
      </c>
      <c r="N42" s="39" t="s">
        <v>141</v>
      </c>
      <c r="O42" s="39" t="s">
        <v>200</v>
      </c>
    </row>
    <row r="43" spans="2:15">
      <c r="B43" s="42" t="s">
        <v>59</v>
      </c>
      <c r="C43" s="40"/>
      <c r="D43" s="39" t="s">
        <v>123</v>
      </c>
      <c r="E43" s="39" t="s">
        <v>135</v>
      </c>
      <c r="F43" s="39">
        <v>0</v>
      </c>
      <c r="G43" s="41">
        <v>3</v>
      </c>
      <c r="I43" s="45">
        <v>4</v>
      </c>
      <c r="J43" s="45"/>
      <c r="K43" s="43" t="s">
        <v>137</v>
      </c>
      <c r="N43" s="39" t="s">
        <v>139</v>
      </c>
    </row>
    <row r="44" spans="2:15" ht="30">
      <c r="B44" s="42" t="s">
        <v>60</v>
      </c>
      <c r="C44" s="40" t="s">
        <v>110</v>
      </c>
      <c r="D44" s="39" t="s">
        <v>123</v>
      </c>
      <c r="E44" s="39" t="s">
        <v>128</v>
      </c>
      <c r="F44" s="39">
        <v>0</v>
      </c>
      <c r="G44" s="41">
        <v>2</v>
      </c>
      <c r="I44" s="45">
        <v>2</v>
      </c>
      <c r="J44" s="45"/>
      <c r="K44" s="43" t="s">
        <v>137</v>
      </c>
      <c r="N44" s="39" t="s">
        <v>139</v>
      </c>
    </row>
    <row r="45" spans="2:15" ht="30">
      <c r="B45" s="42" t="s">
        <v>61</v>
      </c>
      <c r="C45" s="40" t="s">
        <v>111</v>
      </c>
      <c r="D45" s="39" t="s">
        <v>123</v>
      </c>
      <c r="E45" s="39" t="s">
        <v>135</v>
      </c>
      <c r="F45" s="39">
        <v>0</v>
      </c>
      <c r="G45" s="41">
        <v>0</v>
      </c>
      <c r="I45" s="45">
        <v>0</v>
      </c>
      <c r="J45" s="45"/>
      <c r="K45" s="43" t="s">
        <v>137</v>
      </c>
      <c r="N45" s="39" t="s">
        <v>139</v>
      </c>
    </row>
    <row r="46" spans="2:15" ht="90">
      <c r="B46" s="42" t="s">
        <v>62</v>
      </c>
      <c r="C46" s="40" t="s">
        <v>112</v>
      </c>
      <c r="D46" s="39" t="s">
        <v>123</v>
      </c>
      <c r="E46" s="39" t="s">
        <v>125</v>
      </c>
      <c r="F46" s="39">
        <v>0</v>
      </c>
      <c r="G46" s="41">
        <v>8</v>
      </c>
      <c r="I46" s="45">
        <v>3</v>
      </c>
      <c r="J46" s="45"/>
      <c r="K46" s="43" t="s">
        <v>137</v>
      </c>
      <c r="N46" s="39" t="s">
        <v>139</v>
      </c>
    </row>
    <row r="47" spans="2:15" ht="60">
      <c r="B47" s="42" t="s">
        <v>63</v>
      </c>
      <c r="C47" s="40" t="s">
        <v>113</v>
      </c>
      <c r="D47" s="39" t="s">
        <v>123</v>
      </c>
      <c r="E47" s="39" t="s">
        <v>128</v>
      </c>
      <c r="F47" s="39">
        <v>0</v>
      </c>
      <c r="G47" s="41">
        <v>4</v>
      </c>
      <c r="I47" s="45">
        <v>7</v>
      </c>
      <c r="J47" s="45"/>
      <c r="K47" s="43" t="s">
        <v>137</v>
      </c>
      <c r="N47" s="39" t="s">
        <v>139</v>
      </c>
    </row>
    <row r="48" spans="2:15">
      <c r="B48" s="42" t="s">
        <v>66</v>
      </c>
      <c r="C48" s="40"/>
      <c r="D48" s="39" t="s">
        <v>123</v>
      </c>
      <c r="E48" s="39" t="s">
        <v>128</v>
      </c>
      <c r="F48" s="39">
        <v>0</v>
      </c>
      <c r="G48" s="41">
        <v>8</v>
      </c>
      <c r="I48" s="45">
        <v>0</v>
      </c>
      <c r="J48" s="45"/>
      <c r="K48" s="43" t="s">
        <v>137</v>
      </c>
      <c r="N48" s="39" t="s">
        <v>139</v>
      </c>
    </row>
    <row r="49" spans="2:15" ht="60">
      <c r="B49" s="42" t="s">
        <v>71</v>
      </c>
      <c r="C49" s="40" t="s">
        <v>144</v>
      </c>
      <c r="D49" s="39" t="s">
        <v>123</v>
      </c>
      <c r="E49" s="39" t="s">
        <v>128</v>
      </c>
      <c r="F49" s="39">
        <v>0</v>
      </c>
      <c r="G49" s="41">
        <v>4</v>
      </c>
      <c r="I49" s="45">
        <v>0</v>
      </c>
      <c r="J49" s="45"/>
      <c r="K49" s="43" t="s">
        <v>137</v>
      </c>
      <c r="N49" s="39" t="s">
        <v>138</v>
      </c>
    </row>
    <row r="50" spans="2:15">
      <c r="B50" s="42" t="s">
        <v>56</v>
      </c>
      <c r="C50" s="40"/>
      <c r="D50" s="39" t="s">
        <v>123</v>
      </c>
      <c r="E50" s="39" t="s">
        <v>125</v>
      </c>
      <c r="F50" s="39">
        <v>1</v>
      </c>
      <c r="G50" s="41">
        <v>7</v>
      </c>
      <c r="I50" s="45">
        <v>7</v>
      </c>
      <c r="J50" s="45"/>
      <c r="K50" s="43" t="s">
        <v>137</v>
      </c>
      <c r="N50" s="39" t="s">
        <v>139</v>
      </c>
    </row>
    <row r="51" spans="2:15">
      <c r="B51" s="42" t="s">
        <v>57</v>
      </c>
      <c r="C51" s="40"/>
      <c r="D51" s="39" t="s">
        <v>123</v>
      </c>
      <c r="F51" s="39">
        <v>1</v>
      </c>
      <c r="G51" s="41">
        <v>6</v>
      </c>
      <c r="I51" s="45">
        <v>6</v>
      </c>
      <c r="J51" s="45"/>
      <c r="K51" s="43" t="s">
        <v>137</v>
      </c>
      <c r="N51" s="39" t="s">
        <v>139</v>
      </c>
    </row>
    <row r="52" spans="2:15">
      <c r="B52" s="42" t="s">
        <v>58</v>
      </c>
      <c r="C52" s="40" t="s">
        <v>143</v>
      </c>
      <c r="D52" s="39" t="s">
        <v>123</v>
      </c>
      <c r="E52" s="39" t="s">
        <v>125</v>
      </c>
      <c r="F52" s="39">
        <v>1</v>
      </c>
      <c r="G52" s="41">
        <v>5</v>
      </c>
      <c r="I52" s="45">
        <v>10</v>
      </c>
      <c r="J52" s="45"/>
      <c r="K52" s="43" t="s">
        <v>137</v>
      </c>
      <c r="N52" s="39" t="s">
        <v>139</v>
      </c>
    </row>
    <row r="53" spans="2:15" ht="75">
      <c r="B53" s="42" t="s">
        <v>145</v>
      </c>
      <c r="C53" s="40" t="s">
        <v>146</v>
      </c>
      <c r="D53" s="39" t="s">
        <v>123</v>
      </c>
      <c r="E53" s="39" t="s">
        <v>133</v>
      </c>
      <c r="F53" s="39">
        <v>1</v>
      </c>
      <c r="G53" s="41">
        <v>2</v>
      </c>
      <c r="I53" s="45">
        <v>2</v>
      </c>
      <c r="J53" s="45"/>
      <c r="K53" s="43" t="s">
        <v>137</v>
      </c>
      <c r="N53" s="39" t="s">
        <v>140</v>
      </c>
    </row>
    <row r="54" spans="2:15" ht="30">
      <c r="B54" s="42" t="s">
        <v>64</v>
      </c>
      <c r="C54" s="40" t="s">
        <v>114</v>
      </c>
      <c r="D54" s="39" t="s">
        <v>123</v>
      </c>
      <c r="F54" s="39">
        <v>1</v>
      </c>
      <c r="G54" s="41">
        <v>1</v>
      </c>
      <c r="I54" s="45">
        <v>2</v>
      </c>
      <c r="J54" s="45"/>
      <c r="K54" s="43" t="s">
        <v>137</v>
      </c>
      <c r="N54" s="39" t="s">
        <v>138</v>
      </c>
    </row>
    <row r="55" spans="2:15" ht="120">
      <c r="B55" s="42" t="s">
        <v>65</v>
      </c>
      <c r="C55" s="40" t="s">
        <v>115</v>
      </c>
      <c r="D55" s="39" t="s">
        <v>123</v>
      </c>
      <c r="E55" s="39" t="s">
        <v>131</v>
      </c>
      <c r="F55" s="39">
        <v>1</v>
      </c>
      <c r="G55" s="41">
        <v>6</v>
      </c>
      <c r="I55" s="45">
        <v>12</v>
      </c>
      <c r="J55" s="45"/>
      <c r="K55" s="43" t="s">
        <v>137</v>
      </c>
      <c r="N55" s="39" t="s">
        <v>141</v>
      </c>
    </row>
    <row r="56" spans="2:15" ht="75">
      <c r="B56" s="42" t="s">
        <v>67</v>
      </c>
      <c r="C56" s="40" t="s">
        <v>116</v>
      </c>
      <c r="D56" s="39" t="s">
        <v>123</v>
      </c>
      <c r="E56" s="39" t="s">
        <v>125</v>
      </c>
      <c r="F56" s="39">
        <v>1</v>
      </c>
      <c r="G56" s="41">
        <v>1</v>
      </c>
      <c r="I56" s="45">
        <v>1</v>
      </c>
      <c r="J56" s="45"/>
      <c r="K56" s="43" t="s">
        <v>137</v>
      </c>
      <c r="N56" s="39" t="s">
        <v>139</v>
      </c>
    </row>
    <row r="57" spans="2:15" ht="45">
      <c r="B57" s="42" t="s">
        <v>74</v>
      </c>
      <c r="C57" s="40" t="s">
        <v>121</v>
      </c>
      <c r="D57" s="39" t="s">
        <v>123</v>
      </c>
      <c r="E57" s="39" t="s">
        <v>125</v>
      </c>
      <c r="F57" s="39">
        <v>1</v>
      </c>
      <c r="G57" s="41">
        <v>10</v>
      </c>
      <c r="I57" s="45">
        <v>15</v>
      </c>
      <c r="J57" s="45"/>
      <c r="K57" s="43" t="s">
        <v>137</v>
      </c>
      <c r="N57" s="39" t="s">
        <v>141</v>
      </c>
    </row>
    <row r="58" spans="2:15" ht="45">
      <c r="B58" s="49" t="s">
        <v>182</v>
      </c>
      <c r="C58" s="50" t="s">
        <v>183</v>
      </c>
      <c r="D58" s="51" t="s">
        <v>123</v>
      </c>
      <c r="E58" s="51" t="s">
        <v>124</v>
      </c>
      <c r="F58" s="53">
        <v>1</v>
      </c>
      <c r="G58" s="53">
        <v>2</v>
      </c>
      <c r="H58" s="53"/>
      <c r="I58" s="53">
        <v>2</v>
      </c>
      <c r="J58" s="53"/>
      <c r="K58" s="54" t="s">
        <v>137</v>
      </c>
      <c r="L58" s="52"/>
      <c r="M58" s="52"/>
      <c r="N58" s="51" t="s">
        <v>138</v>
      </c>
      <c r="O58" s="52"/>
    </row>
    <row r="59" spans="2:15" ht="30">
      <c r="B59" s="42" t="s">
        <v>68</v>
      </c>
      <c r="C59" s="40" t="s">
        <v>117</v>
      </c>
      <c r="D59" s="39" t="s">
        <v>123</v>
      </c>
      <c r="E59" s="39" t="s">
        <v>125</v>
      </c>
      <c r="F59" s="39">
        <v>2</v>
      </c>
      <c r="G59" s="41">
        <v>8</v>
      </c>
      <c r="I59" s="45">
        <v>8</v>
      </c>
      <c r="J59" s="45"/>
      <c r="K59" s="43" t="s">
        <v>137</v>
      </c>
      <c r="N59" s="39" t="s">
        <v>139</v>
      </c>
    </row>
    <row r="60" spans="2:15" ht="45">
      <c r="B60" s="42" t="s">
        <v>148</v>
      </c>
      <c r="C60" s="40" t="s">
        <v>147</v>
      </c>
      <c r="D60" s="39" t="s">
        <v>123</v>
      </c>
      <c r="E60" s="39" t="s">
        <v>125</v>
      </c>
      <c r="F60" s="39">
        <v>2</v>
      </c>
      <c r="G60" s="41">
        <v>4</v>
      </c>
      <c r="H60" s="41">
        <v>4</v>
      </c>
      <c r="I60" s="45">
        <v>6</v>
      </c>
      <c r="J60" s="45"/>
      <c r="K60" s="43" t="s">
        <v>137</v>
      </c>
      <c r="N60" s="39" t="s">
        <v>190</v>
      </c>
      <c r="O60" s="39" t="s">
        <v>201</v>
      </c>
    </row>
    <row r="61" spans="2:15" ht="30">
      <c r="B61" s="42" t="s">
        <v>69</v>
      </c>
      <c r="C61" s="40" t="s">
        <v>118</v>
      </c>
      <c r="D61" s="39" t="s">
        <v>123</v>
      </c>
      <c r="E61" s="39" t="s">
        <v>125</v>
      </c>
      <c r="F61" s="39">
        <v>2</v>
      </c>
      <c r="G61" s="41">
        <v>4</v>
      </c>
      <c r="H61" s="41">
        <v>4</v>
      </c>
      <c r="I61" s="45">
        <v>4</v>
      </c>
      <c r="J61" s="45"/>
      <c r="K61" s="43" t="s">
        <v>137</v>
      </c>
      <c r="N61" s="39" t="s">
        <v>190</v>
      </c>
      <c r="O61" s="39" t="s">
        <v>201</v>
      </c>
    </row>
    <row r="62" spans="2:15" ht="45">
      <c r="B62" s="42" t="s">
        <v>70</v>
      </c>
      <c r="C62" s="40" t="s">
        <v>119</v>
      </c>
      <c r="D62" s="39" t="s">
        <v>123</v>
      </c>
      <c r="E62" s="39" t="s">
        <v>125</v>
      </c>
      <c r="F62" s="39">
        <v>2</v>
      </c>
      <c r="G62" s="41">
        <v>40</v>
      </c>
      <c r="I62" s="46">
        <v>60</v>
      </c>
      <c r="J62" s="46"/>
      <c r="K62" s="43" t="s">
        <v>137</v>
      </c>
      <c r="N62" s="39" t="s">
        <v>139</v>
      </c>
    </row>
    <row r="63" spans="2:15" ht="30">
      <c r="B63" s="42" t="s">
        <v>72</v>
      </c>
      <c r="C63" s="40" t="s">
        <v>149</v>
      </c>
      <c r="D63" s="39" t="s">
        <v>123</v>
      </c>
      <c r="E63" s="39" t="s">
        <v>125</v>
      </c>
      <c r="F63" s="39">
        <v>2</v>
      </c>
      <c r="G63" s="41">
        <v>2</v>
      </c>
      <c r="H63" s="41">
        <v>2</v>
      </c>
      <c r="I63" s="45">
        <v>2</v>
      </c>
      <c r="J63" s="45"/>
      <c r="K63" s="43" t="s">
        <v>137</v>
      </c>
      <c r="N63" s="39" t="s">
        <v>190</v>
      </c>
    </row>
    <row r="64" spans="2:15" ht="90">
      <c r="B64" s="42" t="s">
        <v>73</v>
      </c>
      <c r="C64" s="40" t="s">
        <v>120</v>
      </c>
      <c r="D64" s="39" t="s">
        <v>123</v>
      </c>
      <c r="E64" s="39" t="s">
        <v>125</v>
      </c>
      <c r="F64" s="39">
        <v>2</v>
      </c>
      <c r="G64" s="41">
        <v>12</v>
      </c>
      <c r="I64" s="45">
        <v>4</v>
      </c>
      <c r="J64" s="45"/>
      <c r="K64" s="43" t="s">
        <v>137</v>
      </c>
      <c r="N64" s="39" t="s">
        <v>139</v>
      </c>
    </row>
    <row r="65" spans="2:15">
      <c r="B65" s="42" t="s">
        <v>75</v>
      </c>
      <c r="C65" s="40"/>
      <c r="D65" s="39" t="s">
        <v>123</v>
      </c>
      <c r="E65" s="39" t="s">
        <v>125</v>
      </c>
      <c r="F65" s="39">
        <v>3</v>
      </c>
      <c r="G65" s="41">
        <v>8</v>
      </c>
      <c r="H65" s="41">
        <v>8</v>
      </c>
      <c r="I65" s="45">
        <v>8</v>
      </c>
      <c r="J65" s="45"/>
      <c r="K65" s="43" t="s">
        <v>137</v>
      </c>
      <c r="N65" s="39" t="s">
        <v>190</v>
      </c>
      <c r="O65" s="39" t="s">
        <v>201</v>
      </c>
    </row>
    <row r="66" spans="2:15" ht="75">
      <c r="B66" s="42" t="s">
        <v>76</v>
      </c>
      <c r="C66" s="40" t="s">
        <v>122</v>
      </c>
      <c r="D66" s="39" t="s">
        <v>123</v>
      </c>
      <c r="E66" s="39" t="s">
        <v>125</v>
      </c>
      <c r="F66" s="39">
        <v>3</v>
      </c>
      <c r="G66" s="41">
        <v>6</v>
      </c>
      <c r="I66" s="45">
        <v>6</v>
      </c>
      <c r="J66" s="45"/>
      <c r="K66" s="43" t="s">
        <v>137</v>
      </c>
      <c r="N66" s="39" t="s">
        <v>139</v>
      </c>
    </row>
    <row r="67" spans="2:15">
      <c r="B67" s="42" t="s">
        <v>77</v>
      </c>
      <c r="C67" s="40"/>
      <c r="D67" s="39" t="s">
        <v>123</v>
      </c>
      <c r="E67" s="39" t="s">
        <v>125</v>
      </c>
      <c r="F67" s="39">
        <v>3</v>
      </c>
      <c r="G67" s="41">
        <v>5</v>
      </c>
      <c r="I67" s="45">
        <v>5</v>
      </c>
      <c r="J67" s="45"/>
      <c r="K67" s="43" t="s">
        <v>137</v>
      </c>
      <c r="N67" s="39" t="s">
        <v>139</v>
      </c>
    </row>
    <row r="68" spans="2:15" ht="90">
      <c r="B68" s="42" t="s">
        <v>202</v>
      </c>
      <c r="C68" s="40" t="s">
        <v>203</v>
      </c>
      <c r="D68" s="39" t="s">
        <v>123</v>
      </c>
      <c r="E68" s="39" t="s">
        <v>128</v>
      </c>
      <c r="F68" s="39">
        <v>0</v>
      </c>
      <c r="H68" s="41">
        <v>1</v>
      </c>
      <c r="I68" s="45"/>
      <c r="J68" s="45"/>
      <c r="K68" s="43" t="s">
        <v>137</v>
      </c>
      <c r="N68" s="39" t="s">
        <v>141</v>
      </c>
    </row>
    <row r="69" spans="2:15">
      <c r="K69" s="43"/>
    </row>
    <row r="72" spans="2:15">
      <c r="G72" s="39"/>
      <c r="H72" s="39"/>
      <c r="I72" s="39"/>
      <c r="J72" s="39"/>
      <c r="K72" s="39"/>
    </row>
    <row r="73" spans="2:15">
      <c r="G73" s="39"/>
      <c r="H73" s="39"/>
      <c r="I73" s="39"/>
      <c r="J73" s="39"/>
      <c r="K73" s="39"/>
    </row>
    <row r="74" spans="2:15">
      <c r="G74" s="39"/>
      <c r="H74" s="39"/>
      <c r="I74" s="39"/>
      <c r="J74" s="39"/>
      <c r="K74" s="39"/>
    </row>
    <row r="75" spans="2:15">
      <c r="G75" s="39"/>
      <c r="H75" s="39"/>
      <c r="I75" s="39"/>
      <c r="J75" s="39"/>
      <c r="K75" s="39"/>
    </row>
    <row r="76" spans="2:15">
      <c r="G76" s="39"/>
      <c r="H76" s="39"/>
      <c r="I76" s="39"/>
      <c r="J76" s="39"/>
      <c r="K76" s="39"/>
    </row>
    <row r="77" spans="2:15">
      <c r="G77" s="39"/>
      <c r="H77" s="39"/>
      <c r="I77" s="39"/>
      <c r="J77" s="39"/>
      <c r="K77" s="39"/>
    </row>
    <row r="78" spans="2:15">
      <c r="G78" s="39"/>
      <c r="H78" s="39"/>
      <c r="I78" s="39"/>
      <c r="J78" s="39"/>
      <c r="K78" s="39"/>
    </row>
    <row r="84" spans="7:15">
      <c r="K84" s="39"/>
    </row>
    <row r="87" spans="7:15">
      <c r="G87" s="44"/>
      <c r="H87" s="44"/>
      <c r="I87" s="44"/>
      <c r="J87" s="44"/>
      <c r="K87" s="44"/>
    </row>
    <row r="89" spans="7:15">
      <c r="O89" s="41"/>
    </row>
    <row r="90" spans="7:15">
      <c r="K90" s="39"/>
    </row>
  </sheetData>
  <conditionalFormatting sqref="F2:F68">
    <cfRule type="colorScale" priority="1">
      <colorScale>
        <cfvo type="min" val="0"/>
        <cfvo type="percentile" val="50"/>
        <cfvo type="max" val="0"/>
        <color rgb="FF63BE7B"/>
        <color rgb="FFFFEB84"/>
        <color rgb="FFF8696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B1:AD100"/>
  <sheetViews>
    <sheetView topLeftCell="A43" workbookViewId="0">
      <selection activeCell="B65" sqref="B65"/>
    </sheetView>
  </sheetViews>
  <sheetFormatPr defaultRowHeight="15"/>
  <cols>
    <col min="2" max="2" width="28.140625" customWidth="1"/>
    <col min="3" max="3" width="29.42578125" customWidth="1"/>
    <col min="5" max="5" width="14.28515625" customWidth="1"/>
    <col min="6" max="6" width="2.5703125" customWidth="1"/>
    <col min="7" max="7" width="3.42578125" customWidth="1"/>
    <col min="8" max="8" width="6.28515625" customWidth="1"/>
    <col min="9" max="9" width="3.28515625" customWidth="1"/>
    <col min="10" max="10" width="5.42578125" customWidth="1"/>
    <col min="11" max="11" width="3.42578125" customWidth="1"/>
    <col min="12" max="12" width="4.42578125" customWidth="1"/>
    <col min="13" max="13" width="4.85546875" customWidth="1"/>
    <col min="14" max="14" width="5.140625" style="2" customWidth="1"/>
    <col min="15" max="19" width="9.140625" style="2"/>
  </cols>
  <sheetData>
    <row r="1" spans="2:21" s="1" customFormat="1" ht="54" customHeight="1">
      <c r="B1" s="30" t="s">
        <v>0</v>
      </c>
      <c r="C1" s="30" t="s">
        <v>1</v>
      </c>
      <c r="D1" s="30" t="s">
        <v>4</v>
      </c>
      <c r="E1" s="30" t="s">
        <v>2</v>
      </c>
      <c r="F1" s="30" t="s">
        <v>3</v>
      </c>
      <c r="G1" s="30" t="s">
        <v>15</v>
      </c>
      <c r="H1" s="30" t="s">
        <v>169</v>
      </c>
      <c r="I1" s="31" t="s">
        <v>8</v>
      </c>
      <c r="J1" s="31" t="s">
        <v>6</v>
      </c>
      <c r="K1" s="31" t="s">
        <v>7</v>
      </c>
      <c r="L1" s="31" t="s">
        <v>9</v>
      </c>
      <c r="M1" s="31" t="s">
        <v>10</v>
      </c>
      <c r="N1" s="32" t="s">
        <v>5</v>
      </c>
      <c r="O1" s="32" t="s">
        <v>11</v>
      </c>
      <c r="P1" s="32" t="s">
        <v>12</v>
      </c>
      <c r="Q1" s="33" t="s">
        <v>180</v>
      </c>
      <c r="R1" s="33" t="s">
        <v>179</v>
      </c>
      <c r="S1" s="33" t="s">
        <v>16</v>
      </c>
      <c r="T1" s="30" t="s">
        <v>13</v>
      </c>
      <c r="U1" s="30" t="s">
        <v>14</v>
      </c>
    </row>
    <row r="2" spans="2:21" ht="60">
      <c r="B2" s="3" t="s">
        <v>17</v>
      </c>
      <c r="C2" s="1" t="s">
        <v>78</v>
      </c>
      <c r="D2" t="s">
        <v>123</v>
      </c>
      <c r="E2" t="s">
        <v>124</v>
      </c>
      <c r="G2">
        <v>0</v>
      </c>
      <c r="I2" s="4">
        <v>5</v>
      </c>
      <c r="J2" s="5">
        <v>0.75</v>
      </c>
      <c r="K2" s="4">
        <v>10</v>
      </c>
      <c r="L2" s="4">
        <f>(I2 * J2 + K2 * (1-J2))</f>
        <v>6.25</v>
      </c>
      <c r="M2" s="4">
        <v>0.6</v>
      </c>
      <c r="N2" s="6">
        <f t="shared" ref="N2:N47" si="0">L2 / M2</f>
        <v>10.416666666666668</v>
      </c>
      <c r="O2" s="6">
        <v>3</v>
      </c>
      <c r="P2" s="6">
        <f t="shared" ref="P2:P47" si="1">N2 * O2</f>
        <v>31.250000000000004</v>
      </c>
      <c r="Q2" s="2">
        <v>16</v>
      </c>
      <c r="R2" s="26">
        <v>25</v>
      </c>
      <c r="S2" s="2" t="s">
        <v>136</v>
      </c>
      <c r="U2" t="s">
        <v>138</v>
      </c>
    </row>
    <row r="3" spans="2:21" ht="30">
      <c r="B3" s="3" t="s">
        <v>178</v>
      </c>
      <c r="C3" s="1" t="s">
        <v>181</v>
      </c>
      <c r="G3">
        <v>0</v>
      </c>
      <c r="I3" s="4"/>
      <c r="J3" s="5"/>
      <c r="K3" s="4"/>
      <c r="L3" s="4"/>
      <c r="M3" s="4"/>
      <c r="N3" s="6"/>
      <c r="O3" s="6"/>
      <c r="P3" s="6"/>
      <c r="Q3" s="2">
        <v>0</v>
      </c>
      <c r="R3" s="26">
        <v>16</v>
      </c>
      <c r="S3" s="2" t="s">
        <v>171</v>
      </c>
    </row>
    <row r="4" spans="2:21" ht="30">
      <c r="B4" s="3" t="s">
        <v>18</v>
      </c>
      <c r="C4" s="1" t="s">
        <v>79</v>
      </c>
      <c r="D4" t="s">
        <v>123</v>
      </c>
      <c r="E4" t="s">
        <v>125</v>
      </c>
      <c r="G4">
        <v>0</v>
      </c>
      <c r="I4" s="4"/>
      <c r="J4" s="5">
        <v>0.5</v>
      </c>
      <c r="K4" s="4"/>
      <c r="L4" s="4">
        <f t="shared" ref="L4:L47" si="2">(I4 * J4 + K4 * (1-J4))/2</f>
        <v>0</v>
      </c>
      <c r="M4" s="4">
        <v>0.6</v>
      </c>
      <c r="N4" s="6">
        <f t="shared" si="0"/>
        <v>0</v>
      </c>
      <c r="O4" s="6">
        <v>3</v>
      </c>
      <c r="P4" s="6">
        <f t="shared" si="1"/>
        <v>0</v>
      </c>
      <c r="Q4" s="2">
        <v>12</v>
      </c>
      <c r="R4" s="26">
        <v>12</v>
      </c>
      <c r="S4" s="2" t="s">
        <v>136</v>
      </c>
      <c r="U4" t="s">
        <v>139</v>
      </c>
    </row>
    <row r="5" spans="2:21" ht="75">
      <c r="B5" s="3" t="s">
        <v>19</v>
      </c>
      <c r="C5" s="1" t="s">
        <v>80</v>
      </c>
      <c r="D5" t="s">
        <v>123</v>
      </c>
      <c r="E5" t="s">
        <v>125</v>
      </c>
      <c r="G5">
        <v>0</v>
      </c>
      <c r="I5" s="4">
        <v>5</v>
      </c>
      <c r="J5" s="5">
        <v>0.25</v>
      </c>
      <c r="K5" s="4"/>
      <c r="L5" s="4">
        <f t="shared" si="2"/>
        <v>0.625</v>
      </c>
      <c r="M5" s="4">
        <v>0.6</v>
      </c>
      <c r="N5" s="6">
        <f t="shared" si="0"/>
        <v>1.0416666666666667</v>
      </c>
      <c r="O5" s="6">
        <v>3</v>
      </c>
      <c r="P5" s="6">
        <f t="shared" si="1"/>
        <v>3.125</v>
      </c>
      <c r="Q5" s="2">
        <v>12</v>
      </c>
      <c r="R5" s="26">
        <v>12</v>
      </c>
      <c r="S5" s="2" t="s">
        <v>136</v>
      </c>
      <c r="U5" t="s">
        <v>139</v>
      </c>
    </row>
    <row r="6" spans="2:21" ht="60">
      <c r="B6" s="3" t="s">
        <v>20</v>
      </c>
      <c r="C6" s="1" t="s">
        <v>81</v>
      </c>
      <c r="D6" t="s">
        <v>123</v>
      </c>
      <c r="E6" t="s">
        <v>125</v>
      </c>
      <c r="G6">
        <v>0</v>
      </c>
      <c r="I6" s="4"/>
      <c r="J6" s="5">
        <v>0.75</v>
      </c>
      <c r="K6" s="4"/>
      <c r="L6" s="4">
        <f t="shared" si="2"/>
        <v>0</v>
      </c>
      <c r="M6" s="4">
        <v>0.6</v>
      </c>
      <c r="N6" s="6">
        <f t="shared" si="0"/>
        <v>0</v>
      </c>
      <c r="O6" s="6">
        <v>3</v>
      </c>
      <c r="P6" s="6">
        <f t="shared" si="1"/>
        <v>0</v>
      </c>
      <c r="Q6" s="2">
        <v>2</v>
      </c>
      <c r="R6" s="26">
        <v>1</v>
      </c>
      <c r="S6" s="2" t="s">
        <v>136</v>
      </c>
      <c r="U6" t="s">
        <v>140</v>
      </c>
    </row>
    <row r="7" spans="2:21">
      <c r="B7" s="3" t="s">
        <v>21</v>
      </c>
      <c r="C7" s="1"/>
      <c r="D7" t="s">
        <v>123</v>
      </c>
      <c r="E7" t="s">
        <v>126</v>
      </c>
      <c r="G7">
        <v>0</v>
      </c>
      <c r="I7" s="4"/>
      <c r="J7" s="5">
        <v>0.5</v>
      </c>
      <c r="K7" s="4"/>
      <c r="L7" s="4">
        <f t="shared" si="2"/>
        <v>0</v>
      </c>
      <c r="M7" s="4">
        <v>0.6</v>
      </c>
      <c r="N7" s="6">
        <f t="shared" si="0"/>
        <v>0</v>
      </c>
      <c r="O7" s="6">
        <v>3</v>
      </c>
      <c r="P7" s="6">
        <f t="shared" si="1"/>
        <v>0</v>
      </c>
      <c r="Q7" s="2">
        <v>4</v>
      </c>
      <c r="R7" s="26">
        <v>2</v>
      </c>
      <c r="S7" s="2" t="s">
        <v>136</v>
      </c>
      <c r="U7" t="s">
        <v>138</v>
      </c>
    </row>
    <row r="8" spans="2:21" ht="45">
      <c r="B8" s="3" t="s">
        <v>22</v>
      </c>
      <c r="C8" s="1" t="s">
        <v>82</v>
      </c>
      <c r="D8" t="s">
        <v>123</v>
      </c>
      <c r="E8" t="s">
        <v>126</v>
      </c>
      <c r="G8">
        <v>0</v>
      </c>
      <c r="I8" s="4"/>
      <c r="J8" s="5">
        <v>0.75</v>
      </c>
      <c r="K8" s="4"/>
      <c r="L8" s="4">
        <f t="shared" si="2"/>
        <v>0</v>
      </c>
      <c r="M8" s="4">
        <v>0.6</v>
      </c>
      <c r="N8" s="6">
        <f t="shared" si="0"/>
        <v>0</v>
      </c>
      <c r="O8" s="6">
        <v>3</v>
      </c>
      <c r="P8" s="6">
        <f t="shared" si="1"/>
        <v>0</v>
      </c>
      <c r="Q8" s="2">
        <v>4</v>
      </c>
      <c r="R8" s="26">
        <v>4</v>
      </c>
      <c r="S8" s="2" t="s">
        <v>136</v>
      </c>
      <c r="U8" t="s">
        <v>138</v>
      </c>
    </row>
    <row r="9" spans="2:21" ht="45">
      <c r="B9" s="3" t="s">
        <v>23</v>
      </c>
      <c r="C9" s="1" t="s">
        <v>83</v>
      </c>
      <c r="D9" t="s">
        <v>123</v>
      </c>
      <c r="E9" t="s">
        <v>127</v>
      </c>
      <c r="G9">
        <v>0</v>
      </c>
      <c r="I9" s="4"/>
      <c r="J9" s="5">
        <v>0.5</v>
      </c>
      <c r="K9" s="4"/>
      <c r="L9" s="4">
        <f t="shared" si="2"/>
        <v>0</v>
      </c>
      <c r="M9" s="4">
        <v>0.6</v>
      </c>
      <c r="N9" s="6">
        <f t="shared" si="0"/>
        <v>0</v>
      </c>
      <c r="O9" s="6">
        <v>3</v>
      </c>
      <c r="P9" s="6">
        <f t="shared" si="1"/>
        <v>0</v>
      </c>
      <c r="Q9" s="2">
        <v>6</v>
      </c>
      <c r="R9" s="26">
        <v>12</v>
      </c>
      <c r="S9" s="2" t="s">
        <v>136</v>
      </c>
      <c r="U9" t="s">
        <v>141</v>
      </c>
    </row>
    <row r="10" spans="2:21" ht="45">
      <c r="B10" s="3" t="s">
        <v>24</v>
      </c>
      <c r="C10" s="1" t="s">
        <v>84</v>
      </c>
      <c r="D10" t="s">
        <v>123</v>
      </c>
      <c r="E10" t="s">
        <v>128</v>
      </c>
      <c r="G10">
        <v>0</v>
      </c>
      <c r="I10" s="4"/>
      <c r="J10" s="5">
        <v>0.25</v>
      </c>
      <c r="K10" s="4"/>
      <c r="L10" s="4">
        <f t="shared" si="2"/>
        <v>0</v>
      </c>
      <c r="M10" s="4">
        <v>0.6</v>
      </c>
      <c r="N10" s="6">
        <f t="shared" si="0"/>
        <v>0</v>
      </c>
      <c r="O10" s="6">
        <v>3</v>
      </c>
      <c r="P10" s="6">
        <f t="shared" si="1"/>
        <v>0</v>
      </c>
      <c r="Q10" s="2">
        <v>4</v>
      </c>
      <c r="R10" s="26">
        <v>4</v>
      </c>
      <c r="S10" s="2" t="s">
        <v>136</v>
      </c>
      <c r="U10" t="s">
        <v>141</v>
      </c>
    </row>
    <row r="11" spans="2:21" ht="30">
      <c r="B11" s="3" t="s">
        <v>25</v>
      </c>
      <c r="C11" s="1" t="s">
        <v>85</v>
      </c>
      <c r="D11" t="s">
        <v>123</v>
      </c>
      <c r="E11" t="s">
        <v>129</v>
      </c>
      <c r="G11">
        <v>0</v>
      </c>
      <c r="I11" s="4"/>
      <c r="J11" s="5">
        <v>0.5</v>
      </c>
      <c r="K11" s="4"/>
      <c r="L11" s="4">
        <f t="shared" si="2"/>
        <v>0</v>
      </c>
      <c r="M11" s="4">
        <v>0.6</v>
      </c>
      <c r="N11" s="6">
        <f t="shared" si="0"/>
        <v>0</v>
      </c>
      <c r="O11" s="6">
        <v>3</v>
      </c>
      <c r="P11" s="6">
        <f t="shared" si="1"/>
        <v>0</v>
      </c>
      <c r="Q11" s="2">
        <v>1</v>
      </c>
      <c r="R11" s="26">
        <v>0</v>
      </c>
      <c r="S11" s="2" t="s">
        <v>136</v>
      </c>
      <c r="U11" t="s">
        <v>138</v>
      </c>
    </row>
    <row r="12" spans="2:21" ht="30">
      <c r="B12" s="3" t="s">
        <v>26</v>
      </c>
      <c r="C12" s="1" t="s">
        <v>86</v>
      </c>
      <c r="D12" t="s">
        <v>123</v>
      </c>
      <c r="E12" t="s">
        <v>130</v>
      </c>
      <c r="G12">
        <v>0</v>
      </c>
      <c r="I12" s="4"/>
      <c r="J12" s="5">
        <v>0.75</v>
      </c>
      <c r="K12" s="4"/>
      <c r="L12" s="4">
        <f t="shared" si="2"/>
        <v>0</v>
      </c>
      <c r="M12" s="4">
        <v>0.6</v>
      </c>
      <c r="N12" s="6">
        <f t="shared" si="0"/>
        <v>0</v>
      </c>
      <c r="O12" s="6">
        <v>3</v>
      </c>
      <c r="P12" s="6">
        <f t="shared" si="1"/>
        <v>0</v>
      </c>
      <c r="Q12" s="2">
        <v>8</v>
      </c>
      <c r="R12" s="26">
        <v>0</v>
      </c>
      <c r="S12" s="2" t="s">
        <v>136</v>
      </c>
      <c r="U12" t="s">
        <v>138</v>
      </c>
    </row>
    <row r="13" spans="2:21" ht="30">
      <c r="B13" s="3" t="s">
        <v>27</v>
      </c>
      <c r="C13" s="1"/>
      <c r="D13" t="s">
        <v>123</v>
      </c>
      <c r="E13" t="s">
        <v>125</v>
      </c>
      <c r="G13">
        <v>0</v>
      </c>
      <c r="I13" s="4"/>
      <c r="J13" s="5">
        <v>0.5</v>
      </c>
      <c r="K13" s="4"/>
      <c r="L13" s="4">
        <f t="shared" si="2"/>
        <v>0</v>
      </c>
      <c r="M13" s="4">
        <v>0.6</v>
      </c>
      <c r="N13" s="6">
        <f t="shared" si="0"/>
        <v>0</v>
      </c>
      <c r="O13" s="6">
        <v>3</v>
      </c>
      <c r="P13" s="6">
        <f t="shared" si="1"/>
        <v>0</v>
      </c>
      <c r="Q13" s="2">
        <v>6</v>
      </c>
      <c r="R13" s="26">
        <v>1</v>
      </c>
      <c r="S13" s="2" t="s">
        <v>136</v>
      </c>
      <c r="U13" t="s">
        <v>139</v>
      </c>
    </row>
    <row r="14" spans="2:21" ht="30">
      <c r="B14" s="3" t="s">
        <v>29</v>
      </c>
      <c r="C14" s="1" t="s">
        <v>88</v>
      </c>
      <c r="D14" t="s">
        <v>123</v>
      </c>
      <c r="E14" t="s">
        <v>128</v>
      </c>
      <c r="G14">
        <v>1</v>
      </c>
      <c r="I14" s="4"/>
      <c r="J14" s="5">
        <v>0.5</v>
      </c>
      <c r="K14" s="4"/>
      <c r="L14" s="4">
        <f t="shared" si="2"/>
        <v>0</v>
      </c>
      <c r="M14" s="4">
        <v>0.6</v>
      </c>
      <c r="N14" s="6">
        <f t="shared" si="0"/>
        <v>0</v>
      </c>
      <c r="O14" s="6">
        <v>3</v>
      </c>
      <c r="P14" s="6">
        <f t="shared" si="1"/>
        <v>0</v>
      </c>
      <c r="Q14" s="2">
        <v>1</v>
      </c>
      <c r="R14" s="26">
        <v>0.5</v>
      </c>
      <c r="S14" s="2" t="s">
        <v>136</v>
      </c>
      <c r="U14" t="s">
        <v>139</v>
      </c>
    </row>
    <row r="15" spans="2:21" ht="60">
      <c r="B15" s="3" t="s">
        <v>31</v>
      </c>
      <c r="C15" s="1" t="s">
        <v>89</v>
      </c>
      <c r="D15" t="s">
        <v>123</v>
      </c>
      <c r="E15" t="s">
        <v>128</v>
      </c>
      <c r="G15">
        <v>2</v>
      </c>
      <c r="I15" s="4"/>
      <c r="J15" s="5">
        <v>0.25</v>
      </c>
      <c r="K15" s="4"/>
      <c r="L15" s="4">
        <f t="shared" si="2"/>
        <v>0</v>
      </c>
      <c r="M15" s="4">
        <v>0.6</v>
      </c>
      <c r="N15" s="6">
        <f t="shared" si="0"/>
        <v>0</v>
      </c>
      <c r="O15" s="6">
        <v>3</v>
      </c>
      <c r="P15" s="6">
        <f t="shared" si="1"/>
        <v>0</v>
      </c>
      <c r="Q15" s="2">
        <v>5</v>
      </c>
      <c r="R15" s="26">
        <v>0</v>
      </c>
      <c r="S15" s="2" t="s">
        <v>136</v>
      </c>
      <c r="U15" t="s">
        <v>139</v>
      </c>
    </row>
    <row r="16" spans="2:21" ht="30">
      <c r="B16" s="3" t="s">
        <v>53</v>
      </c>
      <c r="C16" s="1" t="s">
        <v>108</v>
      </c>
      <c r="D16" t="s">
        <v>123</v>
      </c>
      <c r="E16" t="s">
        <v>124</v>
      </c>
      <c r="G16">
        <v>2</v>
      </c>
      <c r="I16" s="4"/>
      <c r="J16" s="5">
        <v>0.75</v>
      </c>
      <c r="K16" s="4"/>
      <c r="L16" s="4">
        <f t="shared" si="2"/>
        <v>0</v>
      </c>
      <c r="M16" s="4">
        <v>0.6</v>
      </c>
      <c r="N16" s="6">
        <f t="shared" si="0"/>
        <v>0</v>
      </c>
      <c r="O16" s="6">
        <v>3</v>
      </c>
      <c r="P16" s="6">
        <f t="shared" si="1"/>
        <v>0</v>
      </c>
      <c r="Q16" s="2">
        <v>2</v>
      </c>
      <c r="R16" s="26">
        <v>2</v>
      </c>
      <c r="S16" s="2" t="s">
        <v>136</v>
      </c>
      <c r="U16" t="s">
        <v>138</v>
      </c>
    </row>
    <row r="17" spans="2:22" ht="45">
      <c r="B17" s="3" t="s">
        <v>32</v>
      </c>
      <c r="C17" s="1" t="s">
        <v>90</v>
      </c>
      <c r="D17" t="s">
        <v>123</v>
      </c>
      <c r="E17" t="s">
        <v>131</v>
      </c>
      <c r="G17">
        <v>0</v>
      </c>
      <c r="I17" s="4"/>
      <c r="J17" s="5">
        <v>0.5</v>
      </c>
      <c r="K17" s="4"/>
      <c r="L17" s="4">
        <f t="shared" si="2"/>
        <v>0</v>
      </c>
      <c r="M17" s="4">
        <v>0.6</v>
      </c>
      <c r="N17" s="6">
        <f t="shared" si="0"/>
        <v>0</v>
      </c>
      <c r="O17" s="6">
        <v>3</v>
      </c>
      <c r="P17" s="6">
        <f t="shared" si="1"/>
        <v>0</v>
      </c>
      <c r="Q17" s="2">
        <v>4</v>
      </c>
      <c r="R17" s="27">
        <v>8</v>
      </c>
      <c r="S17" s="2" t="s">
        <v>171</v>
      </c>
      <c r="U17" t="s">
        <v>141</v>
      </c>
    </row>
    <row r="18" spans="2:22" ht="30">
      <c r="B18" s="3" t="s">
        <v>33</v>
      </c>
      <c r="C18" s="1" t="s">
        <v>91</v>
      </c>
      <c r="D18" t="s">
        <v>123</v>
      </c>
      <c r="E18" t="s">
        <v>127</v>
      </c>
      <c r="G18">
        <v>0</v>
      </c>
      <c r="I18" s="4"/>
      <c r="J18" s="5">
        <v>0.25</v>
      </c>
      <c r="K18" s="4"/>
      <c r="L18" s="4">
        <f t="shared" si="2"/>
        <v>0</v>
      </c>
      <c r="M18" s="4">
        <v>0.6</v>
      </c>
      <c r="N18" s="6">
        <f t="shared" si="0"/>
        <v>0</v>
      </c>
      <c r="O18" s="6">
        <v>3</v>
      </c>
      <c r="P18" s="6">
        <f t="shared" si="1"/>
        <v>0</v>
      </c>
      <c r="Q18" s="2">
        <v>6</v>
      </c>
      <c r="R18" s="26">
        <v>6</v>
      </c>
      <c r="S18" s="2" t="s">
        <v>171</v>
      </c>
      <c r="U18" t="s">
        <v>141</v>
      </c>
    </row>
    <row r="19" spans="2:22" ht="45">
      <c r="B19" s="3" t="s">
        <v>34</v>
      </c>
      <c r="C19" s="1" t="s">
        <v>92</v>
      </c>
      <c r="D19" t="s">
        <v>123</v>
      </c>
      <c r="E19" t="s">
        <v>132</v>
      </c>
      <c r="G19">
        <v>0</v>
      </c>
      <c r="I19" s="4"/>
      <c r="J19" s="5">
        <v>0.25</v>
      </c>
      <c r="K19" s="4"/>
      <c r="L19" s="4">
        <f t="shared" si="2"/>
        <v>0</v>
      </c>
      <c r="M19" s="4">
        <v>0.6</v>
      </c>
      <c r="N19" s="6">
        <f t="shared" si="0"/>
        <v>0</v>
      </c>
      <c r="O19" s="6">
        <v>3</v>
      </c>
      <c r="P19" s="6">
        <f t="shared" si="1"/>
        <v>0</v>
      </c>
      <c r="Q19" s="2">
        <v>2</v>
      </c>
      <c r="R19" s="26">
        <v>2</v>
      </c>
      <c r="S19" s="2" t="s">
        <v>171</v>
      </c>
      <c r="U19" t="s">
        <v>139</v>
      </c>
    </row>
    <row r="20" spans="2:22">
      <c r="B20" s="3" t="s">
        <v>35</v>
      </c>
      <c r="C20" s="1" t="s">
        <v>93</v>
      </c>
      <c r="D20" t="s">
        <v>123</v>
      </c>
      <c r="E20" t="s">
        <v>128</v>
      </c>
      <c r="G20">
        <v>0</v>
      </c>
      <c r="I20" s="4"/>
      <c r="J20" s="5">
        <v>0.5</v>
      </c>
      <c r="K20" s="4"/>
      <c r="L20" s="4">
        <f t="shared" si="2"/>
        <v>0</v>
      </c>
      <c r="M20" s="4">
        <v>0.6</v>
      </c>
      <c r="N20" s="6">
        <f t="shared" si="0"/>
        <v>0</v>
      </c>
      <c r="O20" s="6">
        <v>3</v>
      </c>
      <c r="P20" s="6">
        <f t="shared" si="1"/>
        <v>0</v>
      </c>
      <c r="Q20" s="2">
        <v>2</v>
      </c>
      <c r="R20" s="26">
        <v>0</v>
      </c>
      <c r="S20" s="2" t="s">
        <v>171</v>
      </c>
      <c r="U20" t="s">
        <v>141</v>
      </c>
    </row>
    <row r="21" spans="2:22" ht="45">
      <c r="B21" s="3" t="s">
        <v>36</v>
      </c>
      <c r="C21" s="1" t="s">
        <v>94</v>
      </c>
      <c r="D21" t="s">
        <v>123</v>
      </c>
      <c r="E21" t="s">
        <v>128</v>
      </c>
      <c r="G21">
        <v>0</v>
      </c>
      <c r="I21" s="4"/>
      <c r="J21" s="5">
        <v>0.25</v>
      </c>
      <c r="K21" s="4"/>
      <c r="L21" s="4">
        <f t="shared" si="2"/>
        <v>0</v>
      </c>
      <c r="M21" s="4">
        <v>0.6</v>
      </c>
      <c r="N21" s="6">
        <f t="shared" si="0"/>
        <v>0</v>
      </c>
      <c r="O21" s="6">
        <v>3</v>
      </c>
      <c r="P21" s="6">
        <f t="shared" si="1"/>
        <v>0</v>
      </c>
      <c r="Q21" s="2">
        <v>4</v>
      </c>
      <c r="R21" s="26">
        <v>0</v>
      </c>
      <c r="S21" s="2" t="s">
        <v>171</v>
      </c>
      <c r="U21" t="s">
        <v>141</v>
      </c>
      <c r="V21" t="s">
        <v>164</v>
      </c>
    </row>
    <row r="22" spans="2:22" ht="45">
      <c r="B22" s="3" t="s">
        <v>43</v>
      </c>
      <c r="C22" s="1" t="s">
        <v>99</v>
      </c>
      <c r="D22" t="s">
        <v>123</v>
      </c>
      <c r="E22" t="s">
        <v>133</v>
      </c>
      <c r="G22">
        <v>0</v>
      </c>
      <c r="I22" s="4"/>
      <c r="J22" s="5">
        <v>0.25</v>
      </c>
      <c r="K22" s="4"/>
      <c r="L22" s="4">
        <f t="shared" si="2"/>
        <v>0</v>
      </c>
      <c r="M22" s="4">
        <v>0.6</v>
      </c>
      <c r="N22" s="6">
        <f t="shared" si="0"/>
        <v>0</v>
      </c>
      <c r="O22" s="6">
        <v>3</v>
      </c>
      <c r="P22" s="6">
        <f t="shared" si="1"/>
        <v>0</v>
      </c>
      <c r="Q22" s="2">
        <v>5</v>
      </c>
      <c r="R22" s="26">
        <v>5</v>
      </c>
      <c r="S22" s="2" t="s">
        <v>171</v>
      </c>
      <c r="U22" t="s">
        <v>140</v>
      </c>
    </row>
    <row r="23" spans="2:22" ht="105">
      <c r="B23" s="3" t="s">
        <v>170</v>
      </c>
      <c r="C23" s="1" t="s">
        <v>165</v>
      </c>
      <c r="D23" t="s">
        <v>123</v>
      </c>
      <c r="E23" t="s">
        <v>125</v>
      </c>
      <c r="G23">
        <v>0</v>
      </c>
      <c r="I23" s="4"/>
      <c r="J23" s="5">
        <v>0.5</v>
      </c>
      <c r="K23" s="4"/>
      <c r="L23" s="4">
        <f t="shared" si="2"/>
        <v>0</v>
      </c>
      <c r="M23" s="4">
        <v>0.6</v>
      </c>
      <c r="N23" s="6">
        <f t="shared" si="0"/>
        <v>0</v>
      </c>
      <c r="O23" s="6">
        <v>3</v>
      </c>
      <c r="P23" s="6">
        <f t="shared" si="1"/>
        <v>0</v>
      </c>
      <c r="Q23" s="2">
        <v>8</v>
      </c>
      <c r="R23" s="26">
        <v>12</v>
      </c>
      <c r="S23" s="2" t="s">
        <v>171</v>
      </c>
      <c r="U23" t="s">
        <v>139</v>
      </c>
    </row>
    <row r="24" spans="2:22" ht="30">
      <c r="B24" s="3" t="s">
        <v>28</v>
      </c>
      <c r="C24" s="1" t="s">
        <v>87</v>
      </c>
      <c r="D24" t="s">
        <v>123</v>
      </c>
      <c r="E24" t="s">
        <v>128</v>
      </c>
      <c r="G24">
        <v>1</v>
      </c>
      <c r="H24">
        <v>1.1000000000000001</v>
      </c>
      <c r="I24" s="4"/>
      <c r="J24" s="5">
        <v>0.5</v>
      </c>
      <c r="K24" s="4"/>
      <c r="L24" s="4">
        <f t="shared" si="2"/>
        <v>0</v>
      </c>
      <c r="M24" s="4">
        <v>0.6</v>
      </c>
      <c r="N24" s="6">
        <f t="shared" si="0"/>
        <v>0</v>
      </c>
      <c r="O24" s="6">
        <v>3</v>
      </c>
      <c r="P24" s="6">
        <f t="shared" si="1"/>
        <v>0</v>
      </c>
      <c r="Q24" s="2">
        <v>3</v>
      </c>
      <c r="R24" s="26">
        <v>0</v>
      </c>
      <c r="S24" s="2" t="s">
        <v>171</v>
      </c>
      <c r="U24" t="s">
        <v>139</v>
      </c>
    </row>
    <row r="25" spans="2:22" ht="30">
      <c r="B25" s="3" t="s">
        <v>30</v>
      </c>
      <c r="C25" s="1"/>
      <c r="D25" t="s">
        <v>123</v>
      </c>
      <c r="E25" t="s">
        <v>129</v>
      </c>
      <c r="G25">
        <v>1</v>
      </c>
      <c r="H25">
        <v>1.1000000000000001</v>
      </c>
      <c r="I25" s="4"/>
      <c r="J25" s="5">
        <v>0.5</v>
      </c>
      <c r="K25" s="4"/>
      <c r="L25" s="4">
        <f t="shared" si="2"/>
        <v>0</v>
      </c>
      <c r="M25" s="4">
        <v>0.6</v>
      </c>
      <c r="N25" s="6">
        <f t="shared" si="0"/>
        <v>0</v>
      </c>
      <c r="O25" s="6">
        <v>3</v>
      </c>
      <c r="P25" s="6">
        <f t="shared" si="1"/>
        <v>0</v>
      </c>
      <c r="Q25" s="2">
        <v>2</v>
      </c>
      <c r="R25" s="26">
        <v>0</v>
      </c>
      <c r="S25" s="2" t="s">
        <v>171</v>
      </c>
      <c r="U25" t="s">
        <v>138</v>
      </c>
    </row>
    <row r="26" spans="2:22">
      <c r="B26" s="3" t="s">
        <v>37</v>
      </c>
      <c r="C26" s="1"/>
      <c r="D26" t="s">
        <v>123</v>
      </c>
      <c r="E26" t="s">
        <v>128</v>
      </c>
      <c r="G26">
        <v>1</v>
      </c>
      <c r="H26">
        <v>1.1000000000000001</v>
      </c>
      <c r="I26" s="4"/>
      <c r="J26" s="5">
        <v>0.75</v>
      </c>
      <c r="K26" s="4"/>
      <c r="L26" s="4">
        <f t="shared" si="2"/>
        <v>0</v>
      </c>
      <c r="M26" s="4">
        <v>0.6</v>
      </c>
      <c r="N26" s="6">
        <f t="shared" si="0"/>
        <v>0</v>
      </c>
      <c r="O26" s="6">
        <v>3</v>
      </c>
      <c r="P26" s="6">
        <f t="shared" si="1"/>
        <v>0</v>
      </c>
      <c r="Q26" s="2">
        <v>1</v>
      </c>
      <c r="R26" s="26">
        <v>0</v>
      </c>
      <c r="S26" s="2" t="s">
        <v>171</v>
      </c>
      <c r="U26" t="s">
        <v>141</v>
      </c>
    </row>
    <row r="27" spans="2:22">
      <c r="B27" s="3" t="s">
        <v>38</v>
      </c>
      <c r="C27" s="1"/>
      <c r="D27" t="s">
        <v>123</v>
      </c>
      <c r="E27" t="s">
        <v>125</v>
      </c>
      <c r="G27">
        <v>1</v>
      </c>
      <c r="H27">
        <v>1.2</v>
      </c>
      <c r="I27" s="4"/>
      <c r="J27" s="5">
        <v>0.25</v>
      </c>
      <c r="K27" s="4"/>
      <c r="L27" s="4">
        <f t="shared" si="2"/>
        <v>0</v>
      </c>
      <c r="M27" s="4">
        <v>0.6</v>
      </c>
      <c r="N27" s="6">
        <f t="shared" si="0"/>
        <v>0</v>
      </c>
      <c r="O27" s="6">
        <v>3</v>
      </c>
      <c r="P27" s="6">
        <f t="shared" si="1"/>
        <v>0</v>
      </c>
      <c r="Q27" s="2">
        <v>5</v>
      </c>
      <c r="R27" s="26">
        <v>0.25</v>
      </c>
      <c r="S27" s="2" t="s">
        <v>171</v>
      </c>
      <c r="U27" t="s">
        <v>141</v>
      </c>
    </row>
    <row r="28" spans="2:22" ht="90">
      <c r="B28" s="3" t="s">
        <v>39</v>
      </c>
      <c r="C28" s="1" t="s">
        <v>95</v>
      </c>
      <c r="D28" t="s">
        <v>123</v>
      </c>
      <c r="E28" t="s">
        <v>124</v>
      </c>
      <c r="G28">
        <v>1</v>
      </c>
      <c r="H28">
        <v>1.2</v>
      </c>
      <c r="I28" s="4"/>
      <c r="J28" s="5">
        <v>0.5</v>
      </c>
      <c r="K28" s="4"/>
      <c r="L28" s="4">
        <f t="shared" si="2"/>
        <v>0</v>
      </c>
      <c r="M28" s="4">
        <v>0.6</v>
      </c>
      <c r="N28" s="6">
        <f t="shared" si="0"/>
        <v>0</v>
      </c>
      <c r="O28" s="6">
        <v>3</v>
      </c>
      <c r="P28" s="6">
        <f t="shared" si="1"/>
        <v>0</v>
      </c>
      <c r="Q28" s="2">
        <v>4</v>
      </c>
      <c r="R28" s="26">
        <v>0.5</v>
      </c>
      <c r="S28" s="2" t="s">
        <v>171</v>
      </c>
      <c r="U28" t="s">
        <v>138</v>
      </c>
    </row>
    <row r="29" spans="2:22" ht="30">
      <c r="B29" s="3" t="s">
        <v>40</v>
      </c>
      <c r="C29" s="1" t="s">
        <v>96</v>
      </c>
      <c r="D29" t="s">
        <v>123</v>
      </c>
      <c r="E29" t="s">
        <v>124</v>
      </c>
      <c r="G29">
        <v>1</v>
      </c>
      <c r="H29">
        <v>1.2</v>
      </c>
      <c r="I29" s="4"/>
      <c r="J29" s="5">
        <v>0.5</v>
      </c>
      <c r="K29" s="4"/>
      <c r="L29" s="4">
        <f t="shared" si="2"/>
        <v>0</v>
      </c>
      <c r="M29" s="4">
        <v>0.6</v>
      </c>
      <c r="N29" s="6">
        <f t="shared" si="0"/>
        <v>0</v>
      </c>
      <c r="O29" s="6">
        <v>3</v>
      </c>
      <c r="P29" s="6">
        <f t="shared" si="1"/>
        <v>0</v>
      </c>
      <c r="Q29" s="2">
        <v>4</v>
      </c>
      <c r="R29" s="26">
        <v>0.5</v>
      </c>
      <c r="S29" s="2" t="s">
        <v>171</v>
      </c>
      <c r="U29" t="s">
        <v>138</v>
      </c>
    </row>
    <row r="30" spans="2:22" ht="45">
      <c r="B30" s="3" t="s">
        <v>41</v>
      </c>
      <c r="C30" s="1" t="s">
        <v>97</v>
      </c>
      <c r="D30" t="s">
        <v>123</v>
      </c>
      <c r="E30" t="s">
        <v>124</v>
      </c>
      <c r="G30">
        <v>1</v>
      </c>
      <c r="H30">
        <v>1.1000000000000001</v>
      </c>
      <c r="I30" s="4"/>
      <c r="J30" s="5">
        <v>0.75</v>
      </c>
      <c r="K30" s="4"/>
      <c r="L30" s="4">
        <f t="shared" si="2"/>
        <v>0</v>
      </c>
      <c r="M30" s="4">
        <v>0.6</v>
      </c>
      <c r="N30" s="6">
        <f t="shared" si="0"/>
        <v>0</v>
      </c>
      <c r="O30" s="6">
        <v>3</v>
      </c>
      <c r="P30" s="6">
        <f t="shared" si="1"/>
        <v>0</v>
      </c>
      <c r="Q30" s="2">
        <v>3</v>
      </c>
      <c r="R30" s="26">
        <v>4.5</v>
      </c>
      <c r="S30" s="2" t="s">
        <v>171</v>
      </c>
      <c r="U30" t="s">
        <v>139</v>
      </c>
      <c r="V30" t="s">
        <v>166</v>
      </c>
    </row>
    <row r="31" spans="2:22" ht="45">
      <c r="B31" s="3" t="s">
        <v>42</v>
      </c>
      <c r="C31" s="1" t="s">
        <v>98</v>
      </c>
      <c r="D31" t="s">
        <v>123</v>
      </c>
      <c r="E31" t="s">
        <v>124</v>
      </c>
      <c r="G31">
        <v>1</v>
      </c>
      <c r="H31">
        <v>1.2</v>
      </c>
      <c r="I31" s="4"/>
      <c r="J31" s="5">
        <v>0.75</v>
      </c>
      <c r="K31" s="4"/>
      <c r="L31" s="4">
        <f t="shared" si="2"/>
        <v>0</v>
      </c>
      <c r="M31" s="4">
        <v>0.6</v>
      </c>
      <c r="N31" s="6">
        <f t="shared" si="0"/>
        <v>0</v>
      </c>
      <c r="O31" s="6">
        <v>3</v>
      </c>
      <c r="P31" s="6">
        <f t="shared" si="1"/>
        <v>0</v>
      </c>
      <c r="Q31" s="2">
        <v>4</v>
      </c>
      <c r="R31" s="26">
        <v>6</v>
      </c>
      <c r="S31" s="2" t="s">
        <v>171</v>
      </c>
      <c r="U31" t="s">
        <v>138</v>
      </c>
    </row>
    <row r="32" spans="2:22" ht="75">
      <c r="B32" s="3" t="s">
        <v>44</v>
      </c>
      <c r="C32" s="1" t="s">
        <v>100</v>
      </c>
      <c r="D32" t="s">
        <v>123</v>
      </c>
      <c r="E32" t="s">
        <v>125</v>
      </c>
      <c r="G32">
        <v>1</v>
      </c>
      <c r="H32">
        <v>1.2</v>
      </c>
      <c r="I32" s="4"/>
      <c r="J32" s="5">
        <v>0.25</v>
      </c>
      <c r="K32" s="4"/>
      <c r="L32" s="4">
        <f t="shared" si="2"/>
        <v>0</v>
      </c>
      <c r="M32" s="4">
        <v>0.6</v>
      </c>
      <c r="N32" s="6">
        <f t="shared" si="0"/>
        <v>0</v>
      </c>
      <c r="O32" s="6">
        <v>3</v>
      </c>
      <c r="P32" s="6">
        <f t="shared" si="1"/>
        <v>0</v>
      </c>
      <c r="Q32" s="2">
        <v>6</v>
      </c>
      <c r="R32" s="26">
        <v>6</v>
      </c>
      <c r="S32" s="2" t="s">
        <v>171</v>
      </c>
      <c r="U32" t="s">
        <v>139</v>
      </c>
    </row>
    <row r="33" spans="2:21" ht="45">
      <c r="B33" s="3" t="s">
        <v>167</v>
      </c>
      <c r="C33" s="1" t="s">
        <v>168</v>
      </c>
      <c r="D33" t="s">
        <v>123</v>
      </c>
      <c r="E33" t="s">
        <v>125</v>
      </c>
      <c r="G33">
        <v>1</v>
      </c>
      <c r="H33">
        <v>1.1000000000000001</v>
      </c>
      <c r="I33" s="4"/>
      <c r="J33" s="5">
        <v>0.25</v>
      </c>
      <c r="K33" s="4"/>
      <c r="L33" s="4">
        <f t="shared" si="2"/>
        <v>0</v>
      </c>
      <c r="M33" s="4">
        <v>0.6</v>
      </c>
      <c r="N33" s="6">
        <f t="shared" si="0"/>
        <v>0</v>
      </c>
      <c r="O33" s="6">
        <v>3</v>
      </c>
      <c r="P33" s="6">
        <f t="shared" si="1"/>
        <v>0</v>
      </c>
      <c r="Q33" s="2">
        <v>8</v>
      </c>
      <c r="R33" s="27">
        <v>24</v>
      </c>
      <c r="S33" s="2" t="s">
        <v>171</v>
      </c>
      <c r="U33" t="s">
        <v>139</v>
      </c>
    </row>
    <row r="34" spans="2:21" ht="30">
      <c r="B34" s="3" t="s">
        <v>45</v>
      </c>
      <c r="C34" s="1" t="s">
        <v>101</v>
      </c>
      <c r="D34" t="s">
        <v>123</v>
      </c>
      <c r="E34" t="s">
        <v>134</v>
      </c>
      <c r="G34">
        <v>1</v>
      </c>
      <c r="H34">
        <v>1.2</v>
      </c>
      <c r="I34" s="4"/>
      <c r="J34" s="5">
        <v>0.25</v>
      </c>
      <c r="K34" s="4"/>
      <c r="L34" s="4">
        <f t="shared" si="2"/>
        <v>0</v>
      </c>
      <c r="M34" s="4">
        <v>0.6</v>
      </c>
      <c r="N34" s="6">
        <f t="shared" si="0"/>
        <v>0</v>
      </c>
      <c r="O34" s="6">
        <v>3</v>
      </c>
      <c r="P34" s="6">
        <f t="shared" si="1"/>
        <v>0</v>
      </c>
      <c r="Q34" s="2">
        <v>4</v>
      </c>
      <c r="R34" s="26">
        <v>8</v>
      </c>
      <c r="S34" s="2" t="s">
        <v>171</v>
      </c>
      <c r="U34" t="s">
        <v>139</v>
      </c>
    </row>
    <row r="35" spans="2:21" ht="45">
      <c r="B35" s="3" t="s">
        <v>46</v>
      </c>
      <c r="C35" s="1" t="s">
        <v>102</v>
      </c>
      <c r="D35" t="s">
        <v>123</v>
      </c>
      <c r="E35" t="s">
        <v>125</v>
      </c>
      <c r="G35">
        <v>1</v>
      </c>
      <c r="H35">
        <v>1.2</v>
      </c>
      <c r="I35" s="4"/>
      <c r="J35" s="5">
        <v>0.25</v>
      </c>
      <c r="K35" s="4"/>
      <c r="L35" s="4">
        <f t="shared" si="2"/>
        <v>0</v>
      </c>
      <c r="M35" s="4">
        <v>0.6</v>
      </c>
      <c r="N35" s="6">
        <f t="shared" si="0"/>
        <v>0</v>
      </c>
      <c r="O35" s="6">
        <v>3</v>
      </c>
      <c r="P35" s="6">
        <f t="shared" si="1"/>
        <v>0</v>
      </c>
      <c r="Q35" s="2">
        <v>10</v>
      </c>
      <c r="R35" s="26">
        <v>10</v>
      </c>
      <c r="S35" s="2" t="s">
        <v>171</v>
      </c>
      <c r="U35" t="s">
        <v>139</v>
      </c>
    </row>
    <row r="36" spans="2:21" ht="30">
      <c r="B36" s="3" t="s">
        <v>47</v>
      </c>
      <c r="C36" s="1" t="s">
        <v>103</v>
      </c>
      <c r="D36" t="s">
        <v>123</v>
      </c>
      <c r="E36" t="s">
        <v>125</v>
      </c>
      <c r="G36">
        <v>1</v>
      </c>
      <c r="H36">
        <v>1.1000000000000001</v>
      </c>
      <c r="I36" s="4"/>
      <c r="J36" s="5">
        <v>0.5</v>
      </c>
      <c r="K36" s="4"/>
      <c r="L36" s="4">
        <f t="shared" si="2"/>
        <v>0</v>
      </c>
      <c r="M36" s="4">
        <v>0.6</v>
      </c>
      <c r="N36" s="6">
        <f t="shared" si="0"/>
        <v>0</v>
      </c>
      <c r="O36" s="6">
        <v>3</v>
      </c>
      <c r="P36" s="6">
        <f t="shared" si="1"/>
        <v>0</v>
      </c>
      <c r="Q36" s="2">
        <v>4</v>
      </c>
      <c r="R36" s="26">
        <v>4</v>
      </c>
      <c r="S36" s="2" t="s">
        <v>171</v>
      </c>
      <c r="U36" t="s">
        <v>139</v>
      </c>
    </row>
    <row r="37" spans="2:21" ht="30">
      <c r="B37" s="3" t="s">
        <v>48</v>
      </c>
      <c r="C37" s="1" t="s">
        <v>104</v>
      </c>
      <c r="D37" t="s">
        <v>123</v>
      </c>
      <c r="E37" t="s">
        <v>127</v>
      </c>
      <c r="G37">
        <v>1</v>
      </c>
      <c r="H37">
        <v>1.2</v>
      </c>
      <c r="I37" s="4"/>
      <c r="J37" s="5">
        <v>0.5</v>
      </c>
      <c r="K37" s="4"/>
      <c r="L37" s="4">
        <f t="shared" si="2"/>
        <v>0</v>
      </c>
      <c r="M37" s="4">
        <v>0.6</v>
      </c>
      <c r="N37" s="6">
        <f t="shared" si="0"/>
        <v>0</v>
      </c>
      <c r="O37" s="6">
        <v>3</v>
      </c>
      <c r="P37" s="6">
        <f t="shared" si="1"/>
        <v>0</v>
      </c>
      <c r="Q37" s="2">
        <v>2</v>
      </c>
      <c r="R37" s="26">
        <v>1</v>
      </c>
      <c r="S37" s="2" t="s">
        <v>171</v>
      </c>
      <c r="U37" t="s">
        <v>141</v>
      </c>
    </row>
    <row r="38" spans="2:21" ht="60">
      <c r="B38" s="3" t="s">
        <v>49</v>
      </c>
      <c r="C38" s="1" t="s">
        <v>105</v>
      </c>
      <c r="D38" t="s">
        <v>123</v>
      </c>
      <c r="E38" t="s">
        <v>133</v>
      </c>
      <c r="G38">
        <v>1</v>
      </c>
      <c r="H38">
        <v>1.1000000000000001</v>
      </c>
      <c r="I38" s="4"/>
      <c r="J38" s="5">
        <v>0.5</v>
      </c>
      <c r="K38" s="4"/>
      <c r="L38" s="4">
        <f t="shared" si="2"/>
        <v>0</v>
      </c>
      <c r="M38" s="4">
        <v>0.6</v>
      </c>
      <c r="N38" s="6">
        <f t="shared" si="0"/>
        <v>0</v>
      </c>
      <c r="O38" s="6">
        <v>3</v>
      </c>
      <c r="P38" s="6">
        <f t="shared" si="1"/>
        <v>0</v>
      </c>
      <c r="Q38" s="2">
        <v>5</v>
      </c>
      <c r="R38" s="26">
        <v>5</v>
      </c>
      <c r="S38" s="2" t="s">
        <v>171</v>
      </c>
      <c r="U38" t="s">
        <v>140</v>
      </c>
    </row>
    <row r="39" spans="2:21" ht="30">
      <c r="B39" s="3" t="s">
        <v>50</v>
      </c>
      <c r="C39" s="1" t="s">
        <v>106</v>
      </c>
      <c r="D39" t="s">
        <v>123</v>
      </c>
      <c r="E39" t="s">
        <v>128</v>
      </c>
      <c r="G39">
        <v>1</v>
      </c>
      <c r="H39">
        <v>1.1000000000000001</v>
      </c>
      <c r="I39" s="4"/>
      <c r="J39" s="5">
        <v>0.5</v>
      </c>
      <c r="K39" s="4"/>
      <c r="L39" s="4">
        <f t="shared" si="2"/>
        <v>0</v>
      </c>
      <c r="M39" s="4">
        <v>0.6</v>
      </c>
      <c r="N39" s="6">
        <f t="shared" si="0"/>
        <v>0</v>
      </c>
      <c r="O39" s="6">
        <v>3</v>
      </c>
      <c r="P39" s="6">
        <f t="shared" si="1"/>
        <v>0</v>
      </c>
      <c r="Q39" s="2">
        <v>2</v>
      </c>
      <c r="R39" s="26">
        <v>4</v>
      </c>
      <c r="S39" s="2" t="s">
        <v>171</v>
      </c>
      <c r="U39" t="s">
        <v>141</v>
      </c>
    </row>
    <row r="40" spans="2:21" ht="30">
      <c r="B40" s="3" t="s">
        <v>51</v>
      </c>
      <c r="C40" s="1" t="s">
        <v>107</v>
      </c>
      <c r="D40" t="s">
        <v>123</v>
      </c>
      <c r="E40" t="s">
        <v>128</v>
      </c>
      <c r="G40">
        <v>1</v>
      </c>
      <c r="H40">
        <v>1.1000000000000001</v>
      </c>
      <c r="I40" s="4"/>
      <c r="J40" s="5">
        <v>0.25</v>
      </c>
      <c r="K40" s="4"/>
      <c r="L40" s="4">
        <f t="shared" si="2"/>
        <v>0</v>
      </c>
      <c r="M40" s="4">
        <v>0.6</v>
      </c>
      <c r="N40" s="6">
        <f t="shared" si="0"/>
        <v>0</v>
      </c>
      <c r="O40" s="6">
        <v>3</v>
      </c>
      <c r="P40" s="6">
        <f t="shared" si="1"/>
        <v>0</v>
      </c>
      <c r="Q40" s="2">
        <v>0</v>
      </c>
      <c r="R40" s="26">
        <v>2</v>
      </c>
      <c r="S40" s="2" t="s">
        <v>171</v>
      </c>
      <c r="U40" t="s">
        <v>142</v>
      </c>
    </row>
    <row r="41" spans="2:21">
      <c r="B41" s="3" t="s">
        <v>52</v>
      </c>
      <c r="C41" s="1"/>
      <c r="D41" t="s">
        <v>123</v>
      </c>
      <c r="E41" t="s">
        <v>124</v>
      </c>
      <c r="G41">
        <v>2</v>
      </c>
      <c r="I41" s="4"/>
      <c r="J41" s="5">
        <v>0.75</v>
      </c>
      <c r="K41" s="4"/>
      <c r="L41" s="4">
        <f t="shared" si="2"/>
        <v>0</v>
      </c>
      <c r="M41" s="4">
        <v>0.6</v>
      </c>
      <c r="N41" s="6">
        <f t="shared" si="0"/>
        <v>0</v>
      </c>
      <c r="O41" s="6">
        <v>3</v>
      </c>
      <c r="P41" s="6">
        <f t="shared" si="1"/>
        <v>0</v>
      </c>
      <c r="Q41" s="2">
        <v>2</v>
      </c>
      <c r="R41" s="26">
        <v>0</v>
      </c>
      <c r="S41" s="2" t="s">
        <v>171</v>
      </c>
      <c r="U41" t="s">
        <v>138</v>
      </c>
    </row>
    <row r="42" spans="2:21">
      <c r="B42" s="3" t="s">
        <v>54</v>
      </c>
      <c r="C42" s="1"/>
      <c r="D42" t="s">
        <v>123</v>
      </c>
      <c r="E42" t="s">
        <v>131</v>
      </c>
      <c r="G42">
        <v>2</v>
      </c>
      <c r="I42" s="4"/>
      <c r="J42" s="5">
        <v>0.25</v>
      </c>
      <c r="K42" s="4"/>
      <c r="L42" s="4">
        <f t="shared" si="2"/>
        <v>0</v>
      </c>
      <c r="M42" s="4">
        <v>0.6</v>
      </c>
      <c r="N42" s="6">
        <f t="shared" si="0"/>
        <v>0</v>
      </c>
      <c r="O42" s="6">
        <v>3</v>
      </c>
      <c r="P42" s="6">
        <f t="shared" si="1"/>
        <v>0</v>
      </c>
      <c r="Q42" s="2">
        <v>4</v>
      </c>
      <c r="R42" s="27">
        <v>8</v>
      </c>
      <c r="S42" s="2" t="s">
        <v>171</v>
      </c>
      <c r="U42" t="s">
        <v>141</v>
      </c>
    </row>
    <row r="43" spans="2:21" ht="45">
      <c r="B43" s="3" t="s">
        <v>55</v>
      </c>
      <c r="C43" s="1" t="s">
        <v>109</v>
      </c>
      <c r="D43" t="s">
        <v>123</v>
      </c>
      <c r="E43" t="s">
        <v>125</v>
      </c>
      <c r="G43">
        <v>2</v>
      </c>
      <c r="I43" s="4"/>
      <c r="J43" s="5">
        <v>0.25</v>
      </c>
      <c r="K43" s="4"/>
      <c r="L43" s="4">
        <f t="shared" si="2"/>
        <v>0</v>
      </c>
      <c r="M43" s="4">
        <v>0.6</v>
      </c>
      <c r="N43" s="6">
        <f t="shared" si="0"/>
        <v>0</v>
      </c>
      <c r="O43" s="6">
        <v>3</v>
      </c>
      <c r="P43" s="6">
        <f t="shared" si="1"/>
        <v>0</v>
      </c>
      <c r="Q43" s="2">
        <v>4</v>
      </c>
      <c r="R43" s="26">
        <v>15</v>
      </c>
      <c r="S43" s="2" t="s">
        <v>171</v>
      </c>
      <c r="U43" t="s">
        <v>139</v>
      </c>
    </row>
    <row r="44" spans="2:21">
      <c r="B44" s="3" t="s">
        <v>59</v>
      </c>
      <c r="C44" s="1"/>
      <c r="D44" t="s">
        <v>123</v>
      </c>
      <c r="E44" t="s">
        <v>135</v>
      </c>
      <c r="G44">
        <v>0</v>
      </c>
      <c r="I44" s="4"/>
      <c r="J44" s="5">
        <v>0.75</v>
      </c>
      <c r="K44" s="4"/>
      <c r="L44" s="4">
        <f t="shared" si="2"/>
        <v>0</v>
      </c>
      <c r="M44" s="4">
        <v>0.6</v>
      </c>
      <c r="N44" s="6">
        <f t="shared" si="0"/>
        <v>0</v>
      </c>
      <c r="O44" s="6">
        <v>3</v>
      </c>
      <c r="P44" s="6">
        <f t="shared" si="1"/>
        <v>0</v>
      </c>
      <c r="Q44" s="2">
        <v>3</v>
      </c>
      <c r="R44" s="26">
        <v>4</v>
      </c>
      <c r="S44" s="2" t="s">
        <v>137</v>
      </c>
      <c r="U44" t="s">
        <v>139</v>
      </c>
    </row>
    <row r="45" spans="2:21" ht="30">
      <c r="B45" s="3" t="s">
        <v>60</v>
      </c>
      <c r="C45" s="1" t="s">
        <v>110</v>
      </c>
      <c r="D45" t="s">
        <v>123</v>
      </c>
      <c r="E45" t="s">
        <v>128</v>
      </c>
      <c r="G45">
        <v>0</v>
      </c>
      <c r="I45" s="4"/>
      <c r="J45" s="5">
        <v>0.25</v>
      </c>
      <c r="K45" s="4"/>
      <c r="L45" s="4">
        <f t="shared" si="2"/>
        <v>0</v>
      </c>
      <c r="M45" s="4">
        <v>0.6</v>
      </c>
      <c r="N45" s="6">
        <f t="shared" si="0"/>
        <v>0</v>
      </c>
      <c r="O45" s="6">
        <v>3</v>
      </c>
      <c r="P45" s="6">
        <f t="shared" si="1"/>
        <v>0</v>
      </c>
      <c r="Q45" s="2">
        <v>2</v>
      </c>
      <c r="R45" s="26">
        <v>2</v>
      </c>
      <c r="S45" s="2" t="s">
        <v>137</v>
      </c>
      <c r="U45" t="s">
        <v>139</v>
      </c>
    </row>
    <row r="46" spans="2:21" ht="30">
      <c r="B46" s="3" t="s">
        <v>61</v>
      </c>
      <c r="C46" s="1" t="s">
        <v>111</v>
      </c>
      <c r="D46" t="s">
        <v>123</v>
      </c>
      <c r="E46" t="s">
        <v>135</v>
      </c>
      <c r="G46">
        <v>0</v>
      </c>
      <c r="I46" s="4"/>
      <c r="J46" s="5">
        <v>0.75</v>
      </c>
      <c r="K46" s="4"/>
      <c r="L46" s="4">
        <f t="shared" si="2"/>
        <v>0</v>
      </c>
      <c r="M46" s="4">
        <v>0.6</v>
      </c>
      <c r="N46" s="6">
        <f t="shared" si="0"/>
        <v>0</v>
      </c>
      <c r="O46" s="6">
        <v>3</v>
      </c>
      <c r="P46" s="6">
        <f t="shared" si="1"/>
        <v>0</v>
      </c>
      <c r="Q46" s="2">
        <v>0</v>
      </c>
      <c r="R46" s="26">
        <v>0</v>
      </c>
      <c r="S46" s="2" t="s">
        <v>137</v>
      </c>
      <c r="U46" t="s">
        <v>139</v>
      </c>
    </row>
    <row r="47" spans="2:21" ht="90">
      <c r="B47" s="3" t="s">
        <v>62</v>
      </c>
      <c r="C47" s="1" t="s">
        <v>112</v>
      </c>
      <c r="D47" t="s">
        <v>123</v>
      </c>
      <c r="E47" t="s">
        <v>125</v>
      </c>
      <c r="G47">
        <v>0</v>
      </c>
      <c r="I47" s="4"/>
      <c r="J47" s="5">
        <v>0.5</v>
      </c>
      <c r="K47" s="4"/>
      <c r="L47" s="4">
        <f t="shared" si="2"/>
        <v>0</v>
      </c>
      <c r="M47" s="4">
        <v>0.6</v>
      </c>
      <c r="N47" s="6">
        <f t="shared" si="0"/>
        <v>0</v>
      </c>
      <c r="O47" s="6">
        <v>3</v>
      </c>
      <c r="P47" s="6">
        <f t="shared" si="1"/>
        <v>0</v>
      </c>
      <c r="Q47" s="2">
        <v>8</v>
      </c>
      <c r="R47" s="26">
        <v>3</v>
      </c>
      <c r="S47" s="2" t="s">
        <v>137</v>
      </c>
      <c r="U47" t="s">
        <v>139</v>
      </c>
    </row>
    <row r="48" spans="2:21" ht="60">
      <c r="B48" s="3" t="s">
        <v>63</v>
      </c>
      <c r="C48" s="1" t="s">
        <v>113</v>
      </c>
      <c r="D48" t="s">
        <v>123</v>
      </c>
      <c r="E48" t="s">
        <v>128</v>
      </c>
      <c r="G48">
        <v>0</v>
      </c>
      <c r="I48" s="4"/>
      <c r="J48" s="5">
        <v>0.25</v>
      </c>
      <c r="K48" s="4"/>
      <c r="L48" s="4"/>
      <c r="M48" s="4"/>
      <c r="N48" s="6"/>
      <c r="O48" s="6"/>
      <c r="P48" s="6"/>
      <c r="Q48" s="2">
        <v>4</v>
      </c>
      <c r="R48" s="26">
        <v>7</v>
      </c>
      <c r="S48" s="2" t="s">
        <v>137</v>
      </c>
      <c r="U48" t="s">
        <v>139</v>
      </c>
    </row>
    <row r="49" spans="2:22">
      <c r="B49" s="3" t="s">
        <v>66</v>
      </c>
      <c r="C49" s="1"/>
      <c r="D49" t="s">
        <v>123</v>
      </c>
      <c r="E49" t="s">
        <v>128</v>
      </c>
      <c r="G49">
        <v>0</v>
      </c>
      <c r="I49" s="4"/>
      <c r="J49" s="5">
        <v>0.25</v>
      </c>
      <c r="K49" s="4"/>
      <c r="L49" s="4"/>
      <c r="M49" s="4"/>
      <c r="N49" s="6"/>
      <c r="O49" s="6"/>
      <c r="P49" s="6"/>
      <c r="Q49" s="2">
        <v>8</v>
      </c>
      <c r="R49" s="26">
        <v>0</v>
      </c>
      <c r="S49" s="2" t="s">
        <v>137</v>
      </c>
      <c r="U49" t="s">
        <v>139</v>
      </c>
    </row>
    <row r="50" spans="2:22" ht="60">
      <c r="B50" s="3" t="s">
        <v>71</v>
      </c>
      <c r="C50" s="1" t="s">
        <v>144</v>
      </c>
      <c r="D50" t="s">
        <v>123</v>
      </c>
      <c r="E50" t="s">
        <v>128</v>
      </c>
      <c r="G50">
        <v>0</v>
      </c>
      <c r="I50" s="4"/>
      <c r="J50" s="5">
        <v>0.25</v>
      </c>
      <c r="K50" s="4"/>
      <c r="L50" s="4"/>
      <c r="M50" s="4"/>
      <c r="N50" s="6"/>
      <c r="O50" s="6"/>
      <c r="P50" s="6"/>
      <c r="Q50" s="2">
        <v>4</v>
      </c>
      <c r="R50" s="26">
        <v>0</v>
      </c>
      <c r="S50" s="2" t="s">
        <v>137</v>
      </c>
      <c r="U50" t="s">
        <v>139</v>
      </c>
    </row>
    <row r="51" spans="2:22">
      <c r="B51" s="3" t="s">
        <v>56</v>
      </c>
      <c r="C51" s="1"/>
      <c r="D51" t="s">
        <v>123</v>
      </c>
      <c r="E51" t="s">
        <v>125</v>
      </c>
      <c r="G51">
        <v>1</v>
      </c>
      <c r="I51" s="4"/>
      <c r="J51" s="5">
        <v>0.25</v>
      </c>
      <c r="K51" s="4"/>
      <c r="L51" s="4">
        <f>(I51 * J51 + K51 * (1-J51))/2</f>
        <v>0</v>
      </c>
      <c r="M51" s="4">
        <v>0.6</v>
      </c>
      <c r="N51" s="6">
        <f>L51 / M51</f>
        <v>0</v>
      </c>
      <c r="O51" s="6">
        <v>3</v>
      </c>
      <c r="P51" s="6">
        <f>N51 * O51</f>
        <v>0</v>
      </c>
      <c r="Q51" s="2">
        <v>7</v>
      </c>
      <c r="R51" s="26">
        <v>7</v>
      </c>
      <c r="S51" s="2" t="s">
        <v>137</v>
      </c>
      <c r="U51" t="s">
        <v>139</v>
      </c>
    </row>
    <row r="52" spans="2:22">
      <c r="B52" s="3" t="s">
        <v>57</v>
      </c>
      <c r="C52" s="1"/>
      <c r="D52" t="s">
        <v>123</v>
      </c>
      <c r="G52">
        <v>1</v>
      </c>
      <c r="I52" s="4"/>
      <c r="J52" s="5">
        <v>0.25</v>
      </c>
      <c r="K52" s="4"/>
      <c r="L52" s="4">
        <f>(I52 * J52 + K52 * (1-J52))/2</f>
        <v>0</v>
      </c>
      <c r="M52" s="4">
        <v>0.6</v>
      </c>
      <c r="N52" s="6">
        <f>L52 / M52</f>
        <v>0</v>
      </c>
      <c r="O52" s="6">
        <v>3</v>
      </c>
      <c r="P52" s="6">
        <f>N52 * O52</f>
        <v>0</v>
      </c>
      <c r="Q52" s="2">
        <v>6</v>
      </c>
      <c r="R52" s="26">
        <v>6</v>
      </c>
      <c r="S52" s="2" t="s">
        <v>137</v>
      </c>
      <c r="U52" t="s">
        <v>139</v>
      </c>
    </row>
    <row r="53" spans="2:22">
      <c r="B53" s="3" t="s">
        <v>58</v>
      </c>
      <c r="C53" s="1" t="s">
        <v>143</v>
      </c>
      <c r="D53" t="s">
        <v>123</v>
      </c>
      <c r="E53" t="s">
        <v>125</v>
      </c>
      <c r="G53">
        <v>1</v>
      </c>
      <c r="I53" s="4"/>
      <c r="J53" s="5">
        <v>0.5</v>
      </c>
      <c r="K53" s="4"/>
      <c r="L53" s="4">
        <f>(I53 * J53 + K53 * (1-J53))/2</f>
        <v>0</v>
      </c>
      <c r="M53" s="4">
        <v>0.6</v>
      </c>
      <c r="N53" s="6">
        <f>L53 / M53</f>
        <v>0</v>
      </c>
      <c r="O53" s="6">
        <v>3</v>
      </c>
      <c r="P53" s="6">
        <f>N53 * O53</f>
        <v>0</v>
      </c>
      <c r="Q53" s="2">
        <v>5</v>
      </c>
      <c r="R53" s="26">
        <v>10</v>
      </c>
      <c r="S53" s="2" t="s">
        <v>137</v>
      </c>
      <c r="U53" t="s">
        <v>139</v>
      </c>
    </row>
    <row r="54" spans="2:22" ht="75">
      <c r="B54" s="3" t="s">
        <v>145</v>
      </c>
      <c r="C54" s="1" t="s">
        <v>146</v>
      </c>
      <c r="D54" t="s">
        <v>123</v>
      </c>
      <c r="E54" t="s">
        <v>133</v>
      </c>
      <c r="G54">
        <v>1</v>
      </c>
      <c r="I54" s="4"/>
      <c r="J54" s="5">
        <v>0.25</v>
      </c>
      <c r="K54" s="4"/>
      <c r="L54" s="4"/>
      <c r="M54" s="4"/>
      <c r="N54" s="6"/>
      <c r="O54" s="6"/>
      <c r="P54" s="6"/>
      <c r="Q54" s="2">
        <v>2</v>
      </c>
      <c r="R54" s="26">
        <v>2</v>
      </c>
      <c r="S54" s="2" t="s">
        <v>137</v>
      </c>
      <c r="U54" t="s">
        <v>140</v>
      </c>
    </row>
    <row r="55" spans="2:22" ht="30">
      <c r="B55" s="3" t="s">
        <v>64</v>
      </c>
      <c r="C55" s="1" t="s">
        <v>114</v>
      </c>
      <c r="D55" t="s">
        <v>123</v>
      </c>
      <c r="G55">
        <v>1</v>
      </c>
      <c r="I55" s="4"/>
      <c r="J55" s="5">
        <v>0.5</v>
      </c>
      <c r="K55" s="4"/>
      <c r="L55" s="4"/>
      <c r="M55" s="4"/>
      <c r="N55" s="6"/>
      <c r="O55" s="6"/>
      <c r="P55" s="6"/>
      <c r="Q55" s="2">
        <v>1</v>
      </c>
      <c r="R55" s="26">
        <v>2</v>
      </c>
      <c r="S55" s="2" t="s">
        <v>137</v>
      </c>
      <c r="U55" t="s">
        <v>138</v>
      </c>
    </row>
    <row r="56" spans="2:22" ht="120">
      <c r="B56" s="3" t="s">
        <v>65</v>
      </c>
      <c r="C56" s="1" t="s">
        <v>115</v>
      </c>
      <c r="D56" t="s">
        <v>123</v>
      </c>
      <c r="E56" t="s">
        <v>131</v>
      </c>
      <c r="G56">
        <v>1</v>
      </c>
      <c r="I56" s="4"/>
      <c r="J56" s="5">
        <v>0.25</v>
      </c>
      <c r="K56" s="4"/>
      <c r="L56" s="4"/>
      <c r="M56" s="4"/>
      <c r="N56" s="6"/>
      <c r="O56" s="6"/>
      <c r="P56" s="6"/>
      <c r="Q56" s="2">
        <v>6</v>
      </c>
      <c r="R56" s="26">
        <v>12</v>
      </c>
      <c r="S56" s="2" t="s">
        <v>137</v>
      </c>
      <c r="U56" t="s">
        <v>141</v>
      </c>
    </row>
    <row r="57" spans="2:22" ht="75">
      <c r="B57" s="3" t="s">
        <v>67</v>
      </c>
      <c r="C57" s="1" t="s">
        <v>116</v>
      </c>
      <c r="D57" t="s">
        <v>123</v>
      </c>
      <c r="E57" t="s">
        <v>125</v>
      </c>
      <c r="G57">
        <v>1</v>
      </c>
      <c r="I57" s="4"/>
      <c r="J57" s="5">
        <v>0.5</v>
      </c>
      <c r="K57" s="4"/>
      <c r="L57" s="4"/>
      <c r="M57" s="4"/>
      <c r="N57" s="6"/>
      <c r="O57" s="6"/>
      <c r="P57" s="6"/>
      <c r="Q57" s="2">
        <v>1</v>
      </c>
      <c r="R57" s="26">
        <v>1</v>
      </c>
      <c r="S57" s="2" t="s">
        <v>137</v>
      </c>
      <c r="U57" t="s">
        <v>139</v>
      </c>
    </row>
    <row r="58" spans="2:22" ht="45">
      <c r="B58" s="3" t="s">
        <v>74</v>
      </c>
      <c r="C58" s="1" t="s">
        <v>121</v>
      </c>
      <c r="D58" t="s">
        <v>123</v>
      </c>
      <c r="E58" t="s">
        <v>125</v>
      </c>
      <c r="G58">
        <v>1</v>
      </c>
      <c r="I58" s="4"/>
      <c r="J58" s="5">
        <v>0.25</v>
      </c>
      <c r="K58" s="4"/>
      <c r="L58" s="4"/>
      <c r="M58" s="4"/>
      <c r="N58" s="6"/>
      <c r="O58" s="6"/>
      <c r="P58" s="6"/>
      <c r="Q58" s="2">
        <v>10</v>
      </c>
      <c r="R58" s="26">
        <v>15</v>
      </c>
      <c r="S58" s="2" t="s">
        <v>137</v>
      </c>
      <c r="U58" t="s">
        <v>141</v>
      </c>
    </row>
    <row r="59" spans="2:22" ht="45">
      <c r="B59" s="34" t="s">
        <v>182</v>
      </c>
      <c r="C59" s="35" t="s">
        <v>183</v>
      </c>
      <c r="D59" s="36" t="s">
        <v>123</v>
      </c>
      <c r="E59" s="36" t="s">
        <v>124</v>
      </c>
      <c r="F59" s="37"/>
      <c r="G59" s="38">
        <v>1</v>
      </c>
      <c r="H59" s="37"/>
      <c r="I59" s="37"/>
      <c r="J59" s="37"/>
      <c r="K59" s="37"/>
      <c r="L59" s="37"/>
      <c r="M59" s="37"/>
      <c r="N59" s="37"/>
      <c r="O59" s="37"/>
      <c r="P59" s="37"/>
      <c r="Q59" s="38">
        <v>2</v>
      </c>
      <c r="R59" s="38">
        <v>2</v>
      </c>
      <c r="S59" s="36" t="s">
        <v>137</v>
      </c>
      <c r="T59" s="37"/>
      <c r="U59" s="36" t="s">
        <v>138</v>
      </c>
      <c r="V59" s="37"/>
    </row>
    <row r="60" spans="2:22" ht="30">
      <c r="B60" s="3" t="s">
        <v>68</v>
      </c>
      <c r="C60" s="1" t="s">
        <v>117</v>
      </c>
      <c r="D60" t="s">
        <v>123</v>
      </c>
      <c r="E60" t="s">
        <v>125</v>
      </c>
      <c r="G60">
        <v>2</v>
      </c>
      <c r="I60" s="4"/>
      <c r="J60" s="5">
        <v>0.25</v>
      </c>
      <c r="K60" s="4"/>
      <c r="L60" s="4"/>
      <c r="M60" s="4"/>
      <c r="N60" s="6"/>
      <c r="O60" s="6"/>
      <c r="P60" s="6"/>
      <c r="Q60" s="2">
        <v>8</v>
      </c>
      <c r="R60" s="26">
        <v>8</v>
      </c>
      <c r="S60" s="2" t="s">
        <v>137</v>
      </c>
      <c r="U60" t="s">
        <v>139</v>
      </c>
    </row>
    <row r="61" spans="2:22" ht="45">
      <c r="B61" s="3" t="s">
        <v>148</v>
      </c>
      <c r="C61" s="1" t="s">
        <v>147</v>
      </c>
      <c r="D61" t="s">
        <v>123</v>
      </c>
      <c r="E61" t="s">
        <v>125</v>
      </c>
      <c r="G61">
        <v>2</v>
      </c>
      <c r="I61" s="4"/>
      <c r="J61" s="5">
        <v>0.25</v>
      </c>
      <c r="K61" s="4"/>
      <c r="L61" s="4"/>
      <c r="M61" s="4"/>
      <c r="N61" s="6"/>
      <c r="O61" s="6"/>
      <c r="P61" s="6"/>
      <c r="Q61" s="2">
        <v>4</v>
      </c>
      <c r="R61" s="26">
        <v>6</v>
      </c>
      <c r="S61" s="2" t="s">
        <v>137</v>
      </c>
      <c r="U61" t="s">
        <v>139</v>
      </c>
    </row>
    <row r="62" spans="2:22" ht="30">
      <c r="B62" s="3" t="s">
        <v>69</v>
      </c>
      <c r="C62" s="1" t="s">
        <v>118</v>
      </c>
      <c r="D62" t="s">
        <v>123</v>
      </c>
      <c r="E62" t="s">
        <v>125</v>
      </c>
      <c r="G62">
        <v>2</v>
      </c>
      <c r="I62" s="4"/>
      <c r="J62" s="5">
        <v>0.25</v>
      </c>
      <c r="K62" s="4"/>
      <c r="L62" s="4"/>
      <c r="M62" s="4"/>
      <c r="N62" s="6"/>
      <c r="O62" s="6"/>
      <c r="P62" s="6"/>
      <c r="Q62" s="2">
        <v>4</v>
      </c>
      <c r="R62" s="26">
        <v>4</v>
      </c>
      <c r="S62" s="2" t="s">
        <v>137</v>
      </c>
      <c r="U62" t="s">
        <v>139</v>
      </c>
    </row>
    <row r="63" spans="2:22" ht="45">
      <c r="B63" s="3" t="s">
        <v>70</v>
      </c>
      <c r="C63" s="1" t="s">
        <v>119</v>
      </c>
      <c r="D63" t="s">
        <v>123</v>
      </c>
      <c r="E63" t="s">
        <v>125</v>
      </c>
      <c r="G63">
        <v>2</v>
      </c>
      <c r="I63" s="4"/>
      <c r="J63" s="5">
        <v>0.25</v>
      </c>
      <c r="K63" s="4"/>
      <c r="L63" s="4"/>
      <c r="M63" s="4"/>
      <c r="N63" s="6"/>
      <c r="O63" s="6"/>
      <c r="P63" s="6"/>
      <c r="Q63" s="2">
        <v>40</v>
      </c>
      <c r="R63" s="27">
        <v>60</v>
      </c>
      <c r="S63" s="2" t="s">
        <v>137</v>
      </c>
      <c r="U63" t="s">
        <v>139</v>
      </c>
    </row>
    <row r="64" spans="2:22" ht="30">
      <c r="B64" s="3" t="s">
        <v>72</v>
      </c>
      <c r="C64" s="1" t="s">
        <v>149</v>
      </c>
      <c r="D64" t="s">
        <v>123</v>
      </c>
      <c r="E64" t="s">
        <v>125</v>
      </c>
      <c r="G64">
        <v>2</v>
      </c>
      <c r="I64" s="4"/>
      <c r="J64" s="5">
        <v>0.5</v>
      </c>
      <c r="K64" s="4"/>
      <c r="L64" s="4"/>
      <c r="M64" s="4"/>
      <c r="N64" s="6"/>
      <c r="O64" s="6"/>
      <c r="P64" s="6"/>
      <c r="Q64" s="2">
        <v>2</v>
      </c>
      <c r="R64" s="26">
        <v>2</v>
      </c>
      <c r="S64" s="2" t="s">
        <v>137</v>
      </c>
      <c r="U64" t="s">
        <v>139</v>
      </c>
    </row>
    <row r="65" spans="2:30" ht="90">
      <c r="B65" s="3" t="s">
        <v>73</v>
      </c>
      <c r="C65" s="1" t="s">
        <v>120</v>
      </c>
      <c r="D65" t="s">
        <v>123</v>
      </c>
      <c r="E65" t="s">
        <v>125</v>
      </c>
      <c r="G65">
        <v>2</v>
      </c>
      <c r="I65" s="4"/>
      <c r="J65" s="5">
        <v>0.25</v>
      </c>
      <c r="K65" s="4"/>
      <c r="L65" s="4"/>
      <c r="M65" s="4"/>
      <c r="N65" s="6"/>
      <c r="O65" s="6"/>
      <c r="P65" s="6"/>
      <c r="Q65" s="2">
        <v>12</v>
      </c>
      <c r="R65" s="26">
        <v>4</v>
      </c>
      <c r="S65" s="2" t="s">
        <v>137</v>
      </c>
      <c r="U65" t="s">
        <v>139</v>
      </c>
    </row>
    <row r="66" spans="2:30">
      <c r="B66" s="3" t="s">
        <v>75</v>
      </c>
      <c r="C66" s="1"/>
      <c r="D66" t="s">
        <v>123</v>
      </c>
      <c r="E66" t="s">
        <v>125</v>
      </c>
      <c r="G66">
        <v>3</v>
      </c>
      <c r="I66" s="4"/>
      <c r="J66" s="5">
        <v>0.25</v>
      </c>
      <c r="K66" s="4"/>
      <c r="L66" s="4"/>
      <c r="M66" s="4"/>
      <c r="N66" s="6"/>
      <c r="O66" s="6"/>
      <c r="P66" s="6"/>
      <c r="Q66" s="2">
        <v>8</v>
      </c>
      <c r="R66" s="26">
        <v>8</v>
      </c>
      <c r="S66" s="2" t="s">
        <v>137</v>
      </c>
      <c r="U66" t="s">
        <v>139</v>
      </c>
    </row>
    <row r="67" spans="2:30" ht="75">
      <c r="B67" s="3" t="s">
        <v>76</v>
      </c>
      <c r="C67" s="1" t="s">
        <v>122</v>
      </c>
      <c r="D67" t="s">
        <v>123</v>
      </c>
      <c r="E67" t="s">
        <v>125</v>
      </c>
      <c r="G67">
        <v>3</v>
      </c>
      <c r="I67" s="4"/>
      <c r="J67" s="5">
        <v>0.25</v>
      </c>
      <c r="K67" s="4"/>
      <c r="L67" s="4"/>
      <c r="M67" s="4"/>
      <c r="N67" s="6"/>
      <c r="O67" s="6"/>
      <c r="P67" s="6"/>
      <c r="Q67" s="2">
        <v>6</v>
      </c>
      <c r="R67" s="26">
        <v>6</v>
      </c>
      <c r="S67" s="2" t="s">
        <v>137</v>
      </c>
      <c r="U67" t="s">
        <v>139</v>
      </c>
    </row>
    <row r="68" spans="2:30">
      <c r="B68" s="3" t="s">
        <v>77</v>
      </c>
      <c r="C68" s="1"/>
      <c r="D68" t="s">
        <v>123</v>
      </c>
      <c r="E68" t="s">
        <v>125</v>
      </c>
      <c r="G68">
        <v>3</v>
      </c>
      <c r="I68" s="4"/>
      <c r="J68" s="5">
        <v>0.25</v>
      </c>
      <c r="K68" s="4"/>
      <c r="L68" s="4"/>
      <c r="M68" s="4"/>
      <c r="N68" s="6"/>
      <c r="O68" s="6"/>
      <c r="P68" s="6"/>
      <c r="Q68" s="2">
        <v>5</v>
      </c>
      <c r="R68" s="26">
        <v>5</v>
      </c>
      <c r="S68" s="2" t="s">
        <v>137</v>
      </c>
      <c r="U68" t="s">
        <v>139</v>
      </c>
    </row>
    <row r="70" spans="2:30" ht="28.5">
      <c r="N70" s="8" t="s">
        <v>161</v>
      </c>
    </row>
    <row r="71" spans="2:30">
      <c r="P71" s="2" t="s">
        <v>176</v>
      </c>
      <c r="Y71" t="s">
        <v>177</v>
      </c>
    </row>
    <row r="72" spans="2:30">
      <c r="P72" s="12"/>
      <c r="Q72" s="10">
        <v>0</v>
      </c>
      <c r="R72" s="10">
        <v>1</v>
      </c>
      <c r="S72" s="10">
        <v>2</v>
      </c>
      <c r="T72" s="10">
        <v>3</v>
      </c>
      <c r="U72" s="11" t="s">
        <v>150</v>
      </c>
      <c r="W72" s="2"/>
      <c r="X72" s="19"/>
      <c r="Y72" s="20">
        <v>0</v>
      </c>
      <c r="Z72" s="20">
        <v>1</v>
      </c>
      <c r="AA72" s="20">
        <v>2</v>
      </c>
      <c r="AB72" s="20">
        <v>3</v>
      </c>
      <c r="AC72" s="21" t="s">
        <v>150</v>
      </c>
    </row>
    <row r="73" spans="2:30">
      <c r="P73" s="13" t="s">
        <v>136</v>
      </c>
      <c r="Q73" s="9">
        <f t="shared" ref="Q73:T75" si="3">SUMIFS($Q$2:$Q$68,$S$2:$S$68,$P73,$G$2:$G$68,Q$72)</f>
        <v>75</v>
      </c>
      <c r="R73" s="9">
        <f t="shared" si="3"/>
        <v>1</v>
      </c>
      <c r="S73" s="9">
        <f t="shared" si="3"/>
        <v>7</v>
      </c>
      <c r="T73" s="9">
        <f t="shared" si="3"/>
        <v>0</v>
      </c>
      <c r="U73" s="9">
        <f>SUM(Q73:T73)</f>
        <v>83</v>
      </c>
      <c r="W73" s="2"/>
      <c r="X73" s="22" t="s">
        <v>136</v>
      </c>
      <c r="Y73" s="9">
        <f t="shared" ref="Y73:AB75" si="4">SUMIFS($R$2:$R$68,$S$2:$S$68,$P73,$G$2:$G$68,Y$72)</f>
        <v>73</v>
      </c>
      <c r="Z73" s="9">
        <f t="shared" si="4"/>
        <v>0.5</v>
      </c>
      <c r="AA73" s="9">
        <f t="shared" si="4"/>
        <v>2</v>
      </c>
      <c r="AB73" s="9">
        <f t="shared" si="4"/>
        <v>0</v>
      </c>
      <c r="AC73" s="29">
        <f>SUM(Y73:AB73)</f>
        <v>75.5</v>
      </c>
      <c r="AD73" s="18"/>
    </row>
    <row r="74" spans="2:30">
      <c r="P74" s="13" t="s">
        <v>171</v>
      </c>
      <c r="Q74" s="9">
        <f t="shared" si="3"/>
        <v>31</v>
      </c>
      <c r="R74" s="9">
        <f t="shared" si="3"/>
        <v>67</v>
      </c>
      <c r="S74" s="9">
        <f t="shared" si="3"/>
        <v>10</v>
      </c>
      <c r="T74" s="9">
        <f t="shared" si="3"/>
        <v>0</v>
      </c>
      <c r="U74" s="9">
        <f>SUM(Q74:T74)</f>
        <v>108</v>
      </c>
      <c r="W74" s="2"/>
      <c r="X74" s="22" t="s">
        <v>171</v>
      </c>
      <c r="Y74" s="9">
        <f t="shared" si="4"/>
        <v>49</v>
      </c>
      <c r="Z74" s="9">
        <f t="shared" si="4"/>
        <v>75.75</v>
      </c>
      <c r="AA74" s="9">
        <f t="shared" si="4"/>
        <v>23</v>
      </c>
      <c r="AB74" s="9">
        <f t="shared" si="4"/>
        <v>0</v>
      </c>
      <c r="AC74" s="29">
        <f>SUM(Y74:AB74)</f>
        <v>147.75</v>
      </c>
      <c r="AD74" s="18"/>
    </row>
    <row r="75" spans="2:30" ht="15.75" thickBot="1">
      <c r="P75" s="14" t="s">
        <v>137</v>
      </c>
      <c r="Q75" s="15">
        <f t="shared" si="3"/>
        <v>29</v>
      </c>
      <c r="R75" s="15">
        <f t="shared" si="3"/>
        <v>40</v>
      </c>
      <c r="S75" s="15">
        <f t="shared" si="3"/>
        <v>70</v>
      </c>
      <c r="T75" s="15">
        <f t="shared" si="3"/>
        <v>19</v>
      </c>
      <c r="U75" s="15">
        <f>SUM(Q75:T75)</f>
        <v>158</v>
      </c>
      <c r="W75" s="2"/>
      <c r="X75" s="23" t="s">
        <v>137</v>
      </c>
      <c r="Y75" s="9">
        <f t="shared" si="4"/>
        <v>16</v>
      </c>
      <c r="Z75" s="9">
        <f t="shared" si="4"/>
        <v>57</v>
      </c>
      <c r="AA75" s="9">
        <f t="shared" si="4"/>
        <v>84</v>
      </c>
      <c r="AB75" s="9">
        <f t="shared" si="4"/>
        <v>19</v>
      </c>
      <c r="AC75" s="29">
        <f>SUM(Y75:AB75)</f>
        <v>176</v>
      </c>
      <c r="AD75" s="18"/>
    </row>
    <row r="76" spans="2:30" ht="15.75" thickTop="1">
      <c r="P76" s="16" t="s">
        <v>150</v>
      </c>
      <c r="Q76" s="17">
        <f>SUM(Q73:Q75)</f>
        <v>135</v>
      </c>
      <c r="R76" s="17">
        <f>SUM(R73:R75)</f>
        <v>108</v>
      </c>
      <c r="S76" s="17">
        <f>SUM(S73:S75)</f>
        <v>87</v>
      </c>
      <c r="T76" s="17">
        <f>SUM(T73:T75)</f>
        <v>19</v>
      </c>
      <c r="U76" s="17">
        <f>SUM(Q76:T76)</f>
        <v>349</v>
      </c>
      <c r="W76" s="2"/>
      <c r="X76" s="24" t="s">
        <v>150</v>
      </c>
      <c r="Y76" s="28">
        <f>SUM(Y73:Y75)</f>
        <v>138</v>
      </c>
      <c r="Z76" s="28">
        <f>SUM(Z73:Z75)</f>
        <v>133.25</v>
      </c>
      <c r="AA76" s="28">
        <f>SUM(AA73:AA75)</f>
        <v>109</v>
      </c>
      <c r="AB76" s="28">
        <f>SUM(AB73:AB75)</f>
        <v>19</v>
      </c>
      <c r="AC76" s="28">
        <f>SUM(Y76:AB76)</f>
        <v>399.25</v>
      </c>
      <c r="AD76" s="18"/>
    </row>
    <row r="78" spans="2:30">
      <c r="P78" s="2" t="s">
        <v>172</v>
      </c>
      <c r="Q78" s="2" t="s">
        <v>173</v>
      </c>
    </row>
    <row r="79" spans="2:30">
      <c r="O79" s="2" t="s">
        <v>151</v>
      </c>
      <c r="P79" s="2">
        <v>22</v>
      </c>
      <c r="Q79" s="2">
        <v>3.5</v>
      </c>
    </row>
    <row r="80" spans="2:30">
      <c r="O80" s="2" t="s">
        <v>171</v>
      </c>
      <c r="P80" s="2">
        <v>12</v>
      </c>
      <c r="Q80" s="2">
        <v>5</v>
      </c>
    </row>
    <row r="81" spans="15:22">
      <c r="O81" s="2" t="s">
        <v>137</v>
      </c>
      <c r="P81" s="2">
        <v>6</v>
      </c>
      <c r="Q81" s="2">
        <v>6</v>
      </c>
    </row>
    <row r="82" spans="15:22">
      <c r="O82" s="2" t="s">
        <v>152</v>
      </c>
      <c r="P82" s="2">
        <v>7</v>
      </c>
      <c r="Q82" s="2">
        <v>6</v>
      </c>
    </row>
    <row r="84" spans="15:22">
      <c r="Q84" s="2" t="s">
        <v>162</v>
      </c>
      <c r="R84" s="2" t="s">
        <v>163</v>
      </c>
      <c r="S84" t="s">
        <v>174</v>
      </c>
    </row>
    <row r="85" spans="15:22">
      <c r="P85" s="2" t="s">
        <v>136</v>
      </c>
      <c r="Q85" s="2">
        <f xml:space="preserve"> ($Q79*$P79)-U73</f>
        <v>-6</v>
      </c>
      <c r="R85" s="2">
        <f xml:space="preserve"> ($Q79*$P79)-Q73</f>
        <v>2</v>
      </c>
      <c r="S85" s="2">
        <f xml:space="preserve"> ($Q79*$P79)-R73-Q73</f>
        <v>1</v>
      </c>
    </row>
    <row r="86" spans="15:22">
      <c r="P86" s="2" t="s">
        <v>171</v>
      </c>
      <c r="Q86" s="2">
        <f xml:space="preserve"> ($Q80*$P80)-U74</f>
        <v>-48</v>
      </c>
      <c r="R86" s="2">
        <f xml:space="preserve"> ($Q80*$P80)-Q74</f>
        <v>29</v>
      </c>
      <c r="S86" s="2">
        <f xml:space="preserve"> ($Q80*$P80)-R74-Q74</f>
        <v>-38</v>
      </c>
    </row>
    <row r="87" spans="15:22">
      <c r="Q87" s="25">
        <f xml:space="preserve"> ($Q81*$P81)-U75</f>
        <v>-122</v>
      </c>
      <c r="R87" s="25">
        <f xml:space="preserve"> ($Q81*$P81)-Q75</f>
        <v>7</v>
      </c>
      <c r="S87" s="25">
        <f xml:space="preserve"> ($Q81*$P81)-R75-Q75</f>
        <v>-33</v>
      </c>
    </row>
    <row r="88" spans="15:22">
      <c r="P88" s="2" t="s">
        <v>137</v>
      </c>
      <c r="Q88" s="2">
        <f xml:space="preserve"> (Q81*P81 + Q82*P82)-U75</f>
        <v>-80</v>
      </c>
      <c r="R88" s="2">
        <f xml:space="preserve"> ($Q82*$P82)-Q75</f>
        <v>13</v>
      </c>
      <c r="S88" s="2">
        <f xml:space="preserve"> ($Q82*$P82)-R75-Q75</f>
        <v>-27</v>
      </c>
    </row>
    <row r="89" spans="15:22">
      <c r="P89" s="2" t="s">
        <v>175</v>
      </c>
      <c r="R89" s="2">
        <f>R85+R86+R88</f>
        <v>44</v>
      </c>
      <c r="S89" s="2">
        <f>S85+S86+S88</f>
        <v>-64</v>
      </c>
      <c r="V89" s="2"/>
    </row>
    <row r="90" spans="15:22">
      <c r="S90"/>
    </row>
    <row r="92" spans="15:22">
      <c r="P92" s="7" t="s">
        <v>153</v>
      </c>
    </row>
    <row r="93" spans="15:22">
      <c r="P93" s="2" t="s">
        <v>154</v>
      </c>
    </row>
    <row r="94" spans="15:22">
      <c r="P94" s="2" t="s">
        <v>155</v>
      </c>
    </row>
    <row r="95" spans="15:22">
      <c r="P95" s="2" t="s">
        <v>156</v>
      </c>
    </row>
    <row r="97" spans="16:16">
      <c r="P97" s="7" t="s">
        <v>157</v>
      </c>
    </row>
    <row r="98" spans="16:16">
      <c r="P98" s="2" t="s">
        <v>158</v>
      </c>
    </row>
    <row r="99" spans="16:16">
      <c r="P99" s="2" t="s">
        <v>159</v>
      </c>
    </row>
    <row r="100" spans="16:16">
      <c r="P100" s="2" t="s">
        <v>160</v>
      </c>
    </row>
  </sheetData>
  <sortState ref="B2:V66">
    <sortCondition ref="Q2:Q66" customList="CTP,RTM,Dev10"/>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C1:V72"/>
  <sheetViews>
    <sheetView topLeftCell="B1" zoomScaleNormal="100" workbookViewId="0">
      <selection activeCell="B1" sqref="A1:XFD1048576"/>
    </sheetView>
  </sheetViews>
  <sheetFormatPr defaultRowHeight="15"/>
  <cols>
    <col min="1" max="1" width="9.140625" style="57" customWidth="1"/>
    <col min="2" max="2" width="7.7109375" style="57" customWidth="1"/>
    <col min="3" max="3" width="10.28515625" style="57" customWidth="1"/>
    <col min="4" max="4" width="48.7109375" style="57" customWidth="1"/>
    <col min="5" max="5" width="6.42578125" style="57" customWidth="1"/>
    <col min="6" max="6" width="77.42578125" style="57" customWidth="1"/>
    <col min="7" max="8" width="10" style="57" bestFit="1" customWidth="1"/>
    <col min="9" max="10" width="10" style="57" customWidth="1"/>
    <col min="11" max="11" width="9.140625" style="57"/>
    <col min="12" max="12" width="8.7109375" style="57" customWidth="1"/>
    <col min="13" max="13" width="5.5703125" style="57" customWidth="1"/>
    <col min="14" max="16" width="11.42578125" style="59" hidden="1" customWidth="1"/>
    <col min="17" max="17" width="0" style="59" hidden="1" customWidth="1"/>
    <col min="18" max="18" width="0" style="57" hidden="1" customWidth="1"/>
    <col min="19" max="20" width="9.140625" style="57"/>
    <col min="21" max="21" width="0" style="57" hidden="1" customWidth="1"/>
    <col min="22" max="22" width="8.28515625" style="57" customWidth="1"/>
    <col min="23" max="16384" width="9.140625" style="57"/>
  </cols>
  <sheetData>
    <row r="1" spans="3:21" s="105" customFormat="1">
      <c r="D1" s="105" t="s">
        <v>266</v>
      </c>
      <c r="N1" s="107"/>
      <c r="O1" s="107"/>
      <c r="P1" s="107"/>
      <c r="Q1" s="107"/>
    </row>
    <row r="2" spans="3:21">
      <c r="D2" s="105" t="s">
        <v>209</v>
      </c>
    </row>
    <row r="3" spans="3:21" ht="13.5" customHeight="1"/>
    <row r="4" spans="3:21" s="58" customFormat="1" ht="28.5" customHeight="1" thickBot="1">
      <c r="C4" s="99" t="s">
        <v>260</v>
      </c>
      <c r="D4" s="56" t="s">
        <v>0</v>
      </c>
      <c r="E4" s="56" t="s">
        <v>218</v>
      </c>
      <c r="F4" s="56" t="s">
        <v>1</v>
      </c>
      <c r="G4" s="56" t="s">
        <v>15</v>
      </c>
      <c r="H4" s="56" t="s">
        <v>2</v>
      </c>
      <c r="I4" s="56" t="s">
        <v>216</v>
      </c>
      <c r="J4" s="56" t="s">
        <v>252</v>
      </c>
      <c r="K4" s="56" t="s">
        <v>243</v>
      </c>
      <c r="L4" s="56" t="s">
        <v>251</v>
      </c>
      <c r="M4" s="56" t="s">
        <v>4</v>
      </c>
      <c r="N4" s="48" t="s">
        <v>180</v>
      </c>
      <c r="O4" s="48" t="s">
        <v>184</v>
      </c>
      <c r="P4" s="48" t="s">
        <v>179</v>
      </c>
      <c r="Q4" s="48" t="s">
        <v>185</v>
      </c>
      <c r="R4" s="56" t="s">
        <v>13</v>
      </c>
      <c r="S4" s="56" t="s">
        <v>14</v>
      </c>
      <c r="T4" s="56" t="s">
        <v>217</v>
      </c>
      <c r="U4" s="56" t="s">
        <v>186</v>
      </c>
    </row>
    <row r="5" spans="3:21">
      <c r="C5" s="100" t="s">
        <v>136</v>
      </c>
      <c r="D5" s="60" t="s">
        <v>21</v>
      </c>
      <c r="E5" s="60">
        <v>1</v>
      </c>
      <c r="F5" s="58" t="s">
        <v>187</v>
      </c>
      <c r="G5" s="104" t="s">
        <v>261</v>
      </c>
      <c r="H5" s="57" t="s">
        <v>126</v>
      </c>
      <c r="I5" s="64">
        <v>1</v>
      </c>
      <c r="J5" s="64">
        <v>1</v>
      </c>
      <c r="K5" s="70">
        <v>4</v>
      </c>
      <c r="L5" s="121">
        <v>2</v>
      </c>
      <c r="M5" s="57" t="s">
        <v>123</v>
      </c>
      <c r="N5" s="59">
        <v>4</v>
      </c>
      <c r="O5" s="59">
        <v>4</v>
      </c>
      <c r="P5" s="62">
        <v>2</v>
      </c>
      <c r="Q5" s="62"/>
      <c r="S5" s="57" t="s">
        <v>138</v>
      </c>
    </row>
    <row r="6" spans="3:21">
      <c r="C6" s="101" t="s">
        <v>136</v>
      </c>
      <c r="D6" s="60" t="s">
        <v>17</v>
      </c>
      <c r="E6" s="60">
        <v>2</v>
      </c>
      <c r="F6" s="58" t="s">
        <v>219</v>
      </c>
      <c r="G6" s="104" t="s">
        <v>261</v>
      </c>
      <c r="H6" s="57" t="s">
        <v>126</v>
      </c>
      <c r="I6" s="64">
        <v>1</v>
      </c>
      <c r="J6" s="64">
        <v>0.3</v>
      </c>
      <c r="K6" s="70">
        <v>2</v>
      </c>
      <c r="L6" s="121">
        <v>16</v>
      </c>
      <c r="M6" s="57" t="s">
        <v>123</v>
      </c>
      <c r="N6" s="59">
        <v>16</v>
      </c>
      <c r="O6" s="59">
        <v>2</v>
      </c>
      <c r="P6" s="62">
        <v>25</v>
      </c>
      <c r="Q6" s="62"/>
      <c r="S6" s="57" t="s">
        <v>138</v>
      </c>
    </row>
    <row r="7" spans="3:21" ht="30">
      <c r="C7" s="100" t="s">
        <v>136</v>
      </c>
      <c r="D7" s="60" t="s">
        <v>23</v>
      </c>
      <c r="E7" s="60">
        <v>3</v>
      </c>
      <c r="F7" s="58" t="s">
        <v>238</v>
      </c>
      <c r="G7" s="104" t="s">
        <v>261</v>
      </c>
      <c r="H7" s="57" t="s">
        <v>127</v>
      </c>
      <c r="I7" s="64">
        <v>0.8</v>
      </c>
      <c r="J7" s="64">
        <v>0</v>
      </c>
      <c r="K7" s="70">
        <v>2</v>
      </c>
      <c r="L7" s="121">
        <v>3</v>
      </c>
      <c r="M7" s="57" t="s">
        <v>123</v>
      </c>
      <c r="N7" s="59">
        <v>6</v>
      </c>
      <c r="O7" s="59">
        <v>2</v>
      </c>
      <c r="P7" s="62">
        <v>12</v>
      </c>
      <c r="Q7" s="62"/>
      <c r="S7" s="57" t="s">
        <v>138</v>
      </c>
    </row>
    <row r="8" spans="3:21" ht="15" customHeight="1">
      <c r="C8" s="101" t="s">
        <v>136</v>
      </c>
      <c r="D8" s="60" t="s">
        <v>207</v>
      </c>
      <c r="E8" s="60">
        <v>4</v>
      </c>
      <c r="F8" s="58" t="s">
        <v>222</v>
      </c>
      <c r="G8" s="104" t="s">
        <v>261</v>
      </c>
      <c r="H8" s="57" t="s">
        <v>134</v>
      </c>
      <c r="I8" s="64">
        <v>0.6</v>
      </c>
      <c r="J8" s="64">
        <v>0</v>
      </c>
      <c r="K8" s="70">
        <v>8</v>
      </c>
      <c r="L8" s="121">
        <v>9</v>
      </c>
      <c r="M8" s="57" t="s">
        <v>123</v>
      </c>
      <c r="N8" s="59">
        <v>13</v>
      </c>
      <c r="O8" s="59">
        <v>13</v>
      </c>
      <c r="P8" s="62">
        <v>13</v>
      </c>
      <c r="Q8" s="62"/>
      <c r="S8" s="57" t="s">
        <v>190</v>
      </c>
    </row>
    <row r="9" spans="3:21" ht="30">
      <c r="C9" s="100" t="s">
        <v>136</v>
      </c>
      <c r="D9" s="60" t="s">
        <v>206</v>
      </c>
      <c r="E9" s="60">
        <v>5</v>
      </c>
      <c r="F9" s="106" t="s">
        <v>265</v>
      </c>
      <c r="G9" s="104" t="s">
        <v>261</v>
      </c>
      <c r="H9" s="57" t="s">
        <v>125</v>
      </c>
      <c r="I9" s="64">
        <v>0.8</v>
      </c>
      <c r="J9" s="64">
        <v>0.2</v>
      </c>
      <c r="K9" s="70">
        <v>8</v>
      </c>
      <c r="L9" s="121">
        <v>8</v>
      </c>
      <c r="M9" s="57" t="s">
        <v>123</v>
      </c>
      <c r="N9" s="59">
        <v>12</v>
      </c>
      <c r="O9" s="59">
        <v>14</v>
      </c>
      <c r="P9" s="62">
        <v>12</v>
      </c>
      <c r="Q9" s="62"/>
      <c r="S9" s="57" t="s">
        <v>139</v>
      </c>
    </row>
    <row r="10" spans="3:21">
      <c r="C10" s="101" t="s">
        <v>136</v>
      </c>
      <c r="D10" s="60" t="s">
        <v>213</v>
      </c>
      <c r="E10" s="60">
        <v>6</v>
      </c>
      <c r="F10" s="58" t="s">
        <v>221</v>
      </c>
      <c r="G10" s="104" t="s">
        <v>261</v>
      </c>
      <c r="H10" s="57" t="s">
        <v>131</v>
      </c>
      <c r="I10" s="64">
        <v>0</v>
      </c>
      <c r="J10" s="64">
        <v>0</v>
      </c>
      <c r="K10" s="70">
        <v>4</v>
      </c>
      <c r="L10" s="121">
        <v>6</v>
      </c>
      <c r="M10" s="57" t="s">
        <v>123</v>
      </c>
      <c r="N10" s="59">
        <v>4</v>
      </c>
      <c r="O10" s="59">
        <v>4</v>
      </c>
      <c r="P10" s="63">
        <v>8</v>
      </c>
      <c r="Q10" s="63"/>
      <c r="S10" s="57" t="s">
        <v>138</v>
      </c>
    </row>
    <row r="11" spans="3:21" ht="15" customHeight="1">
      <c r="C11" s="100" t="s">
        <v>136</v>
      </c>
      <c r="D11" s="60" t="s">
        <v>223</v>
      </c>
      <c r="E11" s="60">
        <v>7</v>
      </c>
      <c r="F11" s="58" t="s">
        <v>224</v>
      </c>
      <c r="G11" s="104" t="s">
        <v>261</v>
      </c>
      <c r="H11" s="57" t="s">
        <v>125</v>
      </c>
      <c r="I11" s="64">
        <v>0.2</v>
      </c>
      <c r="J11" s="64">
        <v>0</v>
      </c>
      <c r="K11" s="70">
        <v>6</v>
      </c>
      <c r="L11" s="121">
        <v>2</v>
      </c>
      <c r="M11" s="57" t="s">
        <v>123</v>
      </c>
      <c r="N11" s="59">
        <v>6</v>
      </c>
      <c r="O11" s="59">
        <v>6</v>
      </c>
      <c r="P11" s="62">
        <v>6</v>
      </c>
      <c r="Q11" s="62"/>
      <c r="S11" s="57" t="s">
        <v>141</v>
      </c>
      <c r="U11" s="57" t="s">
        <v>196</v>
      </c>
    </row>
    <row r="12" spans="3:21" ht="30">
      <c r="C12" s="101" t="s">
        <v>136</v>
      </c>
      <c r="D12" s="60" t="s">
        <v>26</v>
      </c>
      <c r="E12" s="60">
        <v>8</v>
      </c>
      <c r="F12" s="58" t="s">
        <v>232</v>
      </c>
      <c r="G12" s="104" t="s">
        <v>261</v>
      </c>
      <c r="H12" s="57" t="s">
        <v>126</v>
      </c>
      <c r="I12" s="64">
        <v>0.5</v>
      </c>
      <c r="J12" s="64">
        <v>0.2</v>
      </c>
      <c r="K12" s="70">
        <v>9</v>
      </c>
      <c r="L12" s="121">
        <v>5</v>
      </c>
      <c r="M12" s="57" t="s">
        <v>123</v>
      </c>
      <c r="N12" s="59">
        <v>8</v>
      </c>
      <c r="O12" s="59">
        <v>8</v>
      </c>
      <c r="P12" s="62">
        <v>0</v>
      </c>
      <c r="Q12" s="62"/>
      <c r="S12" s="57" t="s">
        <v>138</v>
      </c>
    </row>
    <row r="13" spans="3:21">
      <c r="C13" s="100" t="s">
        <v>136</v>
      </c>
      <c r="D13" s="60" t="s">
        <v>212</v>
      </c>
      <c r="E13" s="60">
        <v>10</v>
      </c>
      <c r="F13" s="58" t="s">
        <v>233</v>
      </c>
      <c r="G13" s="57" t="s">
        <v>262</v>
      </c>
      <c r="H13" s="57" t="s">
        <v>127</v>
      </c>
      <c r="I13" s="64">
        <v>0</v>
      </c>
      <c r="J13" s="64">
        <v>0</v>
      </c>
      <c r="K13" s="70">
        <v>4</v>
      </c>
      <c r="L13" s="121">
        <v>4</v>
      </c>
      <c r="M13" s="57" t="s">
        <v>123</v>
      </c>
      <c r="N13" s="59">
        <v>6</v>
      </c>
      <c r="O13" s="59">
        <v>4</v>
      </c>
      <c r="P13" s="62">
        <v>6</v>
      </c>
      <c r="Q13" s="62"/>
      <c r="S13" s="57" t="s">
        <v>138</v>
      </c>
    </row>
    <row r="14" spans="3:21">
      <c r="C14" s="145" t="s">
        <v>137</v>
      </c>
      <c r="D14" s="60" t="s">
        <v>41</v>
      </c>
      <c r="E14" s="60">
        <v>9</v>
      </c>
      <c r="F14" s="58" t="s">
        <v>220</v>
      </c>
      <c r="G14" s="57" t="s">
        <v>262</v>
      </c>
      <c r="H14" s="57" t="s">
        <v>124</v>
      </c>
      <c r="I14" s="64">
        <v>0.5</v>
      </c>
      <c r="J14" s="64">
        <v>0.3</v>
      </c>
      <c r="K14" s="70">
        <v>5</v>
      </c>
      <c r="L14" s="121">
        <v>3</v>
      </c>
      <c r="M14" s="57" t="s">
        <v>123</v>
      </c>
      <c r="N14" s="59">
        <v>3</v>
      </c>
      <c r="O14" s="59">
        <v>5</v>
      </c>
      <c r="P14" s="62">
        <v>4.5</v>
      </c>
      <c r="Q14" s="62"/>
      <c r="S14" s="57" t="s">
        <v>138</v>
      </c>
      <c r="U14" s="57" t="s">
        <v>166</v>
      </c>
    </row>
    <row r="15" spans="3:21">
      <c r="C15" s="100" t="s">
        <v>136</v>
      </c>
      <c r="D15" s="60" t="s">
        <v>208</v>
      </c>
      <c r="E15" s="60">
        <v>12</v>
      </c>
      <c r="F15" s="58"/>
      <c r="G15" s="105" t="s">
        <v>262</v>
      </c>
      <c r="H15" s="57" t="s">
        <v>125</v>
      </c>
      <c r="I15" s="64">
        <v>0</v>
      </c>
      <c r="J15" s="64">
        <v>0</v>
      </c>
      <c r="K15" s="70">
        <v>4</v>
      </c>
      <c r="L15" s="121">
        <v>5</v>
      </c>
      <c r="M15" s="57" t="s">
        <v>123</v>
      </c>
      <c r="N15" s="59">
        <v>13</v>
      </c>
      <c r="O15" s="59">
        <v>13</v>
      </c>
      <c r="P15" s="62">
        <v>12</v>
      </c>
      <c r="Q15" s="62"/>
      <c r="S15" s="57" t="s">
        <v>190</v>
      </c>
    </row>
    <row r="16" spans="3:21">
      <c r="C16" s="101" t="s">
        <v>136</v>
      </c>
      <c r="D16" s="60" t="s">
        <v>209</v>
      </c>
      <c r="E16" s="60">
        <v>11</v>
      </c>
      <c r="F16" s="106" t="s">
        <v>269</v>
      </c>
      <c r="G16" s="105" t="s">
        <v>262</v>
      </c>
      <c r="H16" s="57" t="s">
        <v>125</v>
      </c>
      <c r="I16" s="64">
        <v>0</v>
      </c>
      <c r="J16" s="64">
        <v>0</v>
      </c>
      <c r="K16" s="70">
        <v>4</v>
      </c>
      <c r="L16" s="121">
        <v>4</v>
      </c>
      <c r="M16" s="57" t="s">
        <v>123</v>
      </c>
      <c r="N16" s="59">
        <v>10</v>
      </c>
      <c r="O16" s="59">
        <v>21</v>
      </c>
      <c r="P16" s="62">
        <v>10</v>
      </c>
      <c r="Q16" s="62"/>
      <c r="S16" s="57" t="s">
        <v>139</v>
      </c>
      <c r="U16" s="57" t="s">
        <v>198</v>
      </c>
    </row>
    <row r="17" spans="3:21" ht="14.25" customHeight="1" thickBot="1">
      <c r="C17" s="102" t="s">
        <v>136</v>
      </c>
      <c r="D17" s="55" t="s">
        <v>31</v>
      </c>
      <c r="E17" s="55">
        <v>13</v>
      </c>
      <c r="F17" s="65" t="s">
        <v>229</v>
      </c>
      <c r="G17" s="57" t="s">
        <v>263</v>
      </c>
      <c r="H17" s="67" t="s">
        <v>128</v>
      </c>
      <c r="I17" s="66">
        <v>0</v>
      </c>
      <c r="J17" s="66">
        <v>0</v>
      </c>
      <c r="K17" s="71">
        <v>1</v>
      </c>
      <c r="L17" s="122">
        <v>0</v>
      </c>
      <c r="M17" s="67" t="s">
        <v>123</v>
      </c>
      <c r="N17" s="68">
        <v>5</v>
      </c>
      <c r="O17" s="68">
        <v>1</v>
      </c>
      <c r="P17" s="69">
        <v>0</v>
      </c>
      <c r="Q17" s="69"/>
      <c r="R17" s="67"/>
      <c r="S17" s="67" t="s">
        <v>142</v>
      </c>
      <c r="T17" s="67"/>
    </row>
    <row r="18" spans="3:21">
      <c r="C18" s="101" t="s">
        <v>137</v>
      </c>
      <c r="D18" s="60" t="s">
        <v>63</v>
      </c>
      <c r="E18" s="60">
        <v>1</v>
      </c>
      <c r="F18" s="58" t="s">
        <v>242</v>
      </c>
      <c r="G18" s="57" t="s">
        <v>261</v>
      </c>
      <c r="H18" s="57" t="s">
        <v>128</v>
      </c>
      <c r="I18" s="64">
        <v>0</v>
      </c>
      <c r="J18" s="64">
        <v>0</v>
      </c>
      <c r="K18" s="70">
        <v>9</v>
      </c>
      <c r="L18" s="121">
        <v>4</v>
      </c>
      <c r="M18" s="57" t="s">
        <v>123</v>
      </c>
      <c r="N18" s="59">
        <v>4</v>
      </c>
      <c r="P18" s="62">
        <v>7</v>
      </c>
      <c r="Q18" s="62"/>
      <c r="S18" s="57" t="s">
        <v>139</v>
      </c>
    </row>
    <row r="19" spans="3:21">
      <c r="C19" s="100" t="s">
        <v>137</v>
      </c>
      <c r="D19" s="60" t="s">
        <v>202</v>
      </c>
      <c r="E19" s="60">
        <v>2</v>
      </c>
      <c r="F19" s="58" t="s">
        <v>225</v>
      </c>
      <c r="G19" s="57" t="s">
        <v>261</v>
      </c>
      <c r="H19" s="57" t="s">
        <v>128</v>
      </c>
      <c r="I19" s="64">
        <v>0</v>
      </c>
      <c r="J19" s="64">
        <v>0</v>
      </c>
      <c r="K19" s="70">
        <v>5</v>
      </c>
      <c r="L19" s="121">
        <v>2</v>
      </c>
      <c r="M19" s="57" t="s">
        <v>123</v>
      </c>
      <c r="O19" s="59">
        <v>1</v>
      </c>
      <c r="P19" s="62"/>
      <c r="Q19" s="62"/>
      <c r="S19" s="57" t="s">
        <v>141</v>
      </c>
    </row>
    <row r="20" spans="3:21" ht="15" customHeight="1">
      <c r="C20" s="101" t="s">
        <v>137</v>
      </c>
      <c r="D20" s="60" t="s">
        <v>66</v>
      </c>
      <c r="E20" s="60">
        <v>3</v>
      </c>
      <c r="F20" s="58" t="s">
        <v>226</v>
      </c>
      <c r="G20" s="57" t="s">
        <v>261</v>
      </c>
      <c r="H20" s="57" t="s">
        <v>128</v>
      </c>
      <c r="I20" s="64">
        <v>0</v>
      </c>
      <c r="J20" s="64">
        <v>0</v>
      </c>
      <c r="K20" s="70">
        <v>4</v>
      </c>
      <c r="L20" s="121">
        <v>2</v>
      </c>
      <c r="M20" s="57" t="s">
        <v>123</v>
      </c>
      <c r="N20" s="59">
        <v>8</v>
      </c>
      <c r="P20" s="62">
        <v>0</v>
      </c>
      <c r="Q20" s="62"/>
      <c r="S20" s="57" t="s">
        <v>139</v>
      </c>
    </row>
    <row r="21" spans="3:21">
      <c r="C21" s="100" t="s">
        <v>137</v>
      </c>
      <c r="D21" s="60" t="s">
        <v>62</v>
      </c>
      <c r="E21" s="60">
        <v>4</v>
      </c>
      <c r="F21" s="58" t="s">
        <v>227</v>
      </c>
      <c r="G21" s="57" t="s">
        <v>261</v>
      </c>
      <c r="H21" s="57" t="s">
        <v>125</v>
      </c>
      <c r="I21" s="64">
        <v>0</v>
      </c>
      <c r="J21" s="64">
        <v>0</v>
      </c>
      <c r="K21" s="70">
        <v>7</v>
      </c>
      <c r="L21" s="121">
        <v>5</v>
      </c>
      <c r="M21" s="57" t="s">
        <v>123</v>
      </c>
      <c r="N21" s="59">
        <v>8</v>
      </c>
      <c r="P21" s="62">
        <v>3</v>
      </c>
      <c r="Q21" s="62"/>
      <c r="S21" s="57" t="s">
        <v>139</v>
      </c>
    </row>
    <row r="22" spans="3:21">
      <c r="C22" s="101" t="s">
        <v>137</v>
      </c>
      <c r="D22" s="60" t="s">
        <v>215</v>
      </c>
      <c r="E22" s="60">
        <v>6</v>
      </c>
      <c r="F22" s="58" t="s">
        <v>234</v>
      </c>
      <c r="G22" s="57" t="s">
        <v>262</v>
      </c>
      <c r="H22" s="57" t="s">
        <v>125</v>
      </c>
      <c r="I22" s="64">
        <v>0</v>
      </c>
      <c r="J22" s="64">
        <v>0</v>
      </c>
      <c r="K22" s="70">
        <v>2</v>
      </c>
      <c r="L22" s="121">
        <v>2</v>
      </c>
      <c r="M22" s="57" t="s">
        <v>123</v>
      </c>
      <c r="N22" s="59">
        <v>2</v>
      </c>
      <c r="O22" s="59">
        <v>2</v>
      </c>
      <c r="P22" s="62">
        <v>2</v>
      </c>
      <c r="Q22" s="62"/>
      <c r="S22" s="57" t="s">
        <v>190</v>
      </c>
    </row>
    <row r="23" spans="3:21" ht="30">
      <c r="C23" s="100" t="s">
        <v>137</v>
      </c>
      <c r="D23" s="60" t="s">
        <v>230</v>
      </c>
      <c r="E23" s="60">
        <v>7</v>
      </c>
      <c r="F23" s="58" t="s">
        <v>95</v>
      </c>
      <c r="G23" s="57" t="s">
        <v>262</v>
      </c>
      <c r="H23" s="57" t="s">
        <v>124</v>
      </c>
      <c r="I23" s="64">
        <v>0</v>
      </c>
      <c r="J23" s="64">
        <v>0</v>
      </c>
      <c r="K23" s="70">
        <v>4</v>
      </c>
      <c r="L23" s="121">
        <v>0</v>
      </c>
      <c r="M23" s="57" t="s">
        <v>123</v>
      </c>
      <c r="N23" s="59">
        <v>4</v>
      </c>
      <c r="O23" s="59">
        <v>4</v>
      </c>
      <c r="P23" s="62">
        <v>0.5</v>
      </c>
      <c r="Q23" s="62"/>
      <c r="S23" s="57" t="s">
        <v>138</v>
      </c>
    </row>
    <row r="24" spans="3:21">
      <c r="C24" s="101" t="s">
        <v>137</v>
      </c>
      <c r="D24" s="60" t="s">
        <v>231</v>
      </c>
      <c r="E24" s="60">
        <v>8</v>
      </c>
      <c r="F24" s="58" t="s">
        <v>96</v>
      </c>
      <c r="G24" s="57" t="s">
        <v>262</v>
      </c>
      <c r="H24" s="57" t="s">
        <v>124</v>
      </c>
      <c r="I24" s="64">
        <v>0</v>
      </c>
      <c r="J24" s="64">
        <v>0</v>
      </c>
      <c r="K24" s="70">
        <v>4</v>
      </c>
      <c r="L24" s="121">
        <v>0</v>
      </c>
      <c r="M24" s="57" t="s">
        <v>123</v>
      </c>
      <c r="N24" s="59">
        <v>4</v>
      </c>
      <c r="O24" s="59">
        <v>4</v>
      </c>
      <c r="P24" s="62">
        <v>0.5</v>
      </c>
      <c r="Q24" s="62"/>
      <c r="S24" s="57" t="s">
        <v>138</v>
      </c>
    </row>
    <row r="25" spans="3:21">
      <c r="C25" s="100" t="s">
        <v>137</v>
      </c>
      <c r="D25" s="60" t="s">
        <v>56</v>
      </c>
      <c r="E25" s="60">
        <v>9</v>
      </c>
      <c r="F25" s="58"/>
      <c r="G25" s="57" t="s">
        <v>263</v>
      </c>
      <c r="H25" s="57" t="s">
        <v>125</v>
      </c>
      <c r="I25" s="64">
        <v>0</v>
      </c>
      <c r="J25" s="64">
        <v>0</v>
      </c>
      <c r="K25" s="70">
        <v>7</v>
      </c>
      <c r="L25" s="121">
        <v>6</v>
      </c>
      <c r="M25" s="57" t="s">
        <v>123</v>
      </c>
      <c r="N25" s="59">
        <v>7</v>
      </c>
      <c r="P25" s="62">
        <v>7</v>
      </c>
      <c r="Q25" s="62"/>
      <c r="S25" s="57" t="s">
        <v>139</v>
      </c>
    </row>
    <row r="26" spans="3:21">
      <c r="C26" s="101" t="s">
        <v>137</v>
      </c>
      <c r="D26" s="60" t="s">
        <v>58</v>
      </c>
      <c r="E26" s="60">
        <v>10</v>
      </c>
      <c r="F26" s="58"/>
      <c r="G26" s="57" t="s">
        <v>263</v>
      </c>
      <c r="H26" s="57" t="s">
        <v>125</v>
      </c>
      <c r="I26" s="64">
        <v>0</v>
      </c>
      <c r="J26" s="64">
        <v>0</v>
      </c>
      <c r="K26" s="70">
        <v>5</v>
      </c>
      <c r="L26" s="121">
        <v>10</v>
      </c>
      <c r="M26" s="57" t="s">
        <v>123</v>
      </c>
      <c r="N26" s="59">
        <v>5</v>
      </c>
      <c r="P26" s="62">
        <v>10</v>
      </c>
      <c r="Q26" s="62"/>
      <c r="S26" s="57" t="s">
        <v>139</v>
      </c>
    </row>
    <row r="27" spans="3:21">
      <c r="C27" s="100" t="s">
        <v>137</v>
      </c>
      <c r="D27" s="60" t="s">
        <v>235</v>
      </c>
      <c r="E27" s="60">
        <v>11</v>
      </c>
      <c r="F27" s="58"/>
      <c r="G27" s="57" t="s">
        <v>263</v>
      </c>
      <c r="H27" s="57" t="s">
        <v>134</v>
      </c>
      <c r="I27" s="64">
        <v>0</v>
      </c>
      <c r="J27" s="64">
        <v>0</v>
      </c>
      <c r="K27" s="70">
        <v>6</v>
      </c>
      <c r="L27" s="121">
        <v>6</v>
      </c>
      <c r="M27" s="57" t="s">
        <v>123</v>
      </c>
      <c r="N27" s="59">
        <v>6</v>
      </c>
      <c r="P27" s="62">
        <v>6</v>
      </c>
      <c r="Q27" s="62"/>
      <c r="S27" s="57" t="s">
        <v>139</v>
      </c>
    </row>
    <row r="28" spans="3:21">
      <c r="C28" s="101" t="s">
        <v>137</v>
      </c>
      <c r="D28" s="60" t="s">
        <v>253</v>
      </c>
      <c r="E28" s="60">
        <v>12</v>
      </c>
      <c r="F28" s="58" t="s">
        <v>254</v>
      </c>
      <c r="G28" s="57" t="s">
        <v>263</v>
      </c>
      <c r="H28" s="57" t="s">
        <v>134</v>
      </c>
      <c r="I28" s="64">
        <v>0</v>
      </c>
      <c r="J28" s="64">
        <v>0</v>
      </c>
      <c r="K28" s="70">
        <v>6</v>
      </c>
      <c r="L28" s="121">
        <v>6</v>
      </c>
      <c r="M28" s="57" t="s">
        <v>123</v>
      </c>
      <c r="P28" s="103"/>
      <c r="Q28" s="103"/>
      <c r="S28" s="57" t="s">
        <v>139</v>
      </c>
    </row>
    <row r="29" spans="3:21">
      <c r="C29" s="100" t="s">
        <v>137</v>
      </c>
      <c r="D29" s="60" t="s">
        <v>210</v>
      </c>
      <c r="E29" s="60">
        <v>13</v>
      </c>
      <c r="F29" s="58" t="s">
        <v>211</v>
      </c>
      <c r="G29" s="57" t="s">
        <v>263</v>
      </c>
      <c r="H29" s="57" t="s">
        <v>131</v>
      </c>
      <c r="I29" s="64">
        <v>0</v>
      </c>
      <c r="J29" s="64">
        <v>0</v>
      </c>
      <c r="K29" s="70">
        <v>4</v>
      </c>
      <c r="L29" s="121">
        <v>2</v>
      </c>
      <c r="M29" s="57" t="s">
        <v>123</v>
      </c>
      <c r="N29" s="59">
        <v>4</v>
      </c>
      <c r="P29" s="63">
        <v>8</v>
      </c>
      <c r="Q29" s="63"/>
      <c r="S29" s="57" t="s">
        <v>141</v>
      </c>
    </row>
    <row r="30" spans="3:21">
      <c r="C30" s="101" t="s">
        <v>137</v>
      </c>
      <c r="D30" s="60" t="s">
        <v>148</v>
      </c>
      <c r="E30" s="60">
        <v>14</v>
      </c>
      <c r="F30" s="58"/>
      <c r="G30" s="57" t="s">
        <v>263</v>
      </c>
      <c r="H30" s="57" t="s">
        <v>125</v>
      </c>
      <c r="I30" s="64">
        <v>0</v>
      </c>
      <c r="J30" s="64">
        <v>0</v>
      </c>
      <c r="K30" s="70">
        <v>4</v>
      </c>
      <c r="L30" s="121">
        <v>2</v>
      </c>
      <c r="M30" s="57" t="s">
        <v>123</v>
      </c>
      <c r="N30" s="59">
        <v>4</v>
      </c>
      <c r="O30" s="59">
        <v>4</v>
      </c>
      <c r="P30" s="62">
        <v>6</v>
      </c>
      <c r="Q30" s="62"/>
      <c r="S30" s="57" t="s">
        <v>190</v>
      </c>
      <c r="U30" s="57" t="s">
        <v>201</v>
      </c>
    </row>
    <row r="31" spans="3:21">
      <c r="C31" s="100" t="s">
        <v>137</v>
      </c>
      <c r="D31" s="60" t="s">
        <v>237</v>
      </c>
      <c r="E31" s="60">
        <v>15</v>
      </c>
      <c r="F31" s="58" t="s">
        <v>228</v>
      </c>
      <c r="G31" s="57" t="s">
        <v>263</v>
      </c>
      <c r="H31" s="57" t="s">
        <v>131</v>
      </c>
      <c r="I31" s="64">
        <v>0</v>
      </c>
      <c r="J31" s="64">
        <v>0</v>
      </c>
      <c r="K31" s="70">
        <v>6</v>
      </c>
      <c r="L31" s="121">
        <v>7</v>
      </c>
      <c r="M31" s="57" t="s">
        <v>123</v>
      </c>
      <c r="N31" s="59">
        <v>6</v>
      </c>
      <c r="P31" s="62">
        <v>12</v>
      </c>
      <c r="Q31" s="62"/>
      <c r="S31" s="57" t="s">
        <v>141</v>
      </c>
    </row>
    <row r="32" spans="3:21">
      <c r="C32" s="101" t="s">
        <v>137</v>
      </c>
      <c r="D32" s="60" t="s">
        <v>239</v>
      </c>
      <c r="E32" s="60">
        <v>16</v>
      </c>
      <c r="F32" s="58" t="s">
        <v>240</v>
      </c>
      <c r="G32" s="57" t="s">
        <v>264</v>
      </c>
      <c r="H32" s="57" t="s">
        <v>128</v>
      </c>
      <c r="I32" s="64">
        <v>0</v>
      </c>
      <c r="J32" s="64">
        <v>0</v>
      </c>
      <c r="K32" s="70" t="s">
        <v>244</v>
      </c>
      <c r="L32" s="121">
        <v>4</v>
      </c>
      <c r="M32" s="57" t="s">
        <v>123</v>
      </c>
      <c r="P32" s="103"/>
      <c r="Q32" s="103"/>
      <c r="S32" s="57" t="s">
        <v>139</v>
      </c>
    </row>
    <row r="33" spans="3:21" ht="30">
      <c r="C33" s="100" t="s">
        <v>137</v>
      </c>
      <c r="D33" s="60" t="s">
        <v>76</v>
      </c>
      <c r="E33" s="60">
        <v>17</v>
      </c>
      <c r="F33" s="58" t="s">
        <v>122</v>
      </c>
      <c r="G33" s="57" t="s">
        <v>264</v>
      </c>
      <c r="H33" s="57" t="s">
        <v>125</v>
      </c>
      <c r="I33" s="64">
        <v>0</v>
      </c>
      <c r="J33" s="64">
        <v>0</v>
      </c>
      <c r="K33" s="70">
        <v>6</v>
      </c>
      <c r="L33" s="121">
        <v>5</v>
      </c>
      <c r="M33" s="57" t="s">
        <v>123</v>
      </c>
      <c r="N33" s="59">
        <v>6</v>
      </c>
      <c r="P33" s="62">
        <v>6</v>
      </c>
      <c r="Q33" s="62"/>
      <c r="S33" s="57" t="s">
        <v>139</v>
      </c>
    </row>
    <row r="34" spans="3:21">
      <c r="C34" s="101" t="s">
        <v>137</v>
      </c>
      <c r="D34" s="60" t="s">
        <v>236</v>
      </c>
      <c r="E34" s="60">
        <v>18</v>
      </c>
      <c r="F34" s="58" t="s">
        <v>241</v>
      </c>
      <c r="G34" s="57" t="s">
        <v>264</v>
      </c>
      <c r="H34" s="57" t="s">
        <v>128</v>
      </c>
      <c r="I34" s="64">
        <v>0</v>
      </c>
      <c r="J34" s="64">
        <v>0</v>
      </c>
      <c r="K34" s="70">
        <v>4</v>
      </c>
      <c r="L34" s="121">
        <v>8</v>
      </c>
      <c r="M34" s="57" t="s">
        <v>123</v>
      </c>
      <c r="P34" s="62"/>
      <c r="Q34" s="62"/>
      <c r="S34" s="57" t="s">
        <v>138</v>
      </c>
    </row>
    <row r="35" spans="3:21">
      <c r="C35" s="100" t="s">
        <v>137</v>
      </c>
      <c r="D35" s="60" t="s">
        <v>214</v>
      </c>
      <c r="E35" s="60">
        <v>19</v>
      </c>
      <c r="F35" s="106" t="s">
        <v>267</v>
      </c>
      <c r="G35" s="57" t="s">
        <v>264</v>
      </c>
      <c r="H35" s="57" t="s">
        <v>125</v>
      </c>
      <c r="I35" s="64">
        <v>0</v>
      </c>
      <c r="J35" s="64">
        <v>0</v>
      </c>
      <c r="K35" s="70">
        <v>60</v>
      </c>
      <c r="L35" s="121">
        <v>28</v>
      </c>
      <c r="M35" s="57" t="s">
        <v>123</v>
      </c>
      <c r="N35" s="59">
        <v>40</v>
      </c>
      <c r="P35" s="63">
        <v>60</v>
      </c>
      <c r="Q35" s="63"/>
      <c r="S35" s="57" t="s">
        <v>139</v>
      </c>
    </row>
    <row r="36" spans="3:21">
      <c r="D36" s="146" t="s">
        <v>268</v>
      </c>
      <c r="E36" s="146">
        <v>20</v>
      </c>
      <c r="F36" s="147"/>
      <c r="G36" s="147" t="s">
        <v>264</v>
      </c>
      <c r="H36" s="142"/>
      <c r="I36" s="148"/>
      <c r="J36" s="148"/>
      <c r="K36" s="149">
        <v>6</v>
      </c>
      <c r="L36" s="121">
        <v>6</v>
      </c>
      <c r="M36" s="142"/>
      <c r="N36" s="150"/>
      <c r="O36" s="150"/>
      <c r="P36" s="151"/>
      <c r="Q36" s="151"/>
      <c r="R36" s="142"/>
      <c r="S36" s="142"/>
      <c r="T36" s="142"/>
      <c r="U36" s="142"/>
    </row>
    <row r="37" spans="3:21" s="105" customFormat="1">
      <c r="D37" s="146"/>
      <c r="E37" s="146"/>
      <c r="F37" s="147"/>
      <c r="G37" s="147"/>
      <c r="H37" s="142"/>
      <c r="I37" s="148"/>
      <c r="J37" s="148"/>
      <c r="K37" s="149"/>
      <c r="L37" s="149"/>
      <c r="M37" s="142"/>
      <c r="N37" s="150"/>
      <c r="O37" s="150"/>
      <c r="P37" s="151"/>
      <c r="Q37" s="151"/>
      <c r="R37" s="142"/>
      <c r="S37" s="142"/>
      <c r="T37" s="142"/>
      <c r="U37" s="142"/>
    </row>
    <row r="38" spans="3:21">
      <c r="G38" s="57" t="s">
        <v>258</v>
      </c>
      <c r="I38" s="72" t="s">
        <v>259</v>
      </c>
      <c r="J38" s="73"/>
      <c r="K38" s="82" t="s">
        <v>257</v>
      </c>
      <c r="L38" s="83"/>
      <c r="M38" s="105"/>
    </row>
    <row r="39" spans="3:21">
      <c r="I39" s="74" t="s">
        <v>14</v>
      </c>
      <c r="J39" s="75" t="s">
        <v>217</v>
      </c>
      <c r="K39" s="84" t="s">
        <v>250</v>
      </c>
      <c r="L39" s="85" t="s">
        <v>217</v>
      </c>
      <c r="N39" s="57"/>
      <c r="O39" s="57"/>
      <c r="P39" s="57"/>
      <c r="Q39" s="57"/>
    </row>
    <row r="40" spans="3:21">
      <c r="H40" s="88" t="s">
        <v>247</v>
      </c>
      <c r="I40" s="76">
        <f>SUM(K5:K16)</f>
        <v>60</v>
      </c>
      <c r="J40" s="77">
        <f>SUM(L5:L16)</f>
        <v>67</v>
      </c>
      <c r="K40" s="86">
        <v>3.5</v>
      </c>
      <c r="L40" s="87">
        <v>3</v>
      </c>
      <c r="N40" s="57"/>
      <c r="O40" s="57"/>
      <c r="P40" s="57"/>
      <c r="Q40" s="57"/>
    </row>
    <row r="41" spans="3:21">
      <c r="D41" s="60"/>
      <c r="E41" s="60"/>
      <c r="F41" s="58"/>
      <c r="G41" s="64"/>
      <c r="H41" s="89" t="s">
        <v>248</v>
      </c>
      <c r="I41" s="78">
        <f>SUM(K18:K24)</f>
        <v>35</v>
      </c>
      <c r="J41" s="79">
        <f>SUM(L18:L24)</f>
        <v>15</v>
      </c>
      <c r="K41" s="86">
        <v>4</v>
      </c>
      <c r="L41" s="87">
        <v>4</v>
      </c>
      <c r="N41" s="57"/>
      <c r="O41" s="57"/>
      <c r="P41" s="57"/>
      <c r="Q41" s="57"/>
    </row>
    <row r="42" spans="3:21">
      <c r="D42" s="60"/>
      <c r="E42" s="60"/>
      <c r="F42" s="58"/>
      <c r="G42" s="64"/>
      <c r="H42" s="90" t="s">
        <v>249</v>
      </c>
      <c r="I42" s="80">
        <f>SUM(I40:I41)</f>
        <v>95</v>
      </c>
      <c r="J42" s="81">
        <f>SUM(J40:J41)</f>
        <v>82</v>
      </c>
      <c r="K42" s="84"/>
      <c r="L42" s="85"/>
      <c r="P42" s="62"/>
      <c r="Q42" s="62"/>
    </row>
    <row r="43" spans="3:21">
      <c r="D43" s="60"/>
      <c r="E43" s="60"/>
      <c r="F43" s="58"/>
      <c r="G43" s="64"/>
      <c r="H43" s="64"/>
      <c r="I43" s="70"/>
      <c r="J43" s="70"/>
      <c r="P43" s="62"/>
      <c r="Q43" s="62"/>
    </row>
    <row r="44" spans="3:21">
      <c r="D44" s="60"/>
      <c r="E44" s="60"/>
      <c r="F44" s="58"/>
      <c r="G44" s="57" t="s">
        <v>255</v>
      </c>
      <c r="H44" s="94"/>
      <c r="I44" s="96" t="s">
        <v>14</v>
      </c>
      <c r="J44" s="97" t="s">
        <v>217</v>
      </c>
      <c r="K44" s="98" t="s">
        <v>256</v>
      </c>
      <c r="L44" s="59"/>
      <c r="M44" s="59"/>
      <c r="P44" s="62"/>
      <c r="Q44" s="62"/>
    </row>
    <row r="45" spans="3:21">
      <c r="D45" s="60"/>
      <c r="E45" s="60"/>
      <c r="F45" s="58"/>
      <c r="H45" s="95" t="s">
        <v>136</v>
      </c>
      <c r="I45" s="82">
        <f>I40/K40</f>
        <v>17.142857142857142</v>
      </c>
      <c r="J45" s="91">
        <f>J40/L40</f>
        <v>22.333333333333332</v>
      </c>
      <c r="K45" s="83">
        <v>12</v>
      </c>
      <c r="N45" s="57"/>
      <c r="P45" s="62"/>
      <c r="Q45" s="62"/>
    </row>
    <row r="46" spans="3:21">
      <c r="D46" s="60"/>
      <c r="E46" s="60"/>
      <c r="F46" s="58"/>
      <c r="H46" s="89" t="s">
        <v>137</v>
      </c>
      <c r="I46" s="86">
        <f>I41/K41</f>
        <v>8.75</v>
      </c>
      <c r="J46" s="92">
        <f>J41/L41</f>
        <v>3.75</v>
      </c>
      <c r="K46" s="87">
        <v>14</v>
      </c>
      <c r="L46" s="62"/>
      <c r="M46" s="62"/>
      <c r="N46" s="61"/>
      <c r="P46" s="63"/>
      <c r="Q46" s="63"/>
    </row>
    <row r="47" spans="3:21">
      <c r="D47" s="60"/>
      <c r="E47" s="60"/>
      <c r="F47" s="58"/>
      <c r="H47" s="90" t="s">
        <v>150</v>
      </c>
      <c r="I47" s="80">
        <f>SUM(I45:I46)</f>
        <v>25.892857142857142</v>
      </c>
      <c r="J47" s="93">
        <f>SUM(J45:J46)</f>
        <v>26.083333333333332</v>
      </c>
      <c r="K47" s="81">
        <f>SUM(K45:K46)</f>
        <v>26</v>
      </c>
      <c r="P47" s="62"/>
      <c r="Q47" s="62"/>
    </row>
    <row r="48" spans="3:21">
      <c r="D48" s="60"/>
      <c r="E48" s="60"/>
      <c r="F48" s="58"/>
      <c r="G48" s="64"/>
      <c r="H48" s="64"/>
      <c r="I48" s="70"/>
      <c r="J48" s="70"/>
      <c r="P48" s="62"/>
      <c r="Q48" s="62"/>
    </row>
    <row r="49" spans="4:22">
      <c r="D49" s="60"/>
      <c r="E49" s="60"/>
      <c r="F49" s="58"/>
      <c r="G49" s="64"/>
      <c r="H49" s="64"/>
      <c r="I49" s="70"/>
      <c r="J49" s="70"/>
      <c r="P49" s="62"/>
      <c r="Q49" s="62"/>
    </row>
    <row r="50" spans="4:22">
      <c r="D50" s="60"/>
      <c r="E50" s="60"/>
      <c r="F50" s="58"/>
      <c r="G50" s="64"/>
      <c r="H50" s="64"/>
      <c r="I50" s="70"/>
      <c r="J50" s="70"/>
      <c r="P50" s="62"/>
      <c r="Q50" s="62"/>
    </row>
    <row r="51" spans="4:22">
      <c r="D51" s="60"/>
      <c r="E51" s="60"/>
      <c r="F51" s="58"/>
      <c r="G51" s="64"/>
      <c r="H51" s="64"/>
      <c r="I51" s="70"/>
      <c r="J51" s="70"/>
      <c r="P51" s="62"/>
      <c r="Q51" s="62"/>
    </row>
    <row r="52" spans="4:22">
      <c r="D52" s="60"/>
      <c r="E52" s="60"/>
      <c r="F52" s="58"/>
      <c r="G52" s="64"/>
      <c r="H52" s="64"/>
      <c r="I52" s="70"/>
      <c r="J52" s="70"/>
      <c r="P52" s="62"/>
      <c r="Q52" s="62"/>
    </row>
    <row r="53" spans="4:22">
      <c r="D53" s="60"/>
      <c r="E53" s="60"/>
      <c r="F53" s="58"/>
      <c r="G53" s="64"/>
      <c r="H53" s="64"/>
      <c r="I53" s="70"/>
      <c r="J53" s="70"/>
      <c r="P53" s="62"/>
      <c r="Q53" s="62"/>
    </row>
    <row r="54" spans="4:22">
      <c r="D54" s="60"/>
      <c r="E54" s="60"/>
      <c r="F54" s="58"/>
      <c r="G54" s="64"/>
      <c r="H54" s="64"/>
      <c r="I54" s="64"/>
      <c r="J54" s="64"/>
      <c r="O54" s="57"/>
      <c r="P54" s="62"/>
      <c r="Q54" s="62"/>
    </row>
    <row r="55" spans="4:22">
      <c r="D55" s="60"/>
      <c r="E55" s="60"/>
      <c r="F55" s="58"/>
      <c r="G55" s="64"/>
      <c r="H55" s="64"/>
      <c r="I55" s="64"/>
      <c r="J55" s="64"/>
      <c r="N55" s="57"/>
      <c r="P55" s="62"/>
      <c r="Q55" s="62"/>
    </row>
    <row r="56" spans="4:22">
      <c r="D56" s="57" t="s">
        <v>245</v>
      </c>
      <c r="E56" s="60"/>
      <c r="F56" s="58"/>
      <c r="G56" s="64"/>
      <c r="H56" s="64"/>
      <c r="I56" s="64"/>
      <c r="J56" s="64"/>
      <c r="O56" s="57"/>
      <c r="P56" s="62"/>
      <c r="Q56" s="62"/>
    </row>
    <row r="57" spans="4:22">
      <c r="D57" s="57" t="s">
        <v>246</v>
      </c>
      <c r="E57" s="60"/>
      <c r="F57" s="58"/>
      <c r="G57" s="64"/>
      <c r="H57" s="64"/>
      <c r="I57" s="64"/>
      <c r="J57" s="64"/>
      <c r="O57" s="57"/>
      <c r="P57" s="62"/>
      <c r="Q57" s="62"/>
      <c r="V57" s="59"/>
    </row>
    <row r="58" spans="4:22">
      <c r="D58" s="60"/>
      <c r="E58" s="60"/>
      <c r="F58" s="58"/>
      <c r="G58" s="64"/>
      <c r="H58" s="64"/>
      <c r="I58" s="64"/>
      <c r="J58" s="64"/>
      <c r="O58" s="57"/>
      <c r="P58" s="62"/>
      <c r="Q58" s="62"/>
    </row>
    <row r="59" spans="4:22">
      <c r="D59" s="60"/>
      <c r="E59" s="60"/>
      <c r="F59" s="58"/>
      <c r="G59" s="64"/>
      <c r="H59" s="64"/>
      <c r="I59" s="64"/>
      <c r="J59" s="64"/>
      <c r="P59" s="62"/>
      <c r="Q59" s="62"/>
    </row>
    <row r="60" spans="4:22">
      <c r="D60" s="60"/>
      <c r="E60" s="60"/>
      <c r="F60" s="58"/>
      <c r="G60" s="64"/>
      <c r="H60" s="64"/>
      <c r="I60" s="64"/>
      <c r="J60" s="64"/>
      <c r="P60" s="62"/>
      <c r="Q60" s="62"/>
    </row>
    <row r="61" spans="4:22">
      <c r="D61" s="60"/>
      <c r="E61" s="60"/>
      <c r="F61" s="58"/>
      <c r="G61" s="64"/>
      <c r="H61" s="64"/>
      <c r="I61" s="64"/>
      <c r="J61" s="64"/>
      <c r="P61" s="62"/>
      <c r="Q61" s="62"/>
    </row>
    <row r="62" spans="4:22">
      <c r="D62" s="60"/>
      <c r="E62" s="60"/>
      <c r="F62" s="58"/>
      <c r="G62" s="64"/>
      <c r="H62" s="64"/>
      <c r="I62" s="64"/>
      <c r="J62" s="64"/>
      <c r="O62" s="57"/>
      <c r="P62" s="62"/>
      <c r="Q62" s="62"/>
    </row>
    <row r="63" spans="4:22">
      <c r="D63" s="60"/>
      <c r="E63" s="60"/>
      <c r="F63" s="58"/>
      <c r="G63" s="64"/>
      <c r="H63" s="64"/>
      <c r="I63" s="64"/>
      <c r="J63" s="64"/>
      <c r="O63" s="57"/>
      <c r="P63" s="62"/>
      <c r="Q63" s="62"/>
    </row>
    <row r="64" spans="4:22">
      <c r="D64" s="60"/>
      <c r="E64" s="60"/>
      <c r="F64" s="58"/>
      <c r="G64" s="64"/>
      <c r="H64" s="64"/>
      <c r="I64" s="64"/>
      <c r="J64" s="64"/>
      <c r="O64" s="57"/>
      <c r="P64" s="62"/>
      <c r="Q64" s="62"/>
    </row>
    <row r="65" spans="4:17">
      <c r="D65" s="60"/>
      <c r="E65" s="60"/>
      <c r="F65" s="58"/>
      <c r="G65" s="64"/>
      <c r="H65" s="64"/>
      <c r="I65" s="64"/>
      <c r="J65" s="64"/>
      <c r="O65" s="57"/>
      <c r="P65" s="63"/>
      <c r="Q65" s="63"/>
    </row>
    <row r="66" spans="4:17">
      <c r="D66" s="60"/>
      <c r="E66" s="60"/>
      <c r="F66" s="58"/>
      <c r="G66" s="64"/>
      <c r="H66" s="64"/>
      <c r="I66" s="64"/>
      <c r="J66" s="64"/>
      <c r="P66" s="62"/>
      <c r="Q66" s="62"/>
    </row>
    <row r="67" spans="4:17">
      <c r="D67" s="60"/>
      <c r="E67" s="60"/>
      <c r="F67" s="58"/>
      <c r="G67" s="64"/>
      <c r="H67" s="64"/>
      <c r="I67" s="64"/>
      <c r="J67" s="64"/>
      <c r="O67" s="57"/>
      <c r="P67" s="62"/>
      <c r="Q67" s="62"/>
    </row>
    <row r="68" spans="4:17">
      <c r="D68" s="60"/>
      <c r="E68" s="60"/>
      <c r="F68" s="58"/>
      <c r="G68" s="64"/>
      <c r="H68" s="64"/>
      <c r="I68" s="64"/>
      <c r="J68" s="64"/>
      <c r="N68" s="57"/>
      <c r="O68" s="57"/>
      <c r="P68" s="103"/>
      <c r="Q68" s="103"/>
    </row>
    <row r="69" spans="4:17">
      <c r="D69" s="60"/>
      <c r="E69" s="60"/>
      <c r="F69" s="58"/>
      <c r="G69" s="64"/>
      <c r="H69" s="64"/>
      <c r="I69" s="64"/>
      <c r="J69" s="64"/>
      <c r="O69" s="57"/>
      <c r="P69" s="62"/>
      <c r="Q69" s="62"/>
    </row>
    <row r="70" spans="4:17">
      <c r="D70" s="60"/>
      <c r="E70" s="60"/>
      <c r="F70" s="58"/>
      <c r="G70" s="64"/>
      <c r="H70" s="64"/>
      <c r="I70" s="64"/>
      <c r="J70" s="64"/>
      <c r="N70" s="57"/>
      <c r="O70" s="57"/>
      <c r="P70" s="62"/>
      <c r="Q70" s="62"/>
    </row>
    <row r="71" spans="4:17">
      <c r="D71" s="60"/>
      <c r="E71" s="60"/>
      <c r="F71" s="58"/>
      <c r="G71" s="64"/>
      <c r="H71" s="64"/>
      <c r="I71" s="64"/>
      <c r="J71" s="64"/>
      <c r="O71" s="57"/>
      <c r="P71" s="63"/>
      <c r="Q71" s="63"/>
    </row>
    <row r="72" spans="4:17">
      <c r="D72" s="60"/>
      <c r="E72" s="60"/>
      <c r="F72" s="58"/>
      <c r="G72" s="64"/>
      <c r="H72" s="64"/>
      <c r="I72" s="64"/>
      <c r="J72" s="64"/>
      <c r="P72" s="62"/>
      <c r="Q72" s="62"/>
    </row>
  </sheetData>
  <conditionalFormatting sqref="G5:G37">
    <cfRule type="containsText" dxfId="49" priority="1" operator="containsText" text="Very Cut">
      <formula>NOT(ISERROR(SEARCH("Very Cut",G5)))</formula>
    </cfRule>
    <cfRule type="containsText" dxfId="48" priority="2" operator="containsText" text="Cut">
      <formula>NOT(ISERROR(SEARCH("Cut",G5)))</formula>
    </cfRule>
    <cfRule type="containsText" dxfId="47" priority="3" operator="containsText" text="90% Confidence">
      <formula>NOT(ISERROR(SEARCH("90% Confidence",G5)))</formula>
    </cfRule>
    <cfRule type="containsText" dxfId="46" priority="4" operator="containsText" text="Bone">
      <formula>NOT(ISERROR(SEARCH("Bone",G5)))</formula>
    </cfRule>
  </conditionalFormatting>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dimension ref="B4:AC74"/>
  <sheetViews>
    <sheetView zoomScaleNormal="100" workbookViewId="0">
      <selection activeCell="C21" sqref="C21"/>
    </sheetView>
  </sheetViews>
  <sheetFormatPr defaultRowHeight="15"/>
  <cols>
    <col min="1" max="1" width="9.140625" style="105" customWidth="1"/>
    <col min="2" max="2" width="15.28515625" style="105" customWidth="1"/>
    <col min="3" max="3" width="48.7109375" style="105" customWidth="1"/>
    <col min="4" max="4" width="6.42578125" style="105" customWidth="1"/>
    <col min="5" max="5" width="77.42578125" style="105" customWidth="1"/>
    <col min="6" max="7" width="10" style="105" bestFit="1" customWidth="1"/>
    <col min="8" max="9" width="10" style="105" hidden="1" customWidth="1"/>
    <col min="10" max="10" width="9.140625" style="105"/>
    <col min="11" max="11" width="8.7109375" style="105" customWidth="1"/>
    <col min="12" max="12" width="5.5703125" style="105" customWidth="1"/>
    <col min="13" max="15" width="11.42578125" style="107" hidden="1" customWidth="1"/>
    <col min="16" max="16" width="0" style="107" hidden="1" customWidth="1"/>
    <col min="17" max="17" width="0" style="105" hidden="1" customWidth="1"/>
    <col min="18" max="19" width="9.140625" style="105"/>
    <col min="20" max="20" width="0" style="105" hidden="1" customWidth="1"/>
    <col min="21" max="21" width="8.28515625" style="105" customWidth="1"/>
    <col min="22" max="26" width="9.140625" style="105"/>
    <col min="27" max="27" width="15" style="105" customWidth="1"/>
    <col min="28" max="16384" width="9.140625" style="105"/>
  </cols>
  <sheetData>
    <row r="4" spans="2:20" s="106" customFormat="1" ht="60">
      <c r="C4" s="112" t="s">
        <v>0</v>
      </c>
      <c r="D4" s="112" t="s">
        <v>218</v>
      </c>
      <c r="E4" s="112" t="s">
        <v>1</v>
      </c>
      <c r="F4" s="112" t="s">
        <v>15</v>
      </c>
      <c r="G4" s="112" t="s">
        <v>2</v>
      </c>
      <c r="H4" s="112" t="s">
        <v>216</v>
      </c>
      <c r="I4" s="112" t="s">
        <v>252</v>
      </c>
      <c r="J4" s="112" t="s">
        <v>243</v>
      </c>
      <c r="K4" s="112" t="s">
        <v>251</v>
      </c>
      <c r="L4" s="112" t="s">
        <v>4</v>
      </c>
      <c r="M4" s="113" t="s">
        <v>180</v>
      </c>
      <c r="N4" s="113" t="s">
        <v>184</v>
      </c>
      <c r="O4" s="113" t="s">
        <v>179</v>
      </c>
      <c r="P4" s="113" t="s">
        <v>185</v>
      </c>
      <c r="Q4" s="112" t="s">
        <v>13</v>
      </c>
      <c r="R4" s="112" t="s">
        <v>14</v>
      </c>
      <c r="S4" s="112" t="s">
        <v>217</v>
      </c>
      <c r="T4" s="112" t="s">
        <v>186</v>
      </c>
    </row>
    <row r="5" spans="2:20">
      <c r="C5" s="108" t="s">
        <v>21</v>
      </c>
      <c r="D5" s="108">
        <v>1</v>
      </c>
      <c r="E5" s="106" t="s">
        <v>187</v>
      </c>
      <c r="F5" s="162" t="s">
        <v>261</v>
      </c>
      <c r="G5" s="105" t="s">
        <v>126</v>
      </c>
      <c r="H5" s="115">
        <v>0.8</v>
      </c>
      <c r="I5" s="115">
        <v>1</v>
      </c>
      <c r="J5" s="121">
        <v>4</v>
      </c>
      <c r="K5" s="121">
        <v>2</v>
      </c>
      <c r="L5" s="105" t="s">
        <v>123</v>
      </c>
      <c r="M5" s="107">
        <v>4</v>
      </c>
      <c r="N5" s="107">
        <v>4</v>
      </c>
      <c r="O5" s="110">
        <v>2</v>
      </c>
      <c r="P5" s="110"/>
      <c r="R5" s="105" t="s">
        <v>138</v>
      </c>
    </row>
    <row r="6" spans="2:20">
      <c r="C6" s="108" t="s">
        <v>17</v>
      </c>
      <c r="D6" s="108">
        <v>2</v>
      </c>
      <c r="E6" s="106" t="s">
        <v>219</v>
      </c>
      <c r="F6" s="162" t="s">
        <v>261</v>
      </c>
      <c r="G6" s="105" t="s">
        <v>126</v>
      </c>
      <c r="H6" s="115">
        <v>0.8</v>
      </c>
      <c r="I6" s="115">
        <v>0.3</v>
      </c>
      <c r="J6" s="121">
        <v>2</v>
      </c>
      <c r="K6" s="121">
        <v>16</v>
      </c>
      <c r="L6" s="105" t="s">
        <v>123</v>
      </c>
      <c r="M6" s="107">
        <v>16</v>
      </c>
      <c r="N6" s="107">
        <v>2</v>
      </c>
      <c r="O6" s="110">
        <v>25</v>
      </c>
      <c r="P6" s="110"/>
      <c r="R6" s="105" t="s">
        <v>138</v>
      </c>
    </row>
    <row r="7" spans="2:20" ht="30">
      <c r="C7" s="108" t="s">
        <v>23</v>
      </c>
      <c r="D7" s="108">
        <v>3</v>
      </c>
      <c r="E7" s="106" t="s">
        <v>238</v>
      </c>
      <c r="F7" s="162" t="s">
        <v>261</v>
      </c>
      <c r="G7" s="105" t="s">
        <v>127</v>
      </c>
      <c r="H7" s="115">
        <v>0.8</v>
      </c>
      <c r="I7" s="115">
        <v>0</v>
      </c>
      <c r="J7" s="121">
        <v>2</v>
      </c>
      <c r="K7" s="121">
        <v>3</v>
      </c>
      <c r="L7" s="105" t="s">
        <v>123</v>
      </c>
      <c r="M7" s="107">
        <v>6</v>
      </c>
      <c r="N7" s="107">
        <v>2</v>
      </c>
      <c r="O7" s="110">
        <v>12</v>
      </c>
      <c r="P7" s="110"/>
      <c r="R7" s="105" t="s">
        <v>138</v>
      </c>
    </row>
    <row r="8" spans="2:20" ht="30">
      <c r="C8" s="108" t="s">
        <v>207</v>
      </c>
      <c r="D8" s="108">
        <v>4</v>
      </c>
      <c r="E8" s="106" t="s">
        <v>222</v>
      </c>
      <c r="F8" s="162" t="s">
        <v>261</v>
      </c>
      <c r="G8" s="105" t="s">
        <v>134</v>
      </c>
      <c r="H8" s="115">
        <v>0.6</v>
      </c>
      <c r="I8" s="115">
        <v>0</v>
      </c>
      <c r="J8" s="121">
        <v>8</v>
      </c>
      <c r="K8" s="121">
        <v>9</v>
      </c>
      <c r="L8" s="105" t="s">
        <v>123</v>
      </c>
      <c r="M8" s="107">
        <v>13</v>
      </c>
      <c r="N8" s="107">
        <v>13</v>
      </c>
      <c r="O8" s="110">
        <v>13</v>
      </c>
      <c r="P8" s="110"/>
      <c r="R8" s="105" t="s">
        <v>190</v>
      </c>
    </row>
    <row r="9" spans="2:20" ht="30">
      <c r="C9" s="108" t="s">
        <v>206</v>
      </c>
      <c r="D9" s="108">
        <v>5</v>
      </c>
      <c r="E9" s="106" t="s">
        <v>265</v>
      </c>
      <c r="F9" s="162" t="s">
        <v>261</v>
      </c>
      <c r="G9" s="105" t="s">
        <v>125</v>
      </c>
      <c r="H9" s="115">
        <v>0.6</v>
      </c>
      <c r="I9" s="115">
        <v>0.2</v>
      </c>
      <c r="J9" s="121">
        <v>8</v>
      </c>
      <c r="K9" s="121">
        <v>8</v>
      </c>
      <c r="L9" s="105" t="s">
        <v>123</v>
      </c>
      <c r="M9" s="107">
        <v>12</v>
      </c>
      <c r="N9" s="107">
        <v>14</v>
      </c>
      <c r="O9" s="110">
        <v>12</v>
      </c>
      <c r="P9" s="110"/>
      <c r="R9" s="105" t="s">
        <v>139</v>
      </c>
    </row>
    <row r="10" spans="2:20">
      <c r="C10" s="108" t="s">
        <v>213</v>
      </c>
      <c r="D10" s="108">
        <v>6</v>
      </c>
      <c r="E10" s="106" t="s">
        <v>221</v>
      </c>
      <c r="F10" s="162" t="s">
        <v>261</v>
      </c>
      <c r="G10" s="105" t="s">
        <v>131</v>
      </c>
      <c r="H10" s="115">
        <v>0</v>
      </c>
      <c r="I10" s="115">
        <v>0</v>
      </c>
      <c r="J10" s="121">
        <v>4</v>
      </c>
      <c r="K10" s="121">
        <v>6</v>
      </c>
      <c r="L10" s="105" t="s">
        <v>123</v>
      </c>
      <c r="M10" s="107">
        <v>4</v>
      </c>
      <c r="N10" s="107">
        <v>4</v>
      </c>
      <c r="O10" s="111">
        <v>8</v>
      </c>
      <c r="P10" s="111"/>
      <c r="R10" s="105" t="s">
        <v>138</v>
      </c>
    </row>
    <row r="11" spans="2:20" ht="30">
      <c r="C11" s="108" t="s">
        <v>223</v>
      </c>
      <c r="D11" s="108">
        <v>7</v>
      </c>
      <c r="E11" s="106" t="s">
        <v>224</v>
      </c>
      <c r="F11" s="162" t="s">
        <v>261</v>
      </c>
      <c r="G11" s="105" t="s">
        <v>125</v>
      </c>
      <c r="H11" s="115">
        <v>0.2</v>
      </c>
      <c r="I11" s="115">
        <v>0</v>
      </c>
      <c r="J11" s="121">
        <v>6</v>
      </c>
      <c r="K11" s="121">
        <v>2</v>
      </c>
      <c r="L11" s="105" t="s">
        <v>123</v>
      </c>
      <c r="M11" s="107">
        <v>6</v>
      </c>
      <c r="N11" s="107">
        <v>6</v>
      </c>
      <c r="O11" s="110">
        <v>6</v>
      </c>
      <c r="P11" s="110"/>
      <c r="R11" s="105" t="s">
        <v>141</v>
      </c>
      <c r="T11" s="105" t="s">
        <v>196</v>
      </c>
    </row>
    <row r="12" spans="2:20" ht="30.75" thickBot="1">
      <c r="C12" s="114" t="s">
        <v>26</v>
      </c>
      <c r="D12" s="114">
        <v>8</v>
      </c>
      <c r="E12" s="116" t="s">
        <v>232</v>
      </c>
      <c r="F12" s="162" t="s">
        <v>261</v>
      </c>
      <c r="G12" s="118" t="s">
        <v>126</v>
      </c>
      <c r="H12" s="117">
        <v>0.5</v>
      </c>
      <c r="I12" s="117">
        <v>0.2</v>
      </c>
      <c r="J12" s="122">
        <v>9</v>
      </c>
      <c r="K12" s="122">
        <v>5</v>
      </c>
      <c r="L12" s="118" t="s">
        <v>123</v>
      </c>
      <c r="M12" s="119">
        <v>8</v>
      </c>
      <c r="N12" s="119">
        <v>8</v>
      </c>
      <c r="O12" s="120">
        <v>0</v>
      </c>
      <c r="P12" s="120"/>
      <c r="Q12" s="118"/>
      <c r="R12" s="118" t="s">
        <v>138</v>
      </c>
      <c r="S12" s="118"/>
    </row>
    <row r="13" spans="2:20">
      <c r="B13" s="160" t="s">
        <v>270</v>
      </c>
      <c r="C13" s="153"/>
      <c r="D13" s="153"/>
      <c r="E13" s="153"/>
      <c r="F13" s="154"/>
      <c r="G13" s="155"/>
      <c r="H13" s="156"/>
      <c r="I13" s="156"/>
      <c r="J13" s="157"/>
      <c r="K13" s="157"/>
      <c r="L13" s="155"/>
      <c r="M13" s="158"/>
      <c r="N13" s="158"/>
      <c r="O13" s="159"/>
      <c r="P13" s="159"/>
      <c r="Q13" s="155"/>
      <c r="R13" s="155"/>
      <c r="S13" s="155"/>
    </row>
    <row r="14" spans="2:20">
      <c r="C14" s="108" t="s">
        <v>63</v>
      </c>
      <c r="D14" s="108">
        <v>10</v>
      </c>
      <c r="E14" s="106" t="s">
        <v>242</v>
      </c>
      <c r="F14" s="105" t="s">
        <v>261</v>
      </c>
      <c r="G14" s="105" t="s">
        <v>128</v>
      </c>
      <c r="H14" s="115">
        <v>0</v>
      </c>
      <c r="I14" s="115">
        <v>0</v>
      </c>
      <c r="J14" s="121">
        <v>9</v>
      </c>
      <c r="K14" s="121">
        <v>4</v>
      </c>
      <c r="L14" s="105" t="s">
        <v>123</v>
      </c>
      <c r="M14" s="107">
        <v>4</v>
      </c>
      <c r="O14" s="110">
        <v>7</v>
      </c>
      <c r="P14" s="110"/>
      <c r="R14" s="105" t="s">
        <v>139</v>
      </c>
    </row>
    <row r="15" spans="2:20">
      <c r="C15" s="108" t="s">
        <v>202</v>
      </c>
      <c r="D15" s="108">
        <v>11</v>
      </c>
      <c r="E15" s="106" t="s">
        <v>225</v>
      </c>
      <c r="F15" s="105" t="s">
        <v>261</v>
      </c>
      <c r="G15" s="105" t="s">
        <v>128</v>
      </c>
      <c r="H15" s="115">
        <v>0</v>
      </c>
      <c r="I15" s="115">
        <v>0</v>
      </c>
      <c r="J15" s="121">
        <v>5</v>
      </c>
      <c r="K15" s="121">
        <v>2</v>
      </c>
      <c r="L15" s="105" t="s">
        <v>123</v>
      </c>
      <c r="N15" s="107">
        <v>1</v>
      </c>
      <c r="O15" s="110"/>
      <c r="P15" s="110"/>
      <c r="R15" s="105" t="s">
        <v>141</v>
      </c>
    </row>
    <row r="16" spans="2:20" ht="30">
      <c r="C16" s="108" t="s">
        <v>66</v>
      </c>
      <c r="D16" s="108">
        <v>12</v>
      </c>
      <c r="E16" s="106" t="s">
        <v>226</v>
      </c>
      <c r="F16" s="105" t="s">
        <v>261</v>
      </c>
      <c r="G16" s="105" t="s">
        <v>128</v>
      </c>
      <c r="H16" s="115">
        <v>0</v>
      </c>
      <c r="I16" s="115">
        <v>0</v>
      </c>
      <c r="J16" s="121">
        <v>4</v>
      </c>
      <c r="K16" s="121">
        <v>2</v>
      </c>
      <c r="L16" s="105" t="s">
        <v>123</v>
      </c>
      <c r="M16" s="107">
        <v>8</v>
      </c>
      <c r="O16" s="110">
        <v>0</v>
      </c>
      <c r="P16" s="110"/>
      <c r="R16" s="105" t="s">
        <v>139</v>
      </c>
    </row>
    <row r="17" spans="2:20">
      <c r="C17" s="108" t="s">
        <v>62</v>
      </c>
      <c r="D17" s="108">
        <v>13</v>
      </c>
      <c r="E17" s="106" t="s">
        <v>227</v>
      </c>
      <c r="F17" s="105" t="s">
        <v>261</v>
      </c>
      <c r="G17" s="105" t="s">
        <v>125</v>
      </c>
      <c r="H17" s="115">
        <v>0</v>
      </c>
      <c r="I17" s="115">
        <v>0</v>
      </c>
      <c r="J17" s="121">
        <v>7</v>
      </c>
      <c r="K17" s="121">
        <v>5</v>
      </c>
      <c r="L17" s="105" t="s">
        <v>123</v>
      </c>
      <c r="M17" s="107">
        <v>8</v>
      </c>
      <c r="O17" s="110">
        <v>3</v>
      </c>
      <c r="P17" s="110"/>
      <c r="R17" s="105" t="s">
        <v>139</v>
      </c>
    </row>
    <row r="18" spans="2:20">
      <c r="B18" s="160" t="s">
        <v>271</v>
      </c>
      <c r="C18" s="153"/>
      <c r="D18" s="153"/>
      <c r="E18" s="153"/>
      <c r="F18" s="154"/>
      <c r="G18" s="155"/>
      <c r="H18" s="156"/>
      <c r="I18" s="156"/>
      <c r="J18" s="157"/>
      <c r="K18" s="157"/>
      <c r="L18" s="155"/>
      <c r="M18" s="158"/>
      <c r="N18" s="158"/>
      <c r="O18" s="159"/>
      <c r="P18" s="159"/>
      <c r="Q18" s="155"/>
      <c r="R18" s="155"/>
      <c r="S18" s="155"/>
    </row>
    <row r="19" spans="2:20">
      <c r="C19" s="108" t="s">
        <v>41</v>
      </c>
      <c r="D19" s="108">
        <v>14</v>
      </c>
      <c r="E19" s="106" t="s">
        <v>220</v>
      </c>
      <c r="F19" s="105" t="s">
        <v>262</v>
      </c>
      <c r="G19" s="105" t="s">
        <v>124</v>
      </c>
      <c r="H19" s="115">
        <v>0.5</v>
      </c>
      <c r="I19" s="115">
        <v>0.3</v>
      </c>
      <c r="J19" s="121">
        <v>5</v>
      </c>
      <c r="K19" s="121">
        <v>3</v>
      </c>
      <c r="L19" s="105" t="s">
        <v>123</v>
      </c>
      <c r="M19" s="107">
        <v>3</v>
      </c>
      <c r="N19" s="107">
        <v>5</v>
      </c>
      <c r="O19" s="110">
        <v>4.5</v>
      </c>
      <c r="P19" s="110"/>
      <c r="R19" s="105" t="s">
        <v>138</v>
      </c>
      <c r="T19" s="105" t="s">
        <v>166</v>
      </c>
    </row>
    <row r="20" spans="2:20">
      <c r="C20" s="108" t="s">
        <v>212</v>
      </c>
      <c r="D20" s="108">
        <v>15</v>
      </c>
      <c r="E20" s="106" t="s">
        <v>233</v>
      </c>
      <c r="F20" s="105" t="s">
        <v>262</v>
      </c>
      <c r="G20" s="105" t="s">
        <v>127</v>
      </c>
      <c r="H20" s="115">
        <v>0</v>
      </c>
      <c r="I20" s="115">
        <v>0</v>
      </c>
      <c r="J20" s="121">
        <v>4</v>
      </c>
      <c r="K20" s="121">
        <v>4</v>
      </c>
      <c r="L20" s="105" t="s">
        <v>123</v>
      </c>
      <c r="M20" s="107">
        <v>6</v>
      </c>
      <c r="N20" s="107">
        <v>4</v>
      </c>
      <c r="O20" s="110">
        <v>6</v>
      </c>
      <c r="P20" s="110"/>
      <c r="R20" s="105" t="s">
        <v>138</v>
      </c>
    </row>
    <row r="21" spans="2:20">
      <c r="C21" s="108" t="s">
        <v>209</v>
      </c>
      <c r="D21" s="108">
        <v>16</v>
      </c>
      <c r="E21" s="106" t="s">
        <v>269</v>
      </c>
      <c r="F21" s="105" t="s">
        <v>262</v>
      </c>
      <c r="G21" s="105" t="s">
        <v>125</v>
      </c>
      <c r="H21" s="115">
        <v>0</v>
      </c>
      <c r="I21" s="115">
        <v>0</v>
      </c>
      <c r="J21" s="121">
        <v>4</v>
      </c>
      <c r="K21" s="121">
        <v>4</v>
      </c>
      <c r="L21" s="105" t="s">
        <v>123</v>
      </c>
      <c r="M21" s="107">
        <v>10</v>
      </c>
      <c r="N21" s="107">
        <v>21</v>
      </c>
      <c r="O21" s="110">
        <v>10</v>
      </c>
      <c r="P21" s="110"/>
      <c r="R21" s="105" t="s">
        <v>139</v>
      </c>
      <c r="T21" s="105" t="s">
        <v>198</v>
      </c>
    </row>
    <row r="22" spans="2:20">
      <c r="C22" s="108" t="s">
        <v>208</v>
      </c>
      <c r="D22" s="108">
        <v>17</v>
      </c>
      <c r="E22" s="106"/>
      <c r="F22" s="105" t="s">
        <v>262</v>
      </c>
      <c r="G22" s="105" t="s">
        <v>125</v>
      </c>
      <c r="H22" s="115">
        <v>0</v>
      </c>
      <c r="I22" s="115">
        <v>0</v>
      </c>
      <c r="J22" s="121">
        <v>4</v>
      </c>
      <c r="K22" s="121">
        <v>5</v>
      </c>
      <c r="L22" s="105" t="s">
        <v>123</v>
      </c>
      <c r="M22" s="107">
        <v>13</v>
      </c>
      <c r="N22" s="107">
        <v>13</v>
      </c>
      <c r="O22" s="110">
        <v>12</v>
      </c>
      <c r="P22" s="110"/>
      <c r="R22" s="105" t="s">
        <v>190</v>
      </c>
    </row>
    <row r="23" spans="2:20">
      <c r="C23" s="108" t="s">
        <v>215</v>
      </c>
      <c r="D23" s="108">
        <v>18</v>
      </c>
      <c r="E23" s="106" t="s">
        <v>234</v>
      </c>
      <c r="F23" s="105" t="s">
        <v>262</v>
      </c>
      <c r="G23" s="105" t="s">
        <v>125</v>
      </c>
      <c r="H23" s="115">
        <v>0</v>
      </c>
      <c r="I23" s="115">
        <v>0</v>
      </c>
      <c r="J23" s="121">
        <v>2</v>
      </c>
      <c r="K23" s="121">
        <v>2</v>
      </c>
      <c r="L23" s="105" t="s">
        <v>123</v>
      </c>
      <c r="M23" s="107">
        <v>2</v>
      </c>
      <c r="N23" s="107">
        <v>2</v>
      </c>
      <c r="O23" s="110">
        <v>2</v>
      </c>
      <c r="P23" s="110"/>
      <c r="R23" s="105" t="s">
        <v>190</v>
      </c>
    </row>
    <row r="24" spans="2:20" ht="30">
      <c r="C24" s="108" t="s">
        <v>230</v>
      </c>
      <c r="D24" s="108">
        <v>19</v>
      </c>
      <c r="E24" s="106" t="s">
        <v>95</v>
      </c>
      <c r="F24" s="105" t="s">
        <v>262</v>
      </c>
      <c r="G24" s="105" t="s">
        <v>124</v>
      </c>
      <c r="H24" s="115">
        <v>0</v>
      </c>
      <c r="I24" s="115">
        <v>0</v>
      </c>
      <c r="J24" s="121">
        <v>4</v>
      </c>
      <c r="K24" s="121">
        <v>0</v>
      </c>
      <c r="L24" s="105" t="s">
        <v>123</v>
      </c>
      <c r="M24" s="107">
        <v>4</v>
      </c>
      <c r="N24" s="107">
        <v>4</v>
      </c>
      <c r="O24" s="110">
        <v>0.5</v>
      </c>
      <c r="P24" s="110"/>
      <c r="R24" s="105" t="s">
        <v>138</v>
      </c>
    </row>
    <row r="25" spans="2:20">
      <c r="C25" s="108" t="s">
        <v>231</v>
      </c>
      <c r="D25" s="108">
        <v>20</v>
      </c>
      <c r="E25" s="106" t="s">
        <v>96</v>
      </c>
      <c r="F25" s="105" t="s">
        <v>262</v>
      </c>
      <c r="G25" s="105" t="s">
        <v>124</v>
      </c>
      <c r="H25" s="115">
        <v>0</v>
      </c>
      <c r="I25" s="115">
        <v>0</v>
      </c>
      <c r="J25" s="121">
        <v>4</v>
      </c>
      <c r="K25" s="121">
        <v>0</v>
      </c>
      <c r="L25" s="105" t="s">
        <v>123</v>
      </c>
      <c r="M25" s="107">
        <v>4</v>
      </c>
      <c r="N25" s="107">
        <v>4</v>
      </c>
      <c r="O25" s="110">
        <v>0.5</v>
      </c>
      <c r="P25" s="110"/>
      <c r="R25" s="105" t="s">
        <v>138</v>
      </c>
    </row>
    <row r="26" spans="2:20">
      <c r="B26" s="161" t="s">
        <v>272</v>
      </c>
      <c r="C26" s="153"/>
      <c r="D26" s="153"/>
      <c r="E26" s="153"/>
      <c r="F26" s="154"/>
      <c r="G26" s="155"/>
      <c r="H26" s="156"/>
      <c r="I26" s="156"/>
      <c r="J26" s="157"/>
      <c r="K26" s="157"/>
      <c r="L26" s="155"/>
      <c r="M26" s="158"/>
      <c r="N26" s="158"/>
      <c r="O26" s="159"/>
      <c r="P26" s="159"/>
      <c r="Q26" s="155"/>
      <c r="R26" s="155"/>
      <c r="S26" s="155"/>
    </row>
    <row r="27" spans="2:20">
      <c r="C27" s="108" t="s">
        <v>56</v>
      </c>
      <c r="D27" s="108">
        <v>21</v>
      </c>
      <c r="E27" s="106"/>
      <c r="F27" s="105" t="s">
        <v>263</v>
      </c>
      <c r="G27" s="105" t="s">
        <v>125</v>
      </c>
      <c r="H27" s="115">
        <v>0</v>
      </c>
      <c r="I27" s="115">
        <v>0</v>
      </c>
      <c r="J27" s="121">
        <v>7</v>
      </c>
      <c r="K27" s="121">
        <v>6</v>
      </c>
      <c r="L27" s="105" t="s">
        <v>123</v>
      </c>
      <c r="M27" s="107">
        <v>7</v>
      </c>
      <c r="O27" s="110">
        <v>7</v>
      </c>
      <c r="P27" s="110"/>
      <c r="R27" s="105" t="s">
        <v>139</v>
      </c>
    </row>
    <row r="28" spans="2:20">
      <c r="C28" s="108" t="s">
        <v>58</v>
      </c>
      <c r="D28" s="108">
        <v>22</v>
      </c>
      <c r="E28" s="106"/>
      <c r="F28" s="105" t="s">
        <v>263</v>
      </c>
      <c r="G28" s="105" t="s">
        <v>125</v>
      </c>
      <c r="H28" s="115">
        <v>0</v>
      </c>
      <c r="I28" s="115">
        <v>0</v>
      </c>
      <c r="J28" s="121">
        <v>5</v>
      </c>
      <c r="K28" s="121">
        <v>10</v>
      </c>
      <c r="L28" s="105" t="s">
        <v>123</v>
      </c>
      <c r="M28" s="107">
        <v>5</v>
      </c>
      <c r="O28" s="110">
        <v>10</v>
      </c>
      <c r="P28" s="110"/>
      <c r="R28" s="105" t="s">
        <v>139</v>
      </c>
    </row>
    <row r="29" spans="2:20">
      <c r="C29" s="108" t="s">
        <v>235</v>
      </c>
      <c r="D29" s="108">
        <v>23</v>
      </c>
      <c r="E29" s="106"/>
      <c r="F29" s="105" t="s">
        <v>263</v>
      </c>
      <c r="G29" s="105" t="s">
        <v>134</v>
      </c>
      <c r="H29" s="115">
        <v>0</v>
      </c>
      <c r="I29" s="115">
        <v>0</v>
      </c>
      <c r="J29" s="121">
        <v>6</v>
      </c>
      <c r="K29" s="121">
        <v>6</v>
      </c>
      <c r="L29" s="105" t="s">
        <v>123</v>
      </c>
      <c r="M29" s="107">
        <v>6</v>
      </c>
      <c r="O29" s="110">
        <v>6</v>
      </c>
      <c r="P29" s="110"/>
      <c r="R29" s="105" t="s">
        <v>139</v>
      </c>
    </row>
    <row r="30" spans="2:20">
      <c r="C30" s="108" t="s">
        <v>239</v>
      </c>
      <c r="D30" s="108">
        <v>24</v>
      </c>
      <c r="E30" s="106" t="s">
        <v>240</v>
      </c>
      <c r="F30" s="105" t="s">
        <v>263</v>
      </c>
      <c r="G30" s="105" t="s">
        <v>128</v>
      </c>
      <c r="H30" s="115">
        <v>0</v>
      </c>
      <c r="I30" s="115">
        <v>0</v>
      </c>
      <c r="J30" s="121" t="s">
        <v>244</v>
      </c>
      <c r="K30" s="121">
        <v>4</v>
      </c>
      <c r="L30" s="105" t="s">
        <v>123</v>
      </c>
      <c r="O30" s="144"/>
      <c r="P30" s="144"/>
      <c r="R30" s="105" t="s">
        <v>139</v>
      </c>
    </row>
    <row r="31" spans="2:20">
      <c r="C31" s="108" t="s">
        <v>253</v>
      </c>
      <c r="D31" s="108">
        <v>25</v>
      </c>
      <c r="E31" s="106" t="s">
        <v>254</v>
      </c>
      <c r="F31" s="105" t="s">
        <v>263</v>
      </c>
      <c r="G31" s="105" t="s">
        <v>134</v>
      </c>
      <c r="H31" s="115">
        <v>0</v>
      </c>
      <c r="I31" s="115">
        <v>0</v>
      </c>
      <c r="J31" s="121">
        <v>6</v>
      </c>
      <c r="K31" s="121">
        <v>6</v>
      </c>
      <c r="L31" s="105" t="s">
        <v>123</v>
      </c>
      <c r="O31" s="144"/>
      <c r="P31" s="144"/>
      <c r="R31" s="105" t="s">
        <v>139</v>
      </c>
    </row>
    <row r="32" spans="2:20">
      <c r="C32" s="108" t="s">
        <v>210</v>
      </c>
      <c r="D32" s="108">
        <v>26</v>
      </c>
      <c r="E32" s="106" t="s">
        <v>211</v>
      </c>
      <c r="F32" s="105" t="s">
        <v>263</v>
      </c>
      <c r="G32" s="105" t="s">
        <v>131</v>
      </c>
      <c r="H32" s="115">
        <v>0</v>
      </c>
      <c r="I32" s="115">
        <v>0</v>
      </c>
      <c r="J32" s="121">
        <v>4</v>
      </c>
      <c r="K32" s="121">
        <v>2</v>
      </c>
      <c r="L32" s="105" t="s">
        <v>123</v>
      </c>
      <c r="M32" s="107">
        <v>4</v>
      </c>
      <c r="O32" s="111">
        <v>8</v>
      </c>
      <c r="P32" s="111"/>
      <c r="R32" s="105" t="s">
        <v>141</v>
      </c>
    </row>
    <row r="33" spans="3:29">
      <c r="C33" s="108" t="s">
        <v>148</v>
      </c>
      <c r="D33" s="108">
        <v>27</v>
      </c>
      <c r="E33" s="106"/>
      <c r="F33" s="105" t="s">
        <v>263</v>
      </c>
      <c r="G33" s="105" t="s">
        <v>125</v>
      </c>
      <c r="H33" s="115">
        <v>0</v>
      </c>
      <c r="I33" s="115">
        <v>0</v>
      </c>
      <c r="J33" s="121">
        <v>4</v>
      </c>
      <c r="K33" s="121">
        <v>2</v>
      </c>
      <c r="L33" s="105" t="s">
        <v>123</v>
      </c>
      <c r="M33" s="107">
        <v>4</v>
      </c>
      <c r="N33" s="107">
        <v>4</v>
      </c>
      <c r="O33" s="110">
        <v>6</v>
      </c>
      <c r="P33" s="110"/>
      <c r="R33" s="105" t="s">
        <v>190</v>
      </c>
      <c r="T33" s="105" t="s">
        <v>201</v>
      </c>
    </row>
    <row r="34" spans="3:29">
      <c r="C34" s="108" t="s">
        <v>237</v>
      </c>
      <c r="D34" s="108">
        <v>28</v>
      </c>
      <c r="E34" s="106" t="s">
        <v>228</v>
      </c>
      <c r="F34" s="105" t="s">
        <v>263</v>
      </c>
      <c r="G34" s="105" t="s">
        <v>131</v>
      </c>
      <c r="H34" s="115">
        <v>0</v>
      </c>
      <c r="I34" s="115">
        <v>0</v>
      </c>
      <c r="J34" s="121">
        <v>6</v>
      </c>
      <c r="K34" s="121">
        <v>7</v>
      </c>
      <c r="L34" s="105" t="s">
        <v>123</v>
      </c>
      <c r="M34" s="107">
        <v>6</v>
      </c>
      <c r="O34" s="110">
        <v>12</v>
      </c>
      <c r="P34" s="110"/>
      <c r="R34" s="105" t="s">
        <v>141</v>
      </c>
    </row>
    <row r="35" spans="3:29" ht="30">
      <c r="C35" s="108" t="s">
        <v>76</v>
      </c>
      <c r="D35" s="108">
        <v>29</v>
      </c>
      <c r="E35" s="106" t="s">
        <v>122</v>
      </c>
      <c r="F35" s="105" t="s">
        <v>264</v>
      </c>
      <c r="G35" s="105" t="s">
        <v>125</v>
      </c>
      <c r="H35" s="115">
        <v>0</v>
      </c>
      <c r="I35" s="115">
        <v>0</v>
      </c>
      <c r="J35" s="121">
        <v>6</v>
      </c>
      <c r="K35" s="121">
        <v>5</v>
      </c>
      <c r="L35" s="105" t="s">
        <v>123</v>
      </c>
      <c r="M35" s="107">
        <v>6</v>
      </c>
      <c r="O35" s="110">
        <v>6</v>
      </c>
      <c r="P35" s="110"/>
      <c r="R35" s="105" t="s">
        <v>139</v>
      </c>
    </row>
    <row r="36" spans="3:29">
      <c r="C36" s="108" t="s">
        <v>236</v>
      </c>
      <c r="D36" s="108">
        <v>30</v>
      </c>
      <c r="E36" s="106" t="s">
        <v>241</v>
      </c>
      <c r="F36" s="105" t="s">
        <v>264</v>
      </c>
      <c r="G36" s="105" t="s">
        <v>128</v>
      </c>
      <c r="H36" s="115">
        <v>0</v>
      </c>
      <c r="I36" s="115">
        <v>0</v>
      </c>
      <c r="J36" s="121">
        <v>4</v>
      </c>
      <c r="K36" s="121">
        <v>8</v>
      </c>
      <c r="L36" s="105" t="s">
        <v>123</v>
      </c>
      <c r="O36" s="110"/>
      <c r="P36" s="110"/>
      <c r="R36" s="105" t="s">
        <v>138</v>
      </c>
    </row>
    <row r="37" spans="3:29">
      <c r="C37" s="108" t="s">
        <v>214</v>
      </c>
      <c r="D37" s="108">
        <v>31</v>
      </c>
      <c r="E37" s="106" t="s">
        <v>267</v>
      </c>
      <c r="F37" s="105" t="s">
        <v>264</v>
      </c>
      <c r="G37" s="105" t="s">
        <v>125</v>
      </c>
      <c r="H37" s="115">
        <v>0</v>
      </c>
      <c r="I37" s="115">
        <v>0</v>
      </c>
      <c r="J37" s="121">
        <v>60</v>
      </c>
      <c r="K37" s="121">
        <v>28</v>
      </c>
      <c r="L37" s="105" t="s">
        <v>123</v>
      </c>
      <c r="M37" s="107">
        <v>40</v>
      </c>
      <c r="O37" s="111">
        <v>60</v>
      </c>
      <c r="P37" s="111"/>
      <c r="R37" s="105" t="s">
        <v>139</v>
      </c>
    </row>
    <row r="38" spans="3:29">
      <c r="C38" s="146" t="s">
        <v>268</v>
      </c>
      <c r="D38" s="146">
        <v>32</v>
      </c>
      <c r="E38" s="147"/>
      <c r="F38" s="147" t="s">
        <v>264</v>
      </c>
      <c r="G38" s="142" t="s">
        <v>134</v>
      </c>
      <c r="H38" s="148"/>
      <c r="I38" s="148"/>
      <c r="J38" s="149">
        <v>6</v>
      </c>
      <c r="K38" s="121">
        <v>6</v>
      </c>
      <c r="L38" s="142" t="s">
        <v>123</v>
      </c>
      <c r="M38" s="150"/>
      <c r="N38" s="150"/>
      <c r="O38" s="151"/>
      <c r="P38" s="151"/>
      <c r="Q38" s="142"/>
      <c r="R38" s="142" t="s">
        <v>190</v>
      </c>
      <c r="S38" s="142"/>
      <c r="T38" s="142"/>
    </row>
    <row r="39" spans="3:29">
      <c r="C39" s="146"/>
      <c r="D39" s="146"/>
      <c r="E39" s="147"/>
      <c r="F39" s="147"/>
      <c r="G39" s="142"/>
      <c r="H39" s="148"/>
      <c r="I39" s="148"/>
      <c r="J39" s="149"/>
      <c r="K39" s="149"/>
      <c r="L39" s="142"/>
      <c r="M39" s="150"/>
      <c r="N39" s="150"/>
      <c r="O39" s="151"/>
      <c r="P39" s="151"/>
      <c r="Q39" s="142"/>
      <c r="R39" s="142"/>
      <c r="S39" s="142"/>
      <c r="T39" s="142"/>
    </row>
    <row r="40" spans="3:29">
      <c r="S40" s="164" t="s">
        <v>258</v>
      </c>
      <c r="U40" s="123" t="s">
        <v>259</v>
      </c>
      <c r="V40" s="124"/>
      <c r="W40" s="133" t="s">
        <v>257</v>
      </c>
      <c r="X40" s="134"/>
      <c r="Y40" s="133" t="s">
        <v>273</v>
      </c>
      <c r="Z40" s="141"/>
      <c r="AA40" s="139" t="s">
        <v>274</v>
      </c>
      <c r="AB40" s="165"/>
    </row>
    <row r="41" spans="3:29">
      <c r="M41" s="105"/>
      <c r="N41" s="105"/>
      <c r="O41" s="105"/>
      <c r="P41" s="105"/>
      <c r="U41" s="125" t="s">
        <v>14</v>
      </c>
      <c r="V41" s="126" t="s">
        <v>217</v>
      </c>
      <c r="W41" s="135" t="s">
        <v>250</v>
      </c>
      <c r="X41" s="136" t="s">
        <v>217</v>
      </c>
      <c r="Y41" s="166" t="s">
        <v>14</v>
      </c>
      <c r="Z41" s="167" t="s">
        <v>217</v>
      </c>
      <c r="AA41" s="168"/>
      <c r="AB41" s="165"/>
      <c r="AC41" s="165"/>
    </row>
    <row r="42" spans="3:29">
      <c r="M42" s="105"/>
      <c r="N42" s="105"/>
      <c r="O42" s="105"/>
      <c r="P42" s="105"/>
      <c r="S42" s="105" t="s">
        <v>136</v>
      </c>
      <c r="T42" s="139" t="s">
        <v>247</v>
      </c>
      <c r="U42" s="127">
        <f>SUM(J5:J12)</f>
        <v>43</v>
      </c>
      <c r="V42" s="128">
        <f>SUM(K5:K12)</f>
        <v>51</v>
      </c>
      <c r="W42" s="137">
        <v>3.5</v>
      </c>
      <c r="X42" s="138">
        <v>3</v>
      </c>
      <c r="Y42" s="133">
        <f>U42/W42</f>
        <v>12.285714285714286</v>
      </c>
      <c r="Z42" s="141">
        <f>V42/X42</f>
        <v>17</v>
      </c>
      <c r="AA42" s="139">
        <v>12</v>
      </c>
    </row>
    <row r="43" spans="3:29">
      <c r="C43" s="108"/>
      <c r="D43" s="108"/>
      <c r="E43" s="106"/>
      <c r="M43" s="105"/>
      <c r="N43" s="105"/>
      <c r="O43" s="105"/>
      <c r="P43" s="105"/>
      <c r="S43" s="115" t="s">
        <v>137</v>
      </c>
      <c r="T43" s="140" t="s">
        <v>248</v>
      </c>
      <c r="U43" s="129">
        <f>SUM(J14:J25)</f>
        <v>52</v>
      </c>
      <c r="V43" s="130">
        <f>SUM(K14:K25)</f>
        <v>31</v>
      </c>
      <c r="W43" s="137">
        <v>4</v>
      </c>
      <c r="X43" s="138">
        <v>4</v>
      </c>
      <c r="Y43" s="137">
        <f>U43/W43</f>
        <v>13</v>
      </c>
      <c r="Z43" s="142">
        <f>V43/X43</f>
        <v>7.75</v>
      </c>
      <c r="AA43" s="169">
        <v>14</v>
      </c>
    </row>
    <row r="44" spans="3:29">
      <c r="C44" s="108"/>
      <c r="D44" s="108"/>
      <c r="E44" s="106"/>
      <c r="O44" s="110"/>
      <c r="P44" s="110"/>
      <c r="S44" s="115" t="s">
        <v>150</v>
      </c>
      <c r="T44" s="140" t="s">
        <v>249</v>
      </c>
      <c r="U44" s="131">
        <f>SUM(U42:U43)</f>
        <v>95</v>
      </c>
      <c r="V44" s="132">
        <f>SUM(V42:V43)</f>
        <v>82</v>
      </c>
      <c r="W44" s="135"/>
      <c r="X44" s="136"/>
      <c r="Y44" s="170">
        <f>SUM(Y42:Y43)</f>
        <v>25.285714285714285</v>
      </c>
      <c r="Z44" s="171">
        <f>SUM(Z42:Z43)</f>
        <v>24.75</v>
      </c>
      <c r="AA44" s="172">
        <f>SUM(AA42:AA43)</f>
        <v>26</v>
      </c>
    </row>
    <row r="45" spans="3:29">
      <c r="C45" s="108"/>
      <c r="D45" s="108"/>
      <c r="E45" s="106"/>
      <c r="O45" s="110"/>
      <c r="P45" s="110"/>
      <c r="S45" s="148"/>
      <c r="T45" s="148"/>
      <c r="U45" s="149"/>
      <c r="V45" s="149"/>
      <c r="W45" s="142"/>
      <c r="X45" s="142"/>
    </row>
    <row r="46" spans="3:29">
      <c r="C46" s="108"/>
      <c r="D46" s="108"/>
      <c r="E46" s="106"/>
      <c r="L46" s="107"/>
      <c r="O46" s="110"/>
      <c r="P46" s="110"/>
      <c r="S46" s="173"/>
      <c r="T46" s="143"/>
      <c r="U46" s="142"/>
      <c r="V46" s="142"/>
      <c r="W46" s="142"/>
      <c r="X46" s="150"/>
    </row>
    <row r="47" spans="3:29">
      <c r="C47" s="108"/>
      <c r="D47" s="108"/>
      <c r="E47" s="106"/>
      <c r="M47" s="105"/>
      <c r="O47" s="110"/>
      <c r="P47" s="110"/>
      <c r="S47" s="163"/>
      <c r="T47" s="148"/>
      <c r="U47" s="142"/>
      <c r="V47" s="142"/>
      <c r="W47" s="142"/>
      <c r="X47" s="142"/>
    </row>
    <row r="48" spans="3:29">
      <c r="C48" s="108"/>
      <c r="D48" s="108"/>
      <c r="E48" s="106"/>
      <c r="L48" s="110"/>
      <c r="M48" s="109"/>
      <c r="O48" s="111"/>
      <c r="P48" s="111"/>
      <c r="S48" s="163"/>
      <c r="T48" s="148"/>
      <c r="U48" s="142"/>
      <c r="V48" s="142"/>
      <c r="W48" s="142"/>
      <c r="X48" s="152"/>
    </row>
    <row r="49" spans="3:24">
      <c r="C49" s="108"/>
      <c r="D49" s="108"/>
      <c r="E49" s="106"/>
      <c r="O49" s="110"/>
      <c r="P49" s="110"/>
      <c r="S49" s="163"/>
      <c r="T49" s="148"/>
      <c r="U49" s="149"/>
      <c r="V49" s="149"/>
      <c r="W49" s="149"/>
      <c r="X49" s="142"/>
    </row>
    <row r="50" spans="3:24">
      <c r="C50" s="108"/>
      <c r="D50" s="108"/>
      <c r="E50" s="106"/>
      <c r="F50" s="115"/>
      <c r="G50" s="115"/>
      <c r="H50" s="121"/>
      <c r="I50" s="121"/>
      <c r="O50" s="110"/>
      <c r="P50" s="110"/>
      <c r="S50" s="142"/>
      <c r="T50" s="142"/>
      <c r="U50" s="142"/>
      <c r="V50" s="142"/>
      <c r="W50" s="142"/>
      <c r="X50" s="142"/>
    </row>
    <row r="51" spans="3:24">
      <c r="C51" s="108"/>
      <c r="D51" s="108"/>
      <c r="E51" s="106"/>
      <c r="F51" s="115"/>
      <c r="G51" s="115"/>
      <c r="H51" s="121"/>
      <c r="I51" s="121"/>
      <c r="O51" s="110"/>
      <c r="P51" s="110"/>
    </row>
    <row r="52" spans="3:24">
      <c r="C52" s="108"/>
      <c r="D52" s="108"/>
      <c r="E52" s="106"/>
      <c r="F52" s="115"/>
      <c r="G52" s="115"/>
      <c r="H52" s="121"/>
      <c r="I52" s="121"/>
      <c r="O52" s="110"/>
      <c r="P52" s="110"/>
    </row>
    <row r="53" spans="3:24">
      <c r="C53" s="108"/>
      <c r="D53" s="108"/>
      <c r="E53" s="106"/>
      <c r="F53" s="115"/>
      <c r="G53" s="115"/>
      <c r="H53" s="121"/>
      <c r="I53" s="121"/>
      <c r="O53" s="110"/>
      <c r="P53" s="110"/>
    </row>
    <row r="54" spans="3:24">
      <c r="C54" s="108"/>
      <c r="D54" s="108"/>
      <c r="E54" s="106"/>
      <c r="F54" s="115"/>
      <c r="G54" s="115"/>
      <c r="H54" s="121"/>
      <c r="I54" s="121"/>
      <c r="O54" s="110"/>
      <c r="P54" s="110"/>
    </row>
    <row r="55" spans="3:24">
      <c r="C55" s="108"/>
      <c r="D55" s="108"/>
      <c r="E55" s="106"/>
      <c r="F55" s="115"/>
      <c r="G55" s="115"/>
      <c r="H55" s="121"/>
      <c r="I55" s="121"/>
      <c r="O55" s="110"/>
      <c r="P55" s="110"/>
      <c r="U55" s="107"/>
    </row>
    <row r="56" spans="3:24">
      <c r="C56" s="108"/>
      <c r="D56" s="108"/>
      <c r="E56" s="106"/>
      <c r="F56" s="115"/>
      <c r="G56" s="115"/>
      <c r="H56" s="115"/>
      <c r="I56" s="115"/>
      <c r="N56" s="105"/>
      <c r="O56" s="110"/>
      <c r="P56" s="110"/>
    </row>
    <row r="57" spans="3:24">
      <c r="C57" s="108"/>
      <c r="D57" s="108"/>
      <c r="E57" s="106"/>
      <c r="F57" s="115"/>
      <c r="G57" s="115"/>
      <c r="H57" s="115"/>
      <c r="I57" s="115"/>
      <c r="M57" s="105"/>
      <c r="O57" s="110"/>
      <c r="P57" s="110"/>
    </row>
    <row r="58" spans="3:24">
      <c r="C58" s="105" t="s">
        <v>245</v>
      </c>
      <c r="D58" s="108"/>
      <c r="E58" s="106"/>
      <c r="F58" s="115"/>
      <c r="G58" s="115"/>
      <c r="H58" s="115"/>
      <c r="I58" s="115"/>
      <c r="N58" s="105"/>
      <c r="O58" s="110"/>
      <c r="P58" s="110"/>
    </row>
    <row r="59" spans="3:24">
      <c r="C59" s="105" t="s">
        <v>246</v>
      </c>
      <c r="D59" s="108"/>
      <c r="E59" s="106"/>
      <c r="F59" s="115"/>
      <c r="G59" s="115"/>
      <c r="H59" s="115"/>
      <c r="I59" s="115"/>
      <c r="N59" s="105"/>
      <c r="O59" s="110"/>
      <c r="P59" s="110"/>
    </row>
    <row r="60" spans="3:24">
      <c r="C60" s="108"/>
      <c r="D60" s="108"/>
      <c r="E60" s="106"/>
      <c r="F60" s="115"/>
      <c r="G60" s="115"/>
      <c r="H60" s="115"/>
      <c r="I60" s="115"/>
      <c r="N60" s="105"/>
      <c r="O60" s="110"/>
      <c r="P60" s="110"/>
    </row>
    <row r="61" spans="3:24">
      <c r="C61" s="108"/>
      <c r="D61" s="108"/>
      <c r="E61" s="106"/>
      <c r="F61" s="115"/>
      <c r="G61" s="115"/>
      <c r="H61" s="115"/>
      <c r="I61" s="115"/>
      <c r="O61" s="110"/>
      <c r="P61" s="110"/>
    </row>
    <row r="62" spans="3:24">
      <c r="C62" s="108"/>
      <c r="D62" s="108"/>
      <c r="E62" s="106"/>
      <c r="F62" s="115"/>
      <c r="G62" s="115"/>
      <c r="H62" s="115"/>
      <c r="I62" s="115"/>
      <c r="O62" s="110"/>
      <c r="P62" s="110"/>
    </row>
    <row r="63" spans="3:24">
      <c r="C63" s="108"/>
      <c r="D63" s="108"/>
      <c r="E63" s="106"/>
      <c r="F63" s="115"/>
      <c r="G63" s="115"/>
      <c r="H63" s="115"/>
      <c r="I63" s="115"/>
      <c r="O63" s="110"/>
      <c r="P63" s="110"/>
    </row>
    <row r="64" spans="3:24">
      <c r="C64" s="108"/>
      <c r="D64" s="108"/>
      <c r="E64" s="106"/>
      <c r="F64" s="115"/>
      <c r="G64" s="115"/>
      <c r="H64" s="115"/>
      <c r="I64" s="115"/>
      <c r="N64" s="105"/>
      <c r="O64" s="110"/>
      <c r="P64" s="110"/>
    </row>
    <row r="65" spans="3:16">
      <c r="C65" s="108"/>
      <c r="D65" s="108"/>
      <c r="E65" s="106"/>
      <c r="F65" s="115"/>
      <c r="G65" s="115"/>
      <c r="H65" s="115"/>
      <c r="I65" s="115"/>
      <c r="N65" s="105"/>
      <c r="O65" s="110"/>
      <c r="P65" s="110"/>
    </row>
    <row r="66" spans="3:16">
      <c r="C66" s="108"/>
      <c r="D66" s="108"/>
      <c r="E66" s="106"/>
      <c r="F66" s="115"/>
      <c r="G66" s="115"/>
      <c r="H66" s="115"/>
      <c r="I66" s="115"/>
      <c r="N66" s="105"/>
      <c r="O66" s="110"/>
      <c r="P66" s="110"/>
    </row>
    <row r="67" spans="3:16">
      <c r="C67" s="108"/>
      <c r="D67" s="108"/>
      <c r="E67" s="106"/>
      <c r="F67" s="115"/>
      <c r="G67" s="115"/>
      <c r="H67" s="115"/>
      <c r="I67" s="115"/>
      <c r="N67" s="105"/>
      <c r="O67" s="111"/>
      <c r="P67" s="111"/>
    </row>
    <row r="68" spans="3:16">
      <c r="C68" s="108"/>
      <c r="D68" s="108"/>
      <c r="E68" s="106"/>
      <c r="F68" s="115"/>
      <c r="G68" s="115"/>
      <c r="H68" s="115"/>
      <c r="I68" s="115"/>
      <c r="O68" s="110"/>
      <c r="P68" s="110"/>
    </row>
    <row r="69" spans="3:16">
      <c r="C69" s="108"/>
      <c r="D69" s="108"/>
      <c r="E69" s="106"/>
      <c r="F69" s="115"/>
      <c r="G69" s="115"/>
      <c r="H69" s="115"/>
      <c r="I69" s="115"/>
      <c r="N69" s="105"/>
      <c r="O69" s="110"/>
      <c r="P69" s="110"/>
    </row>
    <row r="70" spans="3:16">
      <c r="C70" s="108"/>
      <c r="D70" s="108"/>
      <c r="E70" s="106"/>
      <c r="F70" s="115"/>
      <c r="G70" s="115"/>
      <c r="H70" s="115"/>
      <c r="I70" s="115"/>
      <c r="M70" s="105"/>
      <c r="N70" s="105"/>
      <c r="O70" s="144"/>
      <c r="P70" s="144"/>
    </row>
    <row r="71" spans="3:16">
      <c r="C71" s="108"/>
      <c r="D71" s="108"/>
      <c r="E71" s="106"/>
      <c r="F71" s="115"/>
      <c r="G71" s="115"/>
      <c r="H71" s="115"/>
      <c r="I71" s="115"/>
      <c r="N71" s="105"/>
      <c r="O71" s="110"/>
      <c r="P71" s="110"/>
    </row>
    <row r="72" spans="3:16">
      <c r="C72" s="108"/>
      <c r="D72" s="108"/>
      <c r="E72" s="106"/>
      <c r="F72" s="115"/>
      <c r="G72" s="115"/>
      <c r="H72" s="115"/>
      <c r="I72" s="115"/>
      <c r="M72" s="105"/>
      <c r="N72" s="105"/>
      <c r="O72" s="110"/>
      <c r="P72" s="110"/>
    </row>
    <row r="73" spans="3:16">
      <c r="C73" s="108"/>
      <c r="D73" s="108"/>
      <c r="E73" s="106"/>
      <c r="F73" s="115"/>
      <c r="G73" s="115"/>
      <c r="H73" s="115"/>
      <c r="I73" s="115"/>
      <c r="N73" s="105"/>
      <c r="O73" s="111"/>
      <c r="P73" s="111"/>
    </row>
    <row r="74" spans="3:16">
      <c r="C74" s="108"/>
      <c r="D74" s="108"/>
      <c r="E74" s="106"/>
      <c r="F74" s="115"/>
      <c r="G74" s="115"/>
      <c r="H74" s="115"/>
      <c r="I74" s="115"/>
      <c r="O74" s="110"/>
      <c r="P74" s="110"/>
    </row>
  </sheetData>
  <conditionalFormatting sqref="F5:F39">
    <cfRule type="containsText" dxfId="33" priority="1" operator="containsText" text="Very Cut">
      <formula>NOT(ISERROR(SEARCH("Very Cut",F5)))</formula>
    </cfRule>
    <cfRule type="containsText" dxfId="32" priority="2" operator="containsText" text="Cut">
      <formula>NOT(ISERROR(SEARCH("Cut",F5)))</formula>
    </cfRule>
    <cfRule type="containsText" dxfId="31" priority="3" operator="containsText" text="90% Confidence">
      <formula>NOT(ISERROR(SEARCH("90% Confidence",F5)))</formula>
    </cfRule>
    <cfRule type="containsText" dxfId="30" priority="4" operator="containsText" text="Bone">
      <formula>NOT(ISERROR(SEARCH("Bone",F5)))</formula>
    </cfRule>
  </conditionalFormatting>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dimension ref="A2:W106"/>
  <sheetViews>
    <sheetView tabSelected="1" topLeftCell="A2" zoomScale="90" zoomScaleNormal="90" workbookViewId="0">
      <selection activeCell="C2" sqref="C2"/>
    </sheetView>
  </sheetViews>
  <sheetFormatPr defaultRowHeight="15"/>
  <cols>
    <col min="1" max="1" width="19.7109375" customWidth="1"/>
    <col min="2" max="2" width="18.5703125" customWidth="1"/>
    <col min="3" max="3" width="35" customWidth="1"/>
    <col min="4" max="4" width="8.28515625" customWidth="1"/>
    <col min="5" max="5" width="55.140625" customWidth="1"/>
    <col min="6" max="6" width="15.28515625" bestFit="1" customWidth="1"/>
    <col min="7" max="7" width="14.140625" bestFit="1" customWidth="1"/>
    <col min="8" max="8" width="6.42578125" hidden="1" customWidth="1"/>
    <col min="9" max="9" width="5.7109375" hidden="1" customWidth="1"/>
    <col min="10" max="10" width="7.28515625" style="105" bestFit="1" customWidth="1"/>
    <col min="11" max="11" width="7.28515625" style="105" customWidth="1"/>
    <col min="12" max="12" width="11" hidden="1" customWidth="1"/>
    <col min="13" max="13" width="10.140625" hidden="1" customWidth="1"/>
    <col min="15" max="19" width="0" hidden="1" customWidth="1"/>
    <col min="22" max="22" width="25.28515625" bestFit="1" customWidth="1"/>
  </cols>
  <sheetData>
    <row r="2" spans="1:22" ht="60">
      <c r="A2" s="195" t="s">
        <v>360</v>
      </c>
      <c r="B2" s="195" t="s">
        <v>340</v>
      </c>
      <c r="C2" s="112" t="s">
        <v>0</v>
      </c>
      <c r="D2" s="112" t="s">
        <v>218</v>
      </c>
      <c r="E2" s="112" t="s">
        <v>1</v>
      </c>
      <c r="F2" s="112" t="s">
        <v>15</v>
      </c>
      <c r="G2" s="112" t="s">
        <v>2</v>
      </c>
      <c r="H2" s="112" t="s">
        <v>216</v>
      </c>
      <c r="I2" s="112" t="s">
        <v>252</v>
      </c>
      <c r="J2" s="112" t="s">
        <v>347</v>
      </c>
      <c r="K2" s="112" t="s">
        <v>348</v>
      </c>
      <c r="L2" s="112" t="s">
        <v>243</v>
      </c>
      <c r="M2" s="112" t="s">
        <v>251</v>
      </c>
      <c r="N2" s="112" t="s">
        <v>378</v>
      </c>
      <c r="O2" s="113" t="s">
        <v>180</v>
      </c>
      <c r="P2" s="113" t="s">
        <v>184</v>
      </c>
      <c r="Q2" s="113" t="s">
        <v>179</v>
      </c>
      <c r="R2" s="113" t="s">
        <v>185</v>
      </c>
      <c r="S2" s="112" t="s">
        <v>13</v>
      </c>
      <c r="T2" s="112" t="s">
        <v>14</v>
      </c>
      <c r="U2" s="112" t="s">
        <v>217</v>
      </c>
      <c r="V2" s="112" t="s">
        <v>275</v>
      </c>
    </row>
    <row r="3" spans="1:22" ht="75">
      <c r="A3" s="105" t="s">
        <v>339</v>
      </c>
      <c r="B3" s="105" t="s">
        <v>328</v>
      </c>
      <c r="C3" s="108" t="s">
        <v>383</v>
      </c>
      <c r="D3" s="108">
        <v>1</v>
      </c>
      <c r="E3" s="106" t="s">
        <v>381</v>
      </c>
      <c r="F3" s="105" t="s">
        <v>330</v>
      </c>
      <c r="G3" s="105" t="s">
        <v>125</v>
      </c>
      <c r="H3" s="115">
        <v>0</v>
      </c>
      <c r="I3" s="115">
        <v>0</v>
      </c>
      <c r="J3" s="121" t="s">
        <v>393</v>
      </c>
      <c r="K3" s="204"/>
      <c r="L3" s="121"/>
      <c r="M3" s="121"/>
      <c r="N3" s="105"/>
      <c r="O3" s="107"/>
      <c r="P3" s="107"/>
      <c r="Q3" s="110"/>
      <c r="R3" s="110"/>
      <c r="S3" s="105"/>
      <c r="T3" s="105"/>
      <c r="U3" s="105"/>
      <c r="V3" s="105"/>
    </row>
    <row r="4" spans="1:22" ht="135">
      <c r="A4" s="105" t="s">
        <v>351</v>
      </c>
      <c r="B4" s="106" t="s">
        <v>384</v>
      </c>
      <c r="C4" s="183" t="s">
        <v>323</v>
      </c>
      <c r="D4" s="183">
        <v>1</v>
      </c>
      <c r="E4" s="147" t="s">
        <v>403</v>
      </c>
      <c r="F4" s="105" t="s">
        <v>330</v>
      </c>
      <c r="G4" s="142" t="s">
        <v>124</v>
      </c>
      <c r="H4" s="148">
        <v>0.5</v>
      </c>
      <c r="I4" s="148">
        <v>0.2</v>
      </c>
      <c r="J4" s="149" t="s">
        <v>392</v>
      </c>
      <c r="K4" s="205"/>
      <c r="L4" s="149"/>
      <c r="M4" s="149"/>
      <c r="N4" s="142"/>
      <c r="O4" s="150"/>
      <c r="P4" s="150"/>
      <c r="Q4" s="152"/>
      <c r="R4" s="152"/>
      <c r="S4" s="142"/>
      <c r="T4" s="142"/>
      <c r="U4" s="142"/>
    </row>
    <row r="5" spans="1:22" ht="30">
      <c r="A5" s="105" t="s">
        <v>339</v>
      </c>
      <c r="B5" s="105" t="s">
        <v>328</v>
      </c>
      <c r="C5" s="108" t="s">
        <v>346</v>
      </c>
      <c r="D5" s="108">
        <v>4</v>
      </c>
      <c r="E5" s="106" t="s">
        <v>380</v>
      </c>
      <c r="F5" s="105" t="s">
        <v>329</v>
      </c>
      <c r="G5" s="105" t="s">
        <v>125</v>
      </c>
      <c r="H5" s="115">
        <v>0</v>
      </c>
      <c r="I5" s="115">
        <v>0</v>
      </c>
      <c r="J5" s="121" t="s">
        <v>394</v>
      </c>
      <c r="K5" s="204"/>
      <c r="L5" s="121"/>
      <c r="M5" s="121"/>
      <c r="N5" s="105"/>
      <c r="O5" s="107"/>
      <c r="P5" s="107"/>
      <c r="Q5" s="110"/>
      <c r="R5" s="110"/>
      <c r="S5" s="105"/>
      <c r="T5" s="105"/>
      <c r="U5" s="105"/>
      <c r="V5" s="105"/>
    </row>
    <row r="6" spans="1:22" ht="120">
      <c r="A6" s="105" t="s">
        <v>339</v>
      </c>
      <c r="B6" s="105" t="s">
        <v>328</v>
      </c>
      <c r="C6" s="108" t="s">
        <v>322</v>
      </c>
      <c r="D6" s="108">
        <v>4</v>
      </c>
      <c r="E6" s="106" t="s">
        <v>398</v>
      </c>
      <c r="F6" s="105" t="s">
        <v>329</v>
      </c>
      <c r="G6" s="106" t="s">
        <v>401</v>
      </c>
      <c r="H6" s="115">
        <v>0</v>
      </c>
      <c r="I6" s="115">
        <v>0</v>
      </c>
      <c r="J6" s="121" t="s">
        <v>394</v>
      </c>
      <c r="K6" s="204"/>
      <c r="L6" s="121"/>
      <c r="M6" s="121"/>
      <c r="N6" s="105"/>
      <c r="O6" s="107"/>
      <c r="P6" s="107"/>
      <c r="Q6" s="110"/>
      <c r="R6" s="110"/>
      <c r="S6" s="105"/>
      <c r="T6" s="105"/>
      <c r="U6" s="105"/>
      <c r="V6" s="105"/>
    </row>
    <row r="7" spans="1:22">
      <c r="A7" s="105" t="s">
        <v>339</v>
      </c>
      <c r="B7" s="105" t="s">
        <v>328</v>
      </c>
      <c r="C7" s="183" t="s">
        <v>386</v>
      </c>
      <c r="D7" s="183">
        <v>4</v>
      </c>
      <c r="E7" s="147" t="s">
        <v>387</v>
      </c>
      <c r="F7" s="105" t="s">
        <v>329</v>
      </c>
      <c r="G7" s="142" t="s">
        <v>134</v>
      </c>
      <c r="H7" s="148">
        <v>0</v>
      </c>
      <c r="I7" s="148">
        <v>0</v>
      </c>
      <c r="J7" s="149" t="s">
        <v>396</v>
      </c>
      <c r="K7" s="205"/>
      <c r="L7" s="149"/>
      <c r="M7" s="149"/>
      <c r="N7" s="142"/>
      <c r="O7" s="150"/>
      <c r="P7" s="150"/>
      <c r="Q7" s="152"/>
      <c r="R7" s="152"/>
      <c r="S7" s="142"/>
      <c r="T7" s="142"/>
      <c r="U7" s="142"/>
      <c r="V7" s="142"/>
    </row>
    <row r="8" spans="1:22" ht="30">
      <c r="A8" s="165" t="s">
        <v>341</v>
      </c>
      <c r="B8" s="105" t="s">
        <v>327</v>
      </c>
      <c r="C8" s="108" t="s">
        <v>336</v>
      </c>
      <c r="D8" s="184">
        <v>1</v>
      </c>
      <c r="E8" s="106" t="s">
        <v>391</v>
      </c>
      <c r="F8" s="105" t="s">
        <v>330</v>
      </c>
      <c r="G8" s="105" t="s">
        <v>124</v>
      </c>
      <c r="H8" s="115"/>
      <c r="I8" s="115"/>
      <c r="J8" s="121" t="s">
        <v>402</v>
      </c>
      <c r="K8" s="204"/>
      <c r="L8" s="121"/>
      <c r="M8" s="121"/>
      <c r="N8" s="105"/>
      <c r="O8" s="107"/>
      <c r="P8" s="107"/>
      <c r="Q8" s="185"/>
      <c r="R8" s="185"/>
      <c r="S8" s="105"/>
      <c r="T8" s="105"/>
      <c r="U8" s="105"/>
      <c r="V8" s="105"/>
    </row>
    <row r="9" spans="1:22" s="105" customFormat="1" ht="30">
      <c r="A9" s="105" t="s">
        <v>351</v>
      </c>
      <c r="B9" s="106" t="s">
        <v>384</v>
      </c>
      <c r="C9" s="183" t="s">
        <v>382</v>
      </c>
      <c r="D9" s="108">
        <v>5</v>
      </c>
      <c r="E9" s="147" t="s">
        <v>356</v>
      </c>
      <c r="F9" s="105" t="s">
        <v>329</v>
      </c>
      <c r="G9" s="142" t="s">
        <v>276</v>
      </c>
      <c r="H9" s="148"/>
      <c r="I9" s="148"/>
      <c r="J9" s="149" t="s">
        <v>395</v>
      </c>
      <c r="K9" s="204"/>
      <c r="L9" s="149"/>
      <c r="M9" s="121"/>
      <c r="N9" s="142"/>
      <c r="O9" s="150"/>
      <c r="P9" s="150"/>
      <c r="Q9" s="151"/>
      <c r="R9" s="151"/>
      <c r="S9" s="142"/>
      <c r="T9" s="142"/>
      <c r="U9" s="142"/>
    </row>
    <row r="10" spans="1:22" ht="105">
      <c r="A10" s="105" t="s">
        <v>339</v>
      </c>
      <c r="B10" s="105" t="s">
        <v>328</v>
      </c>
      <c r="C10" s="108" t="s">
        <v>399</v>
      </c>
      <c r="D10" s="108">
        <v>4</v>
      </c>
      <c r="E10" s="106" t="s">
        <v>400</v>
      </c>
      <c r="F10" s="105" t="s">
        <v>329</v>
      </c>
      <c r="G10" s="105" t="s">
        <v>134</v>
      </c>
      <c r="H10" s="115">
        <v>0</v>
      </c>
      <c r="I10" s="115">
        <v>0</v>
      </c>
      <c r="J10" s="121" t="s">
        <v>395</v>
      </c>
      <c r="K10" s="204" t="s">
        <v>353</v>
      </c>
      <c r="L10" s="121"/>
      <c r="M10" s="121"/>
      <c r="N10" s="105"/>
      <c r="O10" s="107"/>
      <c r="P10" s="107"/>
      <c r="Q10" s="110"/>
      <c r="R10" s="110"/>
      <c r="S10" s="105"/>
      <c r="T10" s="105"/>
      <c r="U10" s="105"/>
      <c r="V10" s="105"/>
    </row>
    <row r="11" spans="1:22" s="105" customFormat="1" ht="60">
      <c r="A11" s="105" t="s">
        <v>339</v>
      </c>
      <c r="B11" s="105" t="s">
        <v>328</v>
      </c>
      <c r="C11" s="183" t="s">
        <v>389</v>
      </c>
      <c r="D11" s="146">
        <v>6</v>
      </c>
      <c r="E11" s="147" t="s">
        <v>390</v>
      </c>
      <c r="F11" s="105" t="s">
        <v>329</v>
      </c>
      <c r="G11" s="105" t="s">
        <v>126</v>
      </c>
      <c r="H11" s="148"/>
      <c r="I11" s="148"/>
      <c r="J11" s="149" t="s">
        <v>395</v>
      </c>
      <c r="K11" s="204"/>
      <c r="L11" s="149"/>
      <c r="M11" s="121"/>
      <c r="N11" s="142"/>
      <c r="O11" s="150"/>
      <c r="P11" s="150"/>
      <c r="Q11" s="151"/>
      <c r="R11" s="151"/>
      <c r="S11" s="142"/>
      <c r="T11" s="142"/>
      <c r="U11" s="142"/>
    </row>
    <row r="12" spans="1:22" ht="16.5" customHeight="1">
      <c r="A12" s="105" t="s">
        <v>339</v>
      </c>
      <c r="B12" s="105" t="s">
        <v>328</v>
      </c>
      <c r="C12" s="108" t="s">
        <v>41</v>
      </c>
      <c r="D12" s="146">
        <v>4</v>
      </c>
      <c r="E12" s="106" t="s">
        <v>379</v>
      </c>
      <c r="F12" s="105" t="s">
        <v>329</v>
      </c>
      <c r="G12" s="105" t="s">
        <v>124</v>
      </c>
      <c r="H12" s="115"/>
      <c r="I12" s="115"/>
      <c r="J12" s="121" t="s">
        <v>395</v>
      </c>
      <c r="K12" s="208"/>
      <c r="L12" s="121"/>
      <c r="M12" s="121"/>
      <c r="N12" s="105"/>
      <c r="O12" s="107"/>
      <c r="P12" s="107"/>
      <c r="Q12" s="186"/>
      <c r="R12" s="186"/>
      <c r="S12" s="105"/>
      <c r="T12" s="105"/>
      <c r="V12" s="105"/>
    </row>
    <row r="13" spans="1:22">
      <c r="A13" s="105" t="s">
        <v>339</v>
      </c>
      <c r="B13" s="105" t="s">
        <v>374</v>
      </c>
      <c r="C13" s="108" t="s">
        <v>405</v>
      </c>
      <c r="D13" s="108">
        <v>6</v>
      </c>
      <c r="E13" s="106" t="s">
        <v>371</v>
      </c>
      <c r="F13" s="105" t="s">
        <v>329</v>
      </c>
      <c r="G13" s="105" t="s">
        <v>124</v>
      </c>
      <c r="H13" s="115">
        <v>0</v>
      </c>
      <c r="I13" s="115">
        <v>0</v>
      </c>
      <c r="J13" s="121" t="s">
        <v>397</v>
      </c>
      <c r="K13" s="204" t="s">
        <v>354</v>
      </c>
      <c r="L13" s="121"/>
      <c r="M13" s="121"/>
      <c r="N13" s="105"/>
      <c r="O13" s="107"/>
      <c r="P13" s="107"/>
      <c r="Q13" s="110"/>
      <c r="R13" s="110"/>
      <c r="S13" s="105"/>
      <c r="T13" s="105"/>
      <c r="U13" s="105"/>
      <c r="V13" s="105"/>
    </row>
    <row r="14" spans="1:22" s="105" customFormat="1" ht="30" customHeight="1">
      <c r="C14" s="108" t="s">
        <v>377</v>
      </c>
      <c r="D14" s="146">
        <v>4</v>
      </c>
      <c r="E14" s="106" t="s">
        <v>385</v>
      </c>
      <c r="H14" s="115"/>
      <c r="I14" s="115"/>
      <c r="J14" s="115" t="s">
        <v>404</v>
      </c>
      <c r="K14" s="208"/>
      <c r="L14" s="121"/>
      <c r="M14" s="121"/>
      <c r="O14" s="107"/>
      <c r="P14" s="107"/>
      <c r="Q14" s="186"/>
      <c r="R14" s="186"/>
    </row>
    <row r="15" spans="1:22" s="105" customFormat="1">
      <c r="B15" s="187" t="s">
        <v>372</v>
      </c>
      <c r="C15" s="188"/>
      <c r="D15" s="188"/>
      <c r="E15" s="189"/>
      <c r="F15" s="187"/>
      <c r="G15" s="187"/>
      <c r="H15" s="190"/>
      <c r="I15" s="190"/>
      <c r="J15" s="190"/>
      <c r="K15" s="207"/>
      <c r="L15" s="191"/>
      <c r="M15" s="191"/>
      <c r="N15" s="187"/>
      <c r="O15" s="192"/>
      <c r="P15" s="192"/>
      <c r="Q15" s="193"/>
      <c r="R15" s="193"/>
      <c r="S15" s="187"/>
      <c r="T15" s="187"/>
      <c r="U15" s="187"/>
      <c r="V15" s="187"/>
    </row>
    <row r="16" spans="1:22" s="196" customFormat="1">
      <c r="A16" s="196" t="s">
        <v>351</v>
      </c>
      <c r="B16" s="196" t="s">
        <v>350</v>
      </c>
      <c r="C16" s="197" t="s">
        <v>349</v>
      </c>
      <c r="D16" s="197">
        <v>1</v>
      </c>
      <c r="E16" s="198"/>
      <c r="F16" s="196" t="s">
        <v>330</v>
      </c>
      <c r="G16" s="199" t="s">
        <v>345</v>
      </c>
      <c r="H16" s="200"/>
      <c r="I16" s="200"/>
      <c r="J16" s="201" t="s">
        <v>355</v>
      </c>
      <c r="K16" s="206"/>
      <c r="L16" s="201"/>
      <c r="M16" s="202"/>
      <c r="N16" s="199"/>
      <c r="O16" s="203"/>
      <c r="P16" s="203"/>
      <c r="Q16" s="203"/>
      <c r="R16" s="203"/>
      <c r="S16" s="199"/>
      <c r="T16" s="199"/>
      <c r="U16" s="199"/>
    </row>
    <row r="17" spans="1:22" s="196" customFormat="1" ht="21" customHeight="1">
      <c r="A17" s="196" t="s">
        <v>351</v>
      </c>
      <c r="B17" s="196" t="s">
        <v>350</v>
      </c>
      <c r="C17" s="197" t="s">
        <v>352</v>
      </c>
      <c r="D17" s="197">
        <v>1</v>
      </c>
      <c r="E17" s="198"/>
      <c r="F17" s="196" t="s">
        <v>330</v>
      </c>
      <c r="G17" s="199" t="s">
        <v>345</v>
      </c>
      <c r="H17" s="200"/>
      <c r="I17" s="200"/>
      <c r="J17" s="201">
        <v>2</v>
      </c>
      <c r="K17" s="206" t="s">
        <v>353</v>
      </c>
      <c r="L17" s="201"/>
      <c r="M17" s="202"/>
      <c r="N17" s="199"/>
      <c r="O17" s="203"/>
      <c r="P17" s="203"/>
      <c r="Q17" s="203"/>
      <c r="R17" s="203"/>
      <c r="S17" s="199"/>
      <c r="T17" s="199"/>
      <c r="U17" s="199"/>
    </row>
    <row r="18" spans="1:22" s="196" customFormat="1" ht="30">
      <c r="A18" s="196" t="s">
        <v>339</v>
      </c>
      <c r="B18" s="196" t="s">
        <v>328</v>
      </c>
      <c r="C18" s="197" t="s">
        <v>335</v>
      </c>
      <c r="D18" s="197">
        <v>4</v>
      </c>
      <c r="E18" s="198" t="s">
        <v>388</v>
      </c>
      <c r="F18" s="196" t="s">
        <v>329</v>
      </c>
      <c r="G18" s="199" t="s">
        <v>343</v>
      </c>
      <c r="H18" s="200"/>
      <c r="I18" s="200"/>
      <c r="J18" s="201">
        <v>4</v>
      </c>
      <c r="K18" s="206"/>
      <c r="L18" s="201"/>
      <c r="M18" s="202"/>
      <c r="N18" s="199"/>
      <c r="O18" s="203"/>
      <c r="P18" s="203"/>
      <c r="Q18" s="203"/>
      <c r="R18" s="203"/>
      <c r="S18" s="199"/>
      <c r="T18" s="199"/>
      <c r="U18" s="199"/>
    </row>
    <row r="19" spans="1:22" s="196" customFormat="1" ht="30">
      <c r="A19" s="196" t="s">
        <v>341</v>
      </c>
      <c r="B19" s="196" t="s">
        <v>328</v>
      </c>
      <c r="C19" s="197" t="s">
        <v>342</v>
      </c>
      <c r="D19" s="197">
        <v>4</v>
      </c>
      <c r="E19" s="198" t="s">
        <v>365</v>
      </c>
      <c r="F19" s="196" t="s">
        <v>329</v>
      </c>
      <c r="G19" s="199" t="s">
        <v>345</v>
      </c>
      <c r="H19" s="200"/>
      <c r="I19" s="200"/>
      <c r="J19" s="201">
        <v>4</v>
      </c>
      <c r="K19" s="206"/>
      <c r="L19" s="201"/>
      <c r="M19" s="202"/>
      <c r="N19" s="199"/>
      <c r="O19" s="203"/>
      <c r="P19" s="203"/>
      <c r="Q19" s="203"/>
      <c r="R19" s="203"/>
      <c r="S19" s="199"/>
      <c r="T19" s="199"/>
      <c r="U19" s="199"/>
    </row>
    <row r="20" spans="1:22" s="196" customFormat="1" ht="30">
      <c r="A20" s="196" t="s">
        <v>344</v>
      </c>
      <c r="B20" s="196" t="s">
        <v>328</v>
      </c>
      <c r="C20" s="197" t="s">
        <v>373</v>
      </c>
      <c r="D20" s="197">
        <v>4</v>
      </c>
      <c r="E20" s="198" t="s">
        <v>365</v>
      </c>
      <c r="F20" s="196" t="s">
        <v>329</v>
      </c>
      <c r="G20" s="199" t="s">
        <v>345</v>
      </c>
      <c r="H20" s="200"/>
      <c r="I20" s="200"/>
      <c r="J20" s="201">
        <v>2</v>
      </c>
      <c r="K20" s="206"/>
      <c r="L20" s="201"/>
      <c r="M20" s="202"/>
      <c r="N20" s="199"/>
      <c r="O20" s="203"/>
      <c r="P20" s="203"/>
      <c r="Q20" s="203"/>
      <c r="R20" s="203"/>
      <c r="S20" s="199"/>
      <c r="T20" s="199"/>
      <c r="U20" s="199"/>
    </row>
    <row r="21" spans="1:22" s="105" customFormat="1">
      <c r="B21" s="187" t="s">
        <v>272</v>
      </c>
      <c r="C21" s="188"/>
      <c r="D21" s="188"/>
      <c r="E21" s="189"/>
      <c r="F21" s="187"/>
      <c r="G21" s="187"/>
      <c r="H21" s="190"/>
      <c r="I21" s="190"/>
      <c r="J21" s="190"/>
      <c r="K21" s="207"/>
      <c r="L21" s="191"/>
      <c r="M21" s="191"/>
      <c r="N21" s="187"/>
      <c r="O21" s="192"/>
      <c r="P21" s="192"/>
      <c r="Q21" s="193"/>
      <c r="R21" s="193"/>
      <c r="S21" s="187"/>
      <c r="T21" s="187"/>
      <c r="U21" s="187"/>
      <c r="V21" s="187"/>
    </row>
    <row r="22" spans="1:22" s="105" customFormat="1">
      <c r="C22" s="183" t="s">
        <v>366</v>
      </c>
      <c r="D22" s="146">
        <v>10</v>
      </c>
      <c r="E22" s="147" t="s">
        <v>367</v>
      </c>
      <c r="F22" s="105" t="s">
        <v>263</v>
      </c>
      <c r="G22" s="142"/>
      <c r="H22" s="148"/>
      <c r="I22" s="148"/>
      <c r="J22" s="149"/>
      <c r="K22" s="204"/>
      <c r="L22" s="149"/>
      <c r="M22" s="121"/>
      <c r="N22" s="142"/>
      <c r="O22" s="150"/>
      <c r="P22" s="150"/>
      <c r="Q22" s="151"/>
      <c r="R22" s="151"/>
      <c r="S22" s="142"/>
      <c r="T22" s="142"/>
      <c r="U22" s="142"/>
    </row>
    <row r="23" spans="1:22" s="105" customFormat="1">
      <c r="C23" s="108" t="s">
        <v>331</v>
      </c>
      <c r="D23" s="146">
        <v>10</v>
      </c>
      <c r="E23" s="147" t="s">
        <v>332</v>
      </c>
      <c r="F23" s="209" t="s">
        <v>263</v>
      </c>
      <c r="G23" s="142" t="s">
        <v>134</v>
      </c>
      <c r="H23" s="148"/>
      <c r="I23" s="148"/>
      <c r="J23" s="149"/>
      <c r="K23" s="204"/>
      <c r="L23" s="149"/>
      <c r="M23" s="121"/>
      <c r="N23" s="142"/>
      <c r="O23" s="150"/>
      <c r="P23" s="150"/>
      <c r="Q23" s="151"/>
      <c r="R23" s="151"/>
      <c r="S23" s="142"/>
      <c r="T23" s="142"/>
      <c r="U23" s="142"/>
    </row>
    <row r="24" spans="1:22" s="105" customFormat="1">
      <c r="C24" s="183" t="s">
        <v>333</v>
      </c>
      <c r="D24" s="146">
        <v>10</v>
      </c>
      <c r="E24" s="147" t="s">
        <v>334</v>
      </c>
      <c r="F24" s="209" t="s">
        <v>263</v>
      </c>
      <c r="G24" s="142" t="s">
        <v>134</v>
      </c>
      <c r="H24" s="148"/>
      <c r="I24" s="148"/>
      <c r="J24" s="149"/>
      <c r="K24" s="204"/>
      <c r="L24" s="149"/>
      <c r="M24" s="121"/>
      <c r="N24" s="142"/>
      <c r="O24" s="150"/>
      <c r="P24" s="150"/>
      <c r="Q24" s="151"/>
      <c r="R24" s="151"/>
      <c r="S24" s="142"/>
      <c r="T24" s="142"/>
      <c r="U24" s="142"/>
    </row>
    <row r="25" spans="1:22">
      <c r="B25" s="105"/>
      <c r="C25" s="108" t="s">
        <v>338</v>
      </c>
      <c r="D25" s="146">
        <v>10</v>
      </c>
      <c r="E25" s="106" t="s">
        <v>364</v>
      </c>
      <c r="F25" s="209" t="s">
        <v>263</v>
      </c>
      <c r="G25" s="105" t="s">
        <v>324</v>
      </c>
      <c r="H25" s="115">
        <v>0</v>
      </c>
      <c r="I25" s="115">
        <v>0</v>
      </c>
      <c r="J25" s="121"/>
      <c r="K25" s="204"/>
      <c r="L25" s="121"/>
      <c r="M25" s="121"/>
      <c r="N25" s="105"/>
      <c r="O25" s="107"/>
      <c r="P25" s="107"/>
      <c r="Q25" s="110"/>
      <c r="R25" s="110"/>
      <c r="S25" s="105"/>
      <c r="T25" s="105"/>
      <c r="V25" s="105"/>
    </row>
    <row r="26" spans="1:22">
      <c r="B26" s="105"/>
      <c r="C26" s="108" t="s">
        <v>325</v>
      </c>
      <c r="D26" s="146">
        <v>10</v>
      </c>
      <c r="E26" s="106" t="s">
        <v>326</v>
      </c>
      <c r="F26" s="209" t="s">
        <v>263</v>
      </c>
      <c r="G26" s="105" t="s">
        <v>125</v>
      </c>
      <c r="H26" s="115">
        <v>0</v>
      </c>
      <c r="I26" s="115">
        <v>0</v>
      </c>
      <c r="J26" s="121"/>
      <c r="K26" s="204"/>
      <c r="L26" s="121"/>
      <c r="M26" s="121"/>
      <c r="N26" s="105"/>
      <c r="O26" s="107"/>
      <c r="P26" s="107"/>
      <c r="Q26" s="110"/>
      <c r="R26" s="110"/>
      <c r="S26" s="105"/>
      <c r="T26" s="105"/>
      <c r="V26" s="105"/>
    </row>
    <row r="27" spans="1:22">
      <c r="B27" s="105"/>
      <c r="C27" s="108" t="s">
        <v>239</v>
      </c>
      <c r="D27" s="146">
        <v>10</v>
      </c>
      <c r="E27" s="106" t="s">
        <v>314</v>
      </c>
      <c r="F27" s="209" t="s">
        <v>263</v>
      </c>
      <c r="G27" s="105" t="s">
        <v>128</v>
      </c>
      <c r="H27" s="115">
        <v>0</v>
      </c>
      <c r="I27" s="115">
        <v>0</v>
      </c>
      <c r="J27" s="121"/>
      <c r="K27" s="204"/>
      <c r="L27" s="121"/>
      <c r="M27" s="121"/>
      <c r="N27" s="105"/>
      <c r="O27" s="107"/>
      <c r="P27" s="107"/>
      <c r="Q27" s="144"/>
      <c r="R27" s="144"/>
      <c r="S27" s="105"/>
      <c r="T27" s="105"/>
      <c r="U27" s="105"/>
      <c r="V27" s="105"/>
    </row>
    <row r="28" spans="1:22">
      <c r="B28" s="105"/>
      <c r="C28" s="108" t="s">
        <v>58</v>
      </c>
      <c r="D28" s="146">
        <v>10</v>
      </c>
      <c r="E28" s="106" t="s">
        <v>358</v>
      </c>
      <c r="F28" s="209" t="s">
        <v>263</v>
      </c>
      <c r="G28" s="105" t="s">
        <v>125</v>
      </c>
      <c r="H28" s="115">
        <v>0</v>
      </c>
      <c r="I28" s="115">
        <v>0</v>
      </c>
      <c r="J28" s="121"/>
      <c r="K28" s="204"/>
      <c r="L28" s="121"/>
      <c r="M28" s="121"/>
      <c r="N28" s="105"/>
      <c r="O28" s="107"/>
      <c r="P28" s="107"/>
      <c r="Q28" s="110"/>
      <c r="R28" s="110"/>
      <c r="S28" s="105"/>
      <c r="T28" s="105"/>
      <c r="U28" s="105"/>
      <c r="V28" s="105"/>
    </row>
    <row r="29" spans="1:22">
      <c r="B29" s="105"/>
      <c r="C29" s="108" t="s">
        <v>357</v>
      </c>
      <c r="D29" s="146">
        <v>10</v>
      </c>
      <c r="E29" s="106" t="s">
        <v>359</v>
      </c>
      <c r="F29" s="209" t="s">
        <v>263</v>
      </c>
      <c r="G29" s="105" t="s">
        <v>134</v>
      </c>
      <c r="H29" s="115">
        <v>0</v>
      </c>
      <c r="I29" s="115">
        <v>0</v>
      </c>
      <c r="J29" s="121"/>
      <c r="K29" s="204"/>
      <c r="L29" s="121"/>
      <c r="M29" s="121"/>
      <c r="N29" s="105"/>
      <c r="O29" s="107"/>
      <c r="P29" s="107"/>
      <c r="Q29" s="110"/>
      <c r="R29" s="110"/>
      <c r="S29" s="105"/>
      <c r="T29" s="105"/>
      <c r="U29" s="105"/>
      <c r="V29" s="105"/>
    </row>
    <row r="30" spans="1:22">
      <c r="B30" s="105"/>
      <c r="C30" s="108" t="s">
        <v>56</v>
      </c>
      <c r="D30" s="146">
        <v>10</v>
      </c>
      <c r="E30" s="106" t="s">
        <v>315</v>
      </c>
      <c r="F30" s="209" t="s">
        <v>263</v>
      </c>
      <c r="G30" s="105" t="s">
        <v>125</v>
      </c>
      <c r="H30" s="115">
        <v>0</v>
      </c>
      <c r="I30" s="115">
        <v>0</v>
      </c>
      <c r="J30" s="121"/>
      <c r="K30" s="204"/>
      <c r="L30" s="121"/>
      <c r="M30" s="121"/>
      <c r="N30" s="105"/>
      <c r="O30" s="107"/>
      <c r="P30" s="107"/>
      <c r="Q30" s="110"/>
      <c r="R30" s="110"/>
      <c r="S30" s="105"/>
      <c r="T30" s="105"/>
      <c r="U30" s="105"/>
      <c r="V30" s="105"/>
    </row>
    <row r="31" spans="1:22" ht="45">
      <c r="B31" s="105"/>
      <c r="C31" s="108" t="s">
        <v>310</v>
      </c>
      <c r="D31" s="146">
        <v>10</v>
      </c>
      <c r="E31" s="106" t="s">
        <v>311</v>
      </c>
      <c r="F31" s="209" t="s">
        <v>263</v>
      </c>
      <c r="G31" s="105" t="s">
        <v>125</v>
      </c>
      <c r="H31" s="115">
        <v>0</v>
      </c>
      <c r="I31" s="115">
        <v>0</v>
      </c>
      <c r="J31" s="121"/>
      <c r="K31" s="204"/>
      <c r="L31" s="121"/>
      <c r="M31" s="121"/>
      <c r="N31" s="105"/>
      <c r="O31" s="107"/>
      <c r="P31" s="107"/>
      <c r="Q31" s="110"/>
      <c r="R31" s="110"/>
      <c r="S31" s="105"/>
      <c r="T31" s="105"/>
      <c r="U31" s="105"/>
      <c r="V31" s="105"/>
    </row>
    <row r="32" spans="1:22" ht="30">
      <c r="B32" s="105"/>
      <c r="C32" s="108" t="s">
        <v>210</v>
      </c>
      <c r="D32" s="146">
        <v>10</v>
      </c>
      <c r="E32" s="106" t="s">
        <v>337</v>
      </c>
      <c r="F32" s="209" t="s">
        <v>263</v>
      </c>
      <c r="G32" s="105" t="s">
        <v>131</v>
      </c>
      <c r="H32" s="115">
        <v>0</v>
      </c>
      <c r="I32" s="115">
        <v>0</v>
      </c>
      <c r="J32" s="121"/>
      <c r="K32" s="204"/>
      <c r="L32" s="121"/>
      <c r="M32" s="121"/>
      <c r="N32" s="105"/>
      <c r="O32" s="107"/>
      <c r="P32" s="107"/>
      <c r="Q32" s="111"/>
      <c r="R32" s="111"/>
      <c r="S32" s="105"/>
      <c r="T32" s="105"/>
      <c r="U32" s="105"/>
      <c r="V32" s="105"/>
    </row>
    <row r="33" spans="2:22" ht="30">
      <c r="B33" s="105"/>
      <c r="C33" s="108" t="s">
        <v>312</v>
      </c>
      <c r="D33" s="146">
        <v>10</v>
      </c>
      <c r="E33" s="106" t="s">
        <v>313</v>
      </c>
      <c r="F33" s="209" t="s">
        <v>263</v>
      </c>
      <c r="G33" s="105" t="s">
        <v>134</v>
      </c>
      <c r="H33" s="115">
        <v>0</v>
      </c>
      <c r="I33" s="115">
        <v>0</v>
      </c>
      <c r="J33" s="121"/>
      <c r="K33" s="204"/>
      <c r="L33" s="121"/>
      <c r="M33" s="121"/>
      <c r="N33" s="105"/>
      <c r="O33" s="107"/>
      <c r="P33" s="107"/>
      <c r="Q33" s="144"/>
      <c r="R33" s="144"/>
      <c r="S33" s="105"/>
      <c r="T33" s="105"/>
      <c r="U33" s="105"/>
      <c r="V33" s="105"/>
    </row>
    <row r="34" spans="2:22">
      <c r="B34" s="105"/>
      <c r="C34" s="108" t="s">
        <v>237</v>
      </c>
      <c r="D34" s="146">
        <v>10</v>
      </c>
      <c r="E34" s="106" t="s">
        <v>228</v>
      </c>
      <c r="F34" s="209" t="s">
        <v>263</v>
      </c>
      <c r="G34" s="105" t="s">
        <v>131</v>
      </c>
      <c r="H34" s="115">
        <v>0</v>
      </c>
      <c r="I34" s="115">
        <v>0</v>
      </c>
      <c r="J34" s="121"/>
      <c r="K34" s="204"/>
      <c r="L34" s="121"/>
      <c r="M34" s="121"/>
      <c r="N34" s="105"/>
      <c r="O34" s="107"/>
      <c r="P34" s="107"/>
      <c r="Q34" s="110"/>
      <c r="R34" s="110"/>
      <c r="S34" s="105"/>
      <c r="T34" s="105"/>
      <c r="U34" s="105"/>
      <c r="V34" s="105"/>
    </row>
    <row r="35" spans="2:22" ht="30">
      <c r="B35" s="105"/>
      <c r="C35" s="108" t="s">
        <v>148</v>
      </c>
      <c r="D35" s="146">
        <v>10</v>
      </c>
      <c r="E35" s="106"/>
      <c r="F35" s="209" t="s">
        <v>263</v>
      </c>
      <c r="G35" s="105" t="s">
        <v>125</v>
      </c>
      <c r="H35" s="115">
        <v>0</v>
      </c>
      <c r="I35" s="115">
        <v>0</v>
      </c>
      <c r="J35" s="121"/>
      <c r="K35" s="204"/>
      <c r="L35" s="121"/>
      <c r="M35" s="121"/>
      <c r="N35" s="105"/>
      <c r="O35" s="107"/>
      <c r="P35" s="107"/>
      <c r="Q35" s="110"/>
      <c r="R35" s="110"/>
      <c r="S35" s="105"/>
      <c r="T35" s="105"/>
      <c r="U35" s="105"/>
      <c r="V35" s="105"/>
    </row>
    <row r="36" spans="2:22" ht="30.75" customHeight="1">
      <c r="C36" s="108" t="s">
        <v>375</v>
      </c>
      <c r="D36" s="146">
        <v>10</v>
      </c>
      <c r="E36" s="106" t="s">
        <v>376</v>
      </c>
      <c r="F36" s="209" t="s">
        <v>263</v>
      </c>
      <c r="G36" s="105" t="s">
        <v>125</v>
      </c>
      <c r="H36" s="115">
        <v>0</v>
      </c>
      <c r="I36" s="115">
        <v>0</v>
      </c>
      <c r="J36" s="121"/>
      <c r="K36" s="204"/>
      <c r="L36" s="121"/>
      <c r="M36" s="121"/>
      <c r="N36" s="105"/>
      <c r="O36" s="107"/>
      <c r="P36" s="107"/>
      <c r="Q36" s="111"/>
      <c r="R36" s="111"/>
      <c r="S36" s="105"/>
      <c r="T36" s="105"/>
      <c r="U36" s="105"/>
      <c r="V36" s="105"/>
    </row>
    <row r="37" spans="2:22" s="105" customFormat="1">
      <c r="C37" s="183" t="s">
        <v>361</v>
      </c>
      <c r="D37" s="210">
        <v>10</v>
      </c>
      <c r="E37" s="147" t="s">
        <v>362</v>
      </c>
      <c r="F37" s="105" t="s">
        <v>263</v>
      </c>
      <c r="G37" s="142" t="s">
        <v>363</v>
      </c>
      <c r="H37" s="148"/>
      <c r="I37" s="148"/>
      <c r="J37" s="149"/>
      <c r="K37" s="204"/>
      <c r="L37" s="149"/>
      <c r="M37" s="121"/>
      <c r="N37" s="142"/>
      <c r="O37" s="150"/>
      <c r="P37" s="150"/>
      <c r="Q37" s="151"/>
      <c r="R37" s="151"/>
      <c r="S37" s="142"/>
      <c r="T37" s="142"/>
      <c r="U37" s="142"/>
    </row>
    <row r="38" spans="2:22" s="105" customFormat="1">
      <c r="C38" s="183" t="s">
        <v>368</v>
      </c>
      <c r="D38" s="146">
        <v>10</v>
      </c>
      <c r="E38" s="147" t="s">
        <v>370</v>
      </c>
      <c r="F38" s="105" t="s">
        <v>263</v>
      </c>
      <c r="G38" s="142" t="s">
        <v>124</v>
      </c>
      <c r="H38" s="148"/>
      <c r="I38" s="148"/>
      <c r="J38" s="149"/>
      <c r="K38" s="204"/>
      <c r="L38" s="149"/>
      <c r="M38" s="121"/>
      <c r="N38" s="142"/>
      <c r="O38" s="150"/>
      <c r="P38" s="150"/>
      <c r="Q38" s="151"/>
      <c r="R38" s="151"/>
      <c r="S38" s="142"/>
      <c r="T38" s="142"/>
      <c r="U38" s="142"/>
    </row>
    <row r="39" spans="2:22" s="105" customFormat="1">
      <c r="C39" s="183" t="s">
        <v>369</v>
      </c>
      <c r="D39" s="146">
        <v>10</v>
      </c>
      <c r="E39" s="147" t="s">
        <v>370</v>
      </c>
      <c r="F39" s="105" t="s">
        <v>263</v>
      </c>
      <c r="G39" s="142"/>
      <c r="H39" s="148"/>
      <c r="I39" s="148"/>
      <c r="J39" s="149"/>
      <c r="K39" s="204"/>
      <c r="L39" s="149"/>
      <c r="M39" s="121"/>
      <c r="N39" s="142"/>
      <c r="O39" s="150"/>
      <c r="P39" s="150"/>
      <c r="Q39" s="151"/>
      <c r="R39" s="151"/>
      <c r="S39" s="142"/>
      <c r="T39" s="142"/>
      <c r="U39" s="142"/>
    </row>
    <row r="40" spans="2:22" s="105" customFormat="1">
      <c r="C40" s="211"/>
      <c r="D40" s="146"/>
      <c r="E40" s="147"/>
      <c r="G40" s="142"/>
      <c r="H40" s="148"/>
      <c r="I40" s="148"/>
      <c r="J40" s="149"/>
      <c r="K40" s="204"/>
      <c r="L40" s="149"/>
      <c r="M40" s="121"/>
      <c r="N40" s="142"/>
      <c r="O40" s="150"/>
      <c r="P40" s="150"/>
      <c r="Q40" s="151"/>
      <c r="R40" s="151"/>
      <c r="S40" s="142"/>
      <c r="T40" s="142"/>
      <c r="U40" s="142"/>
    </row>
    <row r="41" spans="2:22">
      <c r="C41" s="105"/>
      <c r="E41" s="105"/>
      <c r="K41" s="175"/>
    </row>
    <row r="42" spans="2:22" s="105" customFormat="1">
      <c r="K42" s="175"/>
    </row>
    <row r="43" spans="2:22">
      <c r="C43" s="105"/>
      <c r="E43" s="105"/>
      <c r="K43" s="175"/>
    </row>
    <row r="44" spans="2:22">
      <c r="C44" s="105"/>
      <c r="E44" s="105"/>
      <c r="K44" s="175"/>
    </row>
    <row r="45" spans="2:22">
      <c r="C45" s="105"/>
      <c r="E45" s="105"/>
      <c r="K45" s="175"/>
    </row>
    <row r="46" spans="2:22">
      <c r="C46" s="105"/>
      <c r="K46" s="175"/>
    </row>
    <row r="47" spans="2:22">
      <c r="C47" s="105"/>
      <c r="D47" s="105"/>
      <c r="K47" s="175"/>
    </row>
    <row r="48" spans="2:22">
      <c r="C48" s="164"/>
      <c r="D48" s="105"/>
      <c r="K48" s="175"/>
    </row>
    <row r="49" spans="3:11">
      <c r="C49" s="194"/>
      <c r="D49" s="105"/>
      <c r="K49" s="175"/>
    </row>
    <row r="50" spans="3:11">
      <c r="C50" s="105"/>
      <c r="D50" s="105"/>
      <c r="K50" s="175"/>
    </row>
    <row r="51" spans="3:11">
      <c r="C51" s="105"/>
      <c r="K51" s="175"/>
    </row>
    <row r="52" spans="3:11">
      <c r="C52" s="105"/>
      <c r="D52" s="105"/>
      <c r="K52" s="175"/>
    </row>
    <row r="53" spans="3:11">
      <c r="C53" s="105"/>
      <c r="K53" s="175"/>
    </row>
    <row r="54" spans="3:11">
      <c r="C54" s="105"/>
      <c r="D54" s="105"/>
    </row>
    <row r="55" spans="3:11">
      <c r="C55" s="105"/>
      <c r="D55" s="105"/>
    </row>
    <row r="56" spans="3:11">
      <c r="D56" s="105"/>
    </row>
    <row r="58" spans="3:11">
      <c r="C58" s="177"/>
    </row>
    <row r="59" spans="3:11">
      <c r="C59" s="177"/>
    </row>
    <row r="60" spans="3:11">
      <c r="C60" s="177"/>
    </row>
    <row r="61" spans="3:11">
      <c r="C61" s="176"/>
    </row>
    <row r="62" spans="3:11">
      <c r="C62" s="176"/>
    </row>
    <row r="63" spans="3:11">
      <c r="C63" s="176"/>
    </row>
    <row r="72" spans="2:23">
      <c r="B72" s="106"/>
      <c r="C72" s="112"/>
      <c r="D72" s="112"/>
      <c r="E72" s="112"/>
      <c r="F72" s="112"/>
      <c r="G72" s="112"/>
      <c r="H72" s="112"/>
      <c r="I72" s="112"/>
      <c r="J72" s="112"/>
      <c r="K72" s="112"/>
      <c r="L72" s="112"/>
      <c r="M72" s="112"/>
      <c r="N72" s="112"/>
      <c r="O72" s="113"/>
      <c r="P72" s="113"/>
      <c r="Q72" s="113"/>
      <c r="R72" s="113"/>
      <c r="S72" s="112"/>
      <c r="T72" s="112"/>
      <c r="U72" s="112"/>
      <c r="V72" s="112"/>
      <c r="W72" s="112"/>
    </row>
    <row r="73" spans="2:23">
      <c r="B73" s="105"/>
      <c r="C73" s="178"/>
      <c r="D73" s="178"/>
      <c r="E73" s="179"/>
      <c r="F73" s="180"/>
      <c r="G73" s="4"/>
      <c r="H73" s="181"/>
      <c r="I73" s="181"/>
      <c r="J73" s="182"/>
      <c r="K73" s="182"/>
      <c r="L73" s="182"/>
      <c r="M73" s="182"/>
      <c r="N73" s="4"/>
      <c r="O73" s="6"/>
      <c r="P73" s="6"/>
      <c r="Q73" s="6"/>
      <c r="R73" s="6"/>
      <c r="S73" s="4"/>
      <c r="T73" s="4"/>
      <c r="U73" s="4"/>
      <c r="V73" s="4"/>
      <c r="W73" s="105"/>
    </row>
    <row r="74" spans="2:23">
      <c r="B74" s="105"/>
      <c r="C74" s="178"/>
      <c r="D74" s="178"/>
      <c r="E74" s="179"/>
      <c r="F74" s="180"/>
      <c r="G74" s="4"/>
      <c r="H74" s="181"/>
      <c r="I74" s="181"/>
      <c r="J74" s="182"/>
      <c r="K74" s="182"/>
      <c r="L74" s="182"/>
      <c r="M74" s="182"/>
      <c r="N74" s="4"/>
      <c r="O74" s="6"/>
      <c r="P74" s="6"/>
      <c r="Q74" s="6"/>
      <c r="R74" s="6"/>
      <c r="S74" s="4"/>
      <c r="T74" s="4"/>
      <c r="U74" s="4"/>
      <c r="V74" s="4"/>
      <c r="W74" s="105"/>
    </row>
    <row r="75" spans="2:23">
      <c r="B75" s="105"/>
      <c r="C75" s="178"/>
      <c r="D75" s="178"/>
      <c r="E75" s="179"/>
      <c r="F75" s="180"/>
      <c r="G75" s="4"/>
      <c r="H75" s="181"/>
      <c r="I75" s="181"/>
      <c r="J75" s="182"/>
      <c r="K75" s="182"/>
      <c r="L75" s="182"/>
      <c r="M75" s="182"/>
      <c r="N75" s="4"/>
      <c r="O75" s="6"/>
      <c r="P75" s="6"/>
      <c r="Q75" s="6"/>
      <c r="R75" s="6"/>
      <c r="S75" s="4"/>
      <c r="T75" s="4"/>
      <c r="U75" s="4"/>
      <c r="V75" s="4"/>
      <c r="W75" s="105"/>
    </row>
    <row r="76" spans="2:23">
      <c r="B76" s="105"/>
      <c r="C76" s="178"/>
      <c r="D76" s="178"/>
      <c r="E76" s="179"/>
      <c r="F76" s="180"/>
      <c r="G76" s="4"/>
      <c r="H76" s="181"/>
      <c r="I76" s="181"/>
      <c r="J76" s="182"/>
      <c r="K76" s="182"/>
      <c r="L76" s="182"/>
      <c r="M76" s="182"/>
      <c r="N76" s="4"/>
      <c r="O76" s="6"/>
      <c r="P76" s="6"/>
      <c r="Q76" s="6"/>
      <c r="R76" s="6"/>
      <c r="S76" s="4"/>
      <c r="T76" s="4"/>
      <c r="U76" s="4"/>
      <c r="V76" s="4"/>
      <c r="W76" s="105"/>
    </row>
    <row r="77" spans="2:23">
      <c r="B77" s="105"/>
      <c r="C77" s="178"/>
      <c r="D77" s="178"/>
      <c r="E77" s="179"/>
      <c r="F77" s="180"/>
      <c r="G77" s="4"/>
      <c r="H77" s="181"/>
      <c r="I77" s="181"/>
      <c r="J77" s="182"/>
      <c r="K77" s="182"/>
      <c r="L77" s="182"/>
      <c r="M77" s="182"/>
      <c r="N77" s="4"/>
      <c r="O77" s="6"/>
      <c r="P77" s="6"/>
      <c r="Q77" s="6"/>
      <c r="R77" s="6"/>
      <c r="S77" s="4"/>
      <c r="T77" s="4"/>
      <c r="U77" s="4"/>
      <c r="V77" s="4"/>
      <c r="W77" s="105"/>
    </row>
    <row r="78" spans="2:23">
      <c r="B78" s="105"/>
      <c r="C78" s="108"/>
      <c r="D78" s="108"/>
      <c r="E78" s="106"/>
      <c r="F78" s="162"/>
      <c r="G78" s="105"/>
      <c r="H78" s="115"/>
      <c r="I78" s="115"/>
      <c r="J78" s="121"/>
      <c r="K78" s="121"/>
      <c r="L78" s="121"/>
      <c r="M78" s="121"/>
      <c r="N78" s="105"/>
      <c r="O78" s="107"/>
      <c r="P78" s="107"/>
      <c r="Q78" s="111"/>
      <c r="R78" s="111"/>
      <c r="S78" s="105"/>
      <c r="T78" s="105"/>
      <c r="U78" s="105"/>
      <c r="V78" s="105"/>
      <c r="W78" s="105"/>
    </row>
    <row r="79" spans="2:23">
      <c r="B79" s="105"/>
      <c r="C79" s="178"/>
      <c r="D79" s="178"/>
      <c r="E79" s="179"/>
      <c r="F79" s="180"/>
      <c r="G79" s="4"/>
      <c r="H79" s="181"/>
      <c r="I79" s="181"/>
      <c r="J79" s="182"/>
      <c r="K79" s="182"/>
      <c r="L79" s="182"/>
      <c r="M79" s="182"/>
      <c r="N79" s="4"/>
      <c r="O79" s="6"/>
      <c r="P79" s="6"/>
      <c r="Q79" s="6"/>
      <c r="R79" s="6"/>
      <c r="S79" s="4"/>
      <c r="T79" s="4"/>
      <c r="U79" s="4"/>
      <c r="V79" s="4"/>
      <c r="W79" s="105"/>
    </row>
    <row r="80" spans="2:23" ht="15.75" thickBot="1">
      <c r="B80" s="105"/>
      <c r="C80" s="114"/>
      <c r="D80" s="114"/>
      <c r="E80" s="116"/>
      <c r="F80" s="162"/>
      <c r="G80" s="118"/>
      <c r="H80" s="117"/>
      <c r="I80" s="117"/>
      <c r="J80" s="121"/>
      <c r="K80" s="121"/>
      <c r="L80" s="122"/>
      <c r="M80" s="122"/>
      <c r="N80" s="118"/>
      <c r="O80" s="119"/>
      <c r="P80" s="119"/>
      <c r="Q80" s="120"/>
      <c r="R80" s="120"/>
      <c r="S80" s="118"/>
      <c r="T80" s="118"/>
      <c r="U80" s="118"/>
      <c r="V80" s="105"/>
      <c r="W80" s="105"/>
    </row>
    <row r="81" spans="2:23">
      <c r="B81" s="160"/>
      <c r="C81" s="153"/>
      <c r="D81" s="153"/>
      <c r="E81" s="153"/>
      <c r="F81" s="174"/>
      <c r="G81" s="155"/>
      <c r="H81" s="156"/>
      <c r="I81" s="156"/>
      <c r="J81" s="156"/>
      <c r="K81" s="156"/>
      <c r="L81" s="157"/>
      <c r="M81" s="157"/>
      <c r="N81" s="155"/>
      <c r="O81" s="158"/>
      <c r="P81" s="158"/>
      <c r="Q81" s="159"/>
      <c r="R81" s="159"/>
      <c r="S81" s="155"/>
      <c r="T81" s="155"/>
      <c r="U81" s="155"/>
      <c r="V81" s="105"/>
      <c r="W81" s="105"/>
    </row>
    <row r="82" spans="2:23">
      <c r="B82" s="105"/>
      <c r="C82" s="108"/>
      <c r="D82" s="108"/>
      <c r="E82" s="106"/>
      <c r="F82" s="105"/>
      <c r="G82" s="105"/>
      <c r="H82" s="115"/>
      <c r="I82" s="115"/>
      <c r="J82" s="121"/>
      <c r="K82" s="121"/>
      <c r="L82" s="121"/>
      <c r="M82" s="121"/>
      <c r="N82" s="105"/>
      <c r="O82" s="107"/>
      <c r="P82" s="107"/>
      <c r="Q82" s="110"/>
      <c r="R82" s="110"/>
      <c r="S82" s="105"/>
      <c r="T82" s="105"/>
      <c r="U82" s="105"/>
      <c r="V82" s="105"/>
      <c r="W82" s="105"/>
    </row>
    <row r="83" spans="2:23">
      <c r="B83" s="105"/>
      <c r="C83" s="108"/>
      <c r="D83" s="108"/>
      <c r="E83" s="106"/>
      <c r="F83" s="105"/>
      <c r="G83" s="105"/>
      <c r="H83" s="115"/>
      <c r="I83" s="115"/>
      <c r="J83" s="121"/>
      <c r="K83" s="121"/>
      <c r="L83" s="121"/>
      <c r="M83" s="121"/>
      <c r="N83" s="105"/>
      <c r="O83" s="107"/>
      <c r="P83" s="107"/>
      <c r="Q83" s="110"/>
      <c r="R83" s="110"/>
      <c r="S83" s="105"/>
      <c r="T83" s="105"/>
      <c r="U83" s="105"/>
      <c r="V83" s="105"/>
      <c r="W83" s="105"/>
    </row>
    <row r="84" spans="2:23">
      <c r="B84" s="105"/>
      <c r="C84" s="108"/>
      <c r="D84" s="108"/>
      <c r="E84" s="106"/>
      <c r="F84" s="105"/>
      <c r="G84" s="105"/>
      <c r="H84" s="115"/>
      <c r="I84" s="115"/>
      <c r="J84" s="121"/>
      <c r="K84" s="121"/>
      <c r="L84" s="121"/>
      <c r="M84" s="121"/>
      <c r="N84" s="105"/>
      <c r="O84" s="107"/>
      <c r="P84" s="107"/>
      <c r="Q84" s="110"/>
      <c r="R84" s="110"/>
      <c r="S84" s="105"/>
      <c r="T84" s="105"/>
      <c r="U84" s="105"/>
      <c r="V84" s="105"/>
      <c r="W84" s="105"/>
    </row>
    <row r="85" spans="2:23">
      <c r="B85" s="105"/>
      <c r="C85" s="108"/>
      <c r="D85" s="108"/>
      <c r="E85" s="106"/>
      <c r="F85" s="105"/>
      <c r="G85" s="105"/>
      <c r="H85" s="115"/>
      <c r="I85" s="115"/>
      <c r="J85" s="121"/>
      <c r="K85" s="121"/>
      <c r="L85" s="121"/>
      <c r="M85" s="121"/>
      <c r="N85" s="105"/>
      <c r="O85" s="107"/>
      <c r="P85" s="107"/>
      <c r="Q85" s="110"/>
      <c r="R85" s="110"/>
      <c r="S85" s="105"/>
      <c r="T85" s="105"/>
      <c r="U85" s="105"/>
      <c r="V85" s="105"/>
      <c r="W85" s="105"/>
    </row>
    <row r="86" spans="2:23">
      <c r="B86" s="160"/>
      <c r="C86" s="153"/>
      <c r="D86" s="153"/>
      <c r="E86" s="153"/>
      <c r="F86" s="154"/>
      <c r="G86" s="155"/>
      <c r="H86" s="156"/>
      <c r="I86" s="156"/>
      <c r="J86" s="156"/>
      <c r="K86" s="156"/>
      <c r="L86" s="157"/>
      <c r="M86" s="157"/>
      <c r="N86" s="155"/>
      <c r="O86" s="158"/>
      <c r="P86" s="158"/>
      <c r="Q86" s="159"/>
      <c r="R86" s="159"/>
      <c r="S86" s="155"/>
      <c r="T86" s="155"/>
      <c r="U86" s="155"/>
      <c r="V86" s="105"/>
      <c r="W86" s="105"/>
    </row>
    <row r="87" spans="2:23">
      <c r="B87" s="105"/>
      <c r="C87" s="108"/>
      <c r="D87" s="108"/>
      <c r="E87" s="106"/>
      <c r="F87" s="105"/>
      <c r="G87" s="105"/>
      <c r="H87" s="115"/>
      <c r="I87" s="115"/>
      <c r="J87" s="121"/>
      <c r="K87" s="121"/>
      <c r="L87" s="121"/>
      <c r="M87" s="121"/>
      <c r="N87" s="105"/>
      <c r="O87" s="107"/>
      <c r="P87" s="107"/>
      <c r="Q87" s="110"/>
      <c r="R87" s="110"/>
      <c r="S87" s="105"/>
      <c r="T87" s="105"/>
      <c r="U87" s="105"/>
      <c r="V87" s="105"/>
      <c r="W87" s="105"/>
    </row>
    <row r="88" spans="2:23">
      <c r="B88" s="105"/>
      <c r="C88" s="108"/>
      <c r="D88" s="108"/>
      <c r="E88" s="106"/>
      <c r="F88" s="105"/>
      <c r="G88" s="105"/>
      <c r="H88" s="115"/>
      <c r="I88" s="115"/>
      <c r="J88" s="121"/>
      <c r="K88" s="121"/>
      <c r="L88" s="121"/>
      <c r="M88" s="121"/>
      <c r="N88" s="105"/>
      <c r="O88" s="107"/>
      <c r="P88" s="107"/>
      <c r="Q88" s="110"/>
      <c r="R88" s="110"/>
      <c r="S88" s="105"/>
      <c r="T88" s="105"/>
      <c r="U88" s="105"/>
      <c r="V88" s="105"/>
      <c r="W88" s="105"/>
    </row>
    <row r="89" spans="2:23">
      <c r="B89" s="105"/>
      <c r="C89" s="108"/>
      <c r="D89" s="108"/>
      <c r="E89" s="106"/>
      <c r="F89" s="105"/>
      <c r="G89" s="105"/>
      <c r="H89" s="115"/>
      <c r="I89" s="115"/>
      <c r="J89" s="121"/>
      <c r="K89" s="121"/>
      <c r="L89" s="121"/>
      <c r="M89" s="121"/>
      <c r="N89" s="105"/>
      <c r="O89" s="107"/>
      <c r="P89" s="107"/>
      <c r="Q89" s="110"/>
      <c r="R89" s="110"/>
      <c r="S89" s="105"/>
      <c r="T89" s="105"/>
      <c r="U89" s="105"/>
      <c r="V89" s="105"/>
      <c r="W89" s="105"/>
    </row>
    <row r="90" spans="2:23">
      <c r="B90" s="105"/>
      <c r="C90" s="108"/>
      <c r="D90" s="108"/>
      <c r="E90" s="106"/>
      <c r="F90" s="105"/>
      <c r="G90" s="105"/>
      <c r="H90" s="115"/>
      <c r="I90" s="115"/>
      <c r="J90" s="121"/>
      <c r="K90" s="121"/>
      <c r="L90" s="121"/>
      <c r="M90" s="121"/>
      <c r="N90" s="105"/>
      <c r="O90" s="107"/>
      <c r="P90" s="107"/>
      <c r="Q90" s="110"/>
      <c r="R90" s="110"/>
      <c r="S90" s="105"/>
      <c r="T90" s="105"/>
      <c r="U90" s="105"/>
      <c r="V90" s="105"/>
      <c r="W90" s="105"/>
    </row>
    <row r="91" spans="2:23">
      <c r="B91" s="105"/>
      <c r="C91" s="108"/>
      <c r="D91" s="108"/>
      <c r="E91" s="106"/>
      <c r="F91" s="105"/>
      <c r="G91" s="105"/>
      <c r="H91" s="115"/>
      <c r="I91" s="115"/>
      <c r="J91" s="121"/>
      <c r="K91" s="121"/>
      <c r="L91" s="121"/>
      <c r="M91" s="121"/>
      <c r="N91" s="105"/>
      <c r="O91" s="107"/>
      <c r="P91" s="107"/>
      <c r="Q91" s="110"/>
      <c r="R91" s="110"/>
      <c r="S91" s="105"/>
      <c r="T91" s="105"/>
      <c r="U91" s="105"/>
      <c r="V91" s="105"/>
      <c r="W91" s="105"/>
    </row>
    <row r="92" spans="2:23">
      <c r="B92" s="105"/>
      <c r="C92" s="108"/>
      <c r="D92" s="108"/>
      <c r="E92" s="106"/>
      <c r="F92" s="105"/>
      <c r="G92" s="105"/>
      <c r="H92" s="115"/>
      <c r="I92" s="115"/>
      <c r="J92" s="121"/>
      <c r="K92" s="121"/>
      <c r="L92" s="121"/>
      <c r="M92" s="121"/>
      <c r="N92" s="105"/>
      <c r="O92" s="107"/>
      <c r="P92" s="107"/>
      <c r="Q92" s="110"/>
      <c r="R92" s="110"/>
      <c r="S92" s="105"/>
      <c r="T92" s="105"/>
      <c r="U92" s="105"/>
      <c r="V92" s="105"/>
      <c r="W92" s="105"/>
    </row>
    <row r="93" spans="2:23">
      <c r="B93" s="105"/>
      <c r="C93" s="108"/>
      <c r="D93" s="108"/>
      <c r="E93" s="106"/>
      <c r="F93" s="105"/>
      <c r="G93" s="105"/>
      <c r="H93" s="115"/>
      <c r="I93" s="115"/>
      <c r="J93" s="121"/>
      <c r="K93" s="121"/>
      <c r="L93" s="121"/>
      <c r="M93" s="121"/>
      <c r="N93" s="105"/>
      <c r="O93" s="107"/>
      <c r="P93" s="107"/>
      <c r="Q93" s="110"/>
      <c r="R93" s="110"/>
      <c r="S93" s="105"/>
      <c r="T93" s="105"/>
      <c r="U93" s="105"/>
      <c r="V93" s="105"/>
      <c r="W93" s="105"/>
    </row>
    <row r="94" spans="2:23">
      <c r="B94" s="161"/>
      <c r="C94" s="153"/>
      <c r="D94" s="153"/>
      <c r="E94" s="153"/>
      <c r="F94" s="154"/>
      <c r="G94" s="155"/>
      <c r="H94" s="156"/>
      <c r="I94" s="156"/>
      <c r="J94" s="156"/>
      <c r="K94" s="156"/>
      <c r="L94" s="157"/>
      <c r="M94" s="157"/>
      <c r="N94" s="155"/>
      <c r="O94" s="158"/>
      <c r="P94" s="158"/>
      <c r="Q94" s="159"/>
      <c r="R94" s="159"/>
      <c r="S94" s="155"/>
      <c r="T94" s="155"/>
      <c r="U94" s="155"/>
      <c r="V94" s="105"/>
      <c r="W94" s="105"/>
    </row>
    <row r="95" spans="2:23">
      <c r="B95" s="105"/>
      <c r="C95" s="108"/>
      <c r="D95" s="108"/>
      <c r="E95" s="106"/>
      <c r="F95" s="105"/>
      <c r="G95" s="105"/>
      <c r="H95" s="115"/>
      <c r="I95" s="115"/>
      <c r="J95" s="121"/>
      <c r="K95" s="121"/>
      <c r="L95" s="121"/>
      <c r="M95" s="121"/>
      <c r="N95" s="105"/>
      <c r="O95" s="107"/>
      <c r="P95" s="107"/>
      <c r="Q95" s="110"/>
      <c r="R95" s="110"/>
      <c r="S95" s="105"/>
      <c r="T95" s="105"/>
      <c r="U95" s="105"/>
      <c r="V95" s="105"/>
      <c r="W95" s="105"/>
    </row>
    <row r="96" spans="2:23">
      <c r="B96" s="105"/>
      <c r="C96" s="108"/>
      <c r="D96" s="108"/>
      <c r="E96" s="106"/>
      <c r="F96" s="105"/>
      <c r="G96" s="105"/>
      <c r="H96" s="115"/>
      <c r="I96" s="115"/>
      <c r="J96" s="121"/>
      <c r="K96" s="121"/>
      <c r="L96" s="121"/>
      <c r="M96" s="121"/>
      <c r="N96" s="105"/>
      <c r="O96" s="107"/>
      <c r="P96" s="107"/>
      <c r="Q96" s="110"/>
      <c r="R96" s="110"/>
      <c r="S96" s="105"/>
      <c r="T96" s="105"/>
      <c r="U96" s="105"/>
      <c r="V96" s="105"/>
      <c r="W96" s="105"/>
    </row>
    <row r="97" spans="2:23">
      <c r="B97" s="105"/>
      <c r="C97" s="108"/>
      <c r="D97" s="108"/>
      <c r="E97" s="106"/>
      <c r="F97" s="105"/>
      <c r="G97" s="105"/>
      <c r="H97" s="115"/>
      <c r="I97" s="115"/>
      <c r="J97" s="121"/>
      <c r="K97" s="121"/>
      <c r="L97" s="121"/>
      <c r="M97" s="121"/>
      <c r="N97" s="105"/>
      <c r="O97" s="107"/>
      <c r="P97" s="107"/>
      <c r="Q97" s="110"/>
      <c r="R97" s="110"/>
      <c r="S97" s="105"/>
      <c r="T97" s="105"/>
      <c r="U97" s="105"/>
      <c r="V97" s="105"/>
      <c r="W97" s="105"/>
    </row>
    <row r="98" spans="2:23">
      <c r="B98" s="105"/>
      <c r="C98" s="108"/>
      <c r="D98" s="108"/>
      <c r="E98" s="106"/>
      <c r="F98" s="105"/>
      <c r="G98" s="105"/>
      <c r="H98" s="115"/>
      <c r="I98" s="115"/>
      <c r="J98" s="121"/>
      <c r="K98" s="121"/>
      <c r="L98" s="121"/>
      <c r="M98" s="121"/>
      <c r="N98" s="105"/>
      <c r="O98" s="107"/>
      <c r="P98" s="107"/>
      <c r="Q98" s="144"/>
      <c r="R98" s="144"/>
      <c r="S98" s="105"/>
      <c r="T98" s="105"/>
      <c r="U98" s="105"/>
      <c r="V98" s="105"/>
      <c r="W98" s="105"/>
    </row>
    <row r="99" spans="2:23">
      <c r="B99" s="105"/>
      <c r="C99" s="108"/>
      <c r="D99" s="108"/>
      <c r="E99" s="106"/>
      <c r="F99" s="105"/>
      <c r="G99" s="105"/>
      <c r="H99" s="115"/>
      <c r="I99" s="115"/>
      <c r="J99" s="121"/>
      <c r="K99" s="121"/>
      <c r="L99" s="121"/>
      <c r="M99" s="121"/>
      <c r="N99" s="105"/>
      <c r="O99" s="107"/>
      <c r="P99" s="107"/>
      <c r="Q99" s="144"/>
      <c r="R99" s="144"/>
      <c r="S99" s="105"/>
      <c r="T99" s="105"/>
      <c r="U99" s="105"/>
      <c r="V99" s="105"/>
      <c r="W99" s="105"/>
    </row>
    <row r="100" spans="2:23">
      <c r="B100" s="105"/>
      <c r="C100" s="108"/>
      <c r="D100" s="108"/>
      <c r="E100" s="106"/>
      <c r="F100" s="105"/>
      <c r="G100" s="105"/>
      <c r="H100" s="115"/>
      <c r="I100" s="115"/>
      <c r="J100" s="121"/>
      <c r="K100" s="121"/>
      <c r="L100" s="121"/>
      <c r="M100" s="121"/>
      <c r="N100" s="105"/>
      <c r="O100" s="107"/>
      <c r="P100" s="107"/>
      <c r="Q100" s="111"/>
      <c r="R100" s="111"/>
      <c r="S100" s="105"/>
      <c r="T100" s="105"/>
      <c r="U100" s="105"/>
      <c r="V100" s="105"/>
      <c r="W100" s="105"/>
    </row>
    <row r="101" spans="2:23">
      <c r="B101" s="105"/>
      <c r="C101" s="108"/>
      <c r="D101" s="108"/>
      <c r="E101" s="106"/>
      <c r="F101" s="105"/>
      <c r="G101" s="105"/>
      <c r="H101" s="115"/>
      <c r="I101" s="115"/>
      <c r="J101" s="121"/>
      <c r="K101" s="121"/>
      <c r="L101" s="121"/>
      <c r="M101" s="121"/>
      <c r="N101" s="105"/>
      <c r="O101" s="107"/>
      <c r="P101" s="107"/>
      <c r="Q101" s="110"/>
      <c r="R101" s="110"/>
      <c r="S101" s="105"/>
      <c r="T101" s="105"/>
      <c r="U101" s="105"/>
      <c r="V101" s="105"/>
      <c r="W101" s="105"/>
    </row>
    <row r="102" spans="2:23">
      <c r="B102" s="105"/>
      <c r="C102" s="108"/>
      <c r="D102" s="108"/>
      <c r="E102" s="106"/>
      <c r="F102" s="105"/>
      <c r="G102" s="105"/>
      <c r="H102" s="115"/>
      <c r="I102" s="115"/>
      <c r="J102" s="121"/>
      <c r="K102" s="121"/>
      <c r="L102" s="121"/>
      <c r="M102" s="121"/>
      <c r="N102" s="105"/>
      <c r="O102" s="107"/>
      <c r="P102" s="107"/>
      <c r="Q102" s="110"/>
      <c r="R102" s="110"/>
      <c r="S102" s="105"/>
      <c r="T102" s="105"/>
      <c r="U102" s="105"/>
      <c r="V102" s="105"/>
      <c r="W102" s="105"/>
    </row>
    <row r="103" spans="2:23">
      <c r="B103" s="105"/>
      <c r="C103" s="108"/>
      <c r="D103" s="108"/>
      <c r="E103" s="106"/>
      <c r="F103" s="105"/>
      <c r="G103" s="105"/>
      <c r="H103" s="115"/>
      <c r="I103" s="115"/>
      <c r="J103" s="121"/>
      <c r="K103" s="121"/>
      <c r="L103" s="121"/>
      <c r="M103" s="121"/>
      <c r="N103" s="105"/>
      <c r="O103" s="107"/>
      <c r="P103" s="107"/>
      <c r="Q103" s="110"/>
      <c r="R103" s="110"/>
      <c r="S103" s="105"/>
      <c r="T103" s="105"/>
      <c r="U103" s="105"/>
      <c r="V103" s="105"/>
      <c r="W103" s="105"/>
    </row>
    <row r="104" spans="2:23">
      <c r="B104" s="105"/>
      <c r="C104" s="108"/>
      <c r="D104" s="108"/>
      <c r="E104" s="106"/>
      <c r="F104" s="105"/>
      <c r="G104" s="105"/>
      <c r="H104" s="115"/>
      <c r="I104" s="115"/>
      <c r="J104" s="121"/>
      <c r="K104" s="121"/>
      <c r="L104" s="121"/>
      <c r="M104" s="121"/>
      <c r="N104" s="105"/>
      <c r="O104" s="107"/>
      <c r="P104" s="107"/>
      <c r="Q104" s="110"/>
      <c r="R104" s="110"/>
      <c r="S104" s="105"/>
      <c r="T104" s="105"/>
      <c r="U104" s="105"/>
      <c r="V104" s="105"/>
      <c r="W104" s="105"/>
    </row>
    <row r="105" spans="2:23">
      <c r="B105" s="105"/>
      <c r="C105" s="108"/>
      <c r="D105" s="108"/>
      <c r="E105" s="106"/>
      <c r="F105" s="105"/>
      <c r="G105" s="105"/>
      <c r="H105" s="115"/>
      <c r="I105" s="115"/>
      <c r="J105" s="121"/>
      <c r="K105" s="121"/>
      <c r="L105" s="121"/>
      <c r="M105" s="121"/>
      <c r="N105" s="105"/>
      <c r="O105" s="107"/>
      <c r="P105" s="107"/>
      <c r="Q105" s="111"/>
      <c r="R105" s="111"/>
      <c r="S105" s="105"/>
      <c r="T105" s="105"/>
      <c r="U105" s="105"/>
      <c r="V105" s="105"/>
      <c r="W105" s="105"/>
    </row>
    <row r="106" spans="2:23">
      <c r="B106" s="105"/>
      <c r="C106" s="146"/>
      <c r="D106" s="146"/>
      <c r="E106" s="147"/>
      <c r="F106" s="147"/>
      <c r="G106" s="142"/>
      <c r="H106" s="148"/>
      <c r="I106" s="148"/>
      <c r="J106" s="121"/>
      <c r="K106" s="121"/>
      <c r="L106" s="149"/>
      <c r="M106" s="121"/>
      <c r="N106" s="142"/>
      <c r="O106" s="150"/>
      <c r="P106" s="150"/>
      <c r="Q106" s="151"/>
      <c r="R106" s="151"/>
      <c r="S106" s="142"/>
      <c r="T106" s="142"/>
      <c r="U106" s="142"/>
      <c r="V106" s="105"/>
      <c r="W106" s="105"/>
    </row>
  </sheetData>
  <conditionalFormatting sqref="F73:F80 F82:F106 F3:F40">
    <cfRule type="containsText" dxfId="3" priority="73" operator="containsText" text="Very Cut">
      <formula>NOT(ISERROR(SEARCH("Very Cut",F3)))</formula>
    </cfRule>
    <cfRule type="containsText" dxfId="2" priority="74" operator="containsText" text="Cut">
      <formula>NOT(ISERROR(SEARCH("Cut",F3)))</formula>
    </cfRule>
    <cfRule type="containsText" dxfId="1" priority="75" operator="containsText" text="Needed">
      <formula>NOT(ISERROR(SEARCH("Needed",F3)))</formula>
    </cfRule>
    <cfRule type="containsText" dxfId="0" priority="76" operator="containsText" text="Bone">
      <formula>NOT(ISERROR(SEARCH("Bone",F3)))</formula>
    </cfRule>
  </conditionalFormatting>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dimension ref="B2:F7"/>
  <sheetViews>
    <sheetView workbookViewId="0">
      <selection activeCell="B9" sqref="B9"/>
    </sheetView>
  </sheetViews>
  <sheetFormatPr defaultRowHeight="15"/>
  <cols>
    <col min="3" max="3" width="9.140625" style="105"/>
    <col min="5" max="5" width="9.140625" style="105"/>
  </cols>
  <sheetData>
    <row r="2" spans="2:6">
      <c r="B2" s="164" t="s">
        <v>14</v>
      </c>
      <c r="C2" s="164"/>
      <c r="D2" s="164" t="s">
        <v>217</v>
      </c>
      <c r="E2" s="164"/>
      <c r="F2" s="164" t="s">
        <v>318</v>
      </c>
    </row>
    <row r="3" spans="2:6">
      <c r="B3" s="105" t="s">
        <v>316</v>
      </c>
      <c r="C3" s="105">
        <v>1</v>
      </c>
    </row>
    <row r="4" spans="2:6">
      <c r="B4" s="105" t="s">
        <v>317</v>
      </c>
      <c r="C4" s="105">
        <v>1</v>
      </c>
    </row>
    <row r="5" spans="2:6">
      <c r="B5" s="105" t="s">
        <v>319</v>
      </c>
      <c r="C5" s="105">
        <v>1</v>
      </c>
    </row>
    <row r="6" spans="2:6">
      <c r="B6" s="105" t="s">
        <v>320</v>
      </c>
      <c r="C6" s="105">
        <v>1</v>
      </c>
    </row>
    <row r="7" spans="2:6">
      <c r="B7" s="105" t="s">
        <v>321</v>
      </c>
      <c r="C7" s="105">
        <v>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F35"/>
  <sheetViews>
    <sheetView workbookViewId="0">
      <selection activeCell="D24" sqref="D24"/>
    </sheetView>
  </sheetViews>
  <sheetFormatPr defaultRowHeight="15"/>
  <cols>
    <col min="1" max="1" width="19.7109375" customWidth="1"/>
  </cols>
  <sheetData>
    <row r="1" spans="1:6">
      <c r="B1" s="105" t="s">
        <v>150</v>
      </c>
      <c r="C1" s="105" t="s">
        <v>284</v>
      </c>
      <c r="D1" s="105" t="s">
        <v>281</v>
      </c>
      <c r="E1" s="105" t="s">
        <v>282</v>
      </c>
      <c r="F1" s="105" t="s">
        <v>283</v>
      </c>
    </row>
    <row r="2" spans="1:6">
      <c r="A2" s="105" t="s">
        <v>124</v>
      </c>
      <c r="B2">
        <v>352</v>
      </c>
      <c r="C2">
        <v>277</v>
      </c>
      <c r="D2">
        <v>36</v>
      </c>
      <c r="E2">
        <v>27</v>
      </c>
      <c r="F2">
        <f>B2-C2-D2-E2</f>
        <v>12</v>
      </c>
    </row>
    <row r="3" spans="1:6" s="105" customFormat="1">
      <c r="A3" s="175" t="s">
        <v>285</v>
      </c>
      <c r="C3" s="105">
        <v>5</v>
      </c>
    </row>
    <row r="4" spans="1:6" s="105" customFormat="1">
      <c r="A4" s="175" t="s">
        <v>286</v>
      </c>
      <c r="C4" s="105">
        <v>36</v>
      </c>
    </row>
    <row r="5" spans="1:6" s="105" customFormat="1">
      <c r="A5" s="175" t="s">
        <v>287</v>
      </c>
      <c r="C5" s="105">
        <v>3</v>
      </c>
    </row>
    <row r="6" spans="1:6" s="105" customFormat="1">
      <c r="A6" s="175" t="s">
        <v>288</v>
      </c>
      <c r="C6" s="105">
        <v>140</v>
      </c>
    </row>
    <row r="7" spans="1:6" s="105" customFormat="1">
      <c r="A7" s="175" t="s">
        <v>289</v>
      </c>
      <c r="C7" s="105">
        <v>14</v>
      </c>
    </row>
    <row r="8" spans="1:6" s="105" customFormat="1">
      <c r="A8" s="175" t="s">
        <v>290</v>
      </c>
      <c r="C8" s="105">
        <v>2</v>
      </c>
    </row>
    <row r="9" spans="1:6" s="105" customFormat="1">
      <c r="A9" s="175" t="s">
        <v>291</v>
      </c>
      <c r="C9" s="105">
        <v>12</v>
      </c>
    </row>
    <row r="10" spans="1:6" s="105" customFormat="1">
      <c r="A10" s="175" t="s">
        <v>292</v>
      </c>
      <c r="C10" s="105">
        <v>7</v>
      </c>
    </row>
    <row r="11" spans="1:6" s="105" customFormat="1">
      <c r="A11" s="175" t="s">
        <v>293</v>
      </c>
      <c r="C11" s="105">
        <v>0</v>
      </c>
    </row>
    <row r="12" spans="1:6" s="105" customFormat="1">
      <c r="A12" s="175" t="s">
        <v>294</v>
      </c>
      <c r="C12" s="105">
        <v>12</v>
      </c>
    </row>
    <row r="13" spans="1:6" s="105" customFormat="1">
      <c r="A13" s="175" t="s">
        <v>295</v>
      </c>
      <c r="C13" s="105">
        <v>1</v>
      </c>
    </row>
    <row r="14" spans="1:6" s="105" customFormat="1">
      <c r="A14" s="175" t="s">
        <v>296</v>
      </c>
      <c r="C14" s="105">
        <v>0</v>
      </c>
    </row>
    <row r="15" spans="1:6" s="105" customFormat="1">
      <c r="A15" s="175" t="s">
        <v>297</v>
      </c>
      <c r="C15" s="105">
        <v>1</v>
      </c>
    </row>
    <row r="16" spans="1:6" s="105" customFormat="1">
      <c r="A16" s="175" t="s">
        <v>298</v>
      </c>
      <c r="C16" s="105">
        <v>11</v>
      </c>
    </row>
    <row r="17" spans="1:6" s="105" customFormat="1">
      <c r="A17" s="175" t="s">
        <v>299</v>
      </c>
      <c r="C17" s="105">
        <v>2</v>
      </c>
    </row>
    <row r="18" spans="1:6" s="105" customFormat="1">
      <c r="A18" s="175" t="s">
        <v>300</v>
      </c>
      <c r="C18" s="105">
        <v>2</v>
      </c>
    </row>
    <row r="19" spans="1:6" s="105" customFormat="1">
      <c r="A19" s="175" t="s">
        <v>301</v>
      </c>
      <c r="C19" s="105">
        <v>1</v>
      </c>
    </row>
    <row r="20" spans="1:6" s="105" customFormat="1">
      <c r="A20" s="175" t="s">
        <v>302</v>
      </c>
      <c r="C20" s="105">
        <v>0</v>
      </c>
    </row>
    <row r="21" spans="1:6" s="105" customFormat="1">
      <c r="A21" s="175" t="s">
        <v>303</v>
      </c>
      <c r="C21" s="105">
        <v>6</v>
      </c>
    </row>
    <row r="22" spans="1:6" s="105" customFormat="1">
      <c r="A22" s="175" t="s">
        <v>304</v>
      </c>
      <c r="C22" s="105">
        <v>16</v>
      </c>
    </row>
    <row r="23" spans="1:6" s="105" customFormat="1">
      <c r="A23" s="175" t="s">
        <v>305</v>
      </c>
      <c r="C23" s="105">
        <v>6</v>
      </c>
    </row>
    <row r="24" spans="1:6" s="105" customFormat="1">
      <c r="A24" s="175" t="s">
        <v>306</v>
      </c>
      <c r="C24" s="105">
        <v>4</v>
      </c>
    </row>
    <row r="25" spans="1:6">
      <c r="A25" s="105" t="s">
        <v>126</v>
      </c>
      <c r="B25">
        <v>79</v>
      </c>
      <c r="C25">
        <v>13</v>
      </c>
      <c r="D25">
        <v>37</v>
      </c>
      <c r="E25">
        <v>2</v>
      </c>
      <c r="F25" s="105">
        <f t="shared" ref="F25:F35" si="0">B25-C25-D25-E25</f>
        <v>27</v>
      </c>
    </row>
    <row r="26" spans="1:6">
      <c r="A26" s="105" t="s">
        <v>276</v>
      </c>
      <c r="B26">
        <v>35</v>
      </c>
      <c r="C26">
        <v>24</v>
      </c>
      <c r="D26">
        <v>4</v>
      </c>
      <c r="E26">
        <v>5</v>
      </c>
      <c r="F26" s="105">
        <f t="shared" si="0"/>
        <v>2</v>
      </c>
    </row>
    <row r="27" spans="1:6">
      <c r="A27" s="105" t="s">
        <v>277</v>
      </c>
      <c r="B27">
        <v>6</v>
      </c>
      <c r="C27">
        <v>3</v>
      </c>
      <c r="D27">
        <v>1</v>
      </c>
      <c r="E27">
        <v>0</v>
      </c>
      <c r="F27" s="105">
        <f t="shared" si="0"/>
        <v>2</v>
      </c>
    </row>
    <row r="28" spans="1:6">
      <c r="A28" s="105" t="s">
        <v>260</v>
      </c>
      <c r="B28">
        <v>31</v>
      </c>
      <c r="C28">
        <v>23</v>
      </c>
      <c r="D28">
        <v>0</v>
      </c>
      <c r="E28">
        <v>5</v>
      </c>
      <c r="F28" s="105">
        <f t="shared" si="0"/>
        <v>3</v>
      </c>
    </row>
    <row r="29" spans="1:6">
      <c r="A29" s="105" t="s">
        <v>278</v>
      </c>
      <c r="B29">
        <v>22</v>
      </c>
      <c r="C29">
        <v>0</v>
      </c>
      <c r="D29">
        <v>0</v>
      </c>
      <c r="E29">
        <v>13</v>
      </c>
      <c r="F29" s="105">
        <f t="shared" si="0"/>
        <v>9</v>
      </c>
    </row>
    <row r="30" spans="1:6">
      <c r="A30" s="105" t="s">
        <v>279</v>
      </c>
      <c r="B30">
        <v>77</v>
      </c>
      <c r="C30">
        <v>57</v>
      </c>
      <c r="D30">
        <v>15</v>
      </c>
      <c r="E30">
        <v>2</v>
      </c>
      <c r="F30" s="105">
        <f t="shared" si="0"/>
        <v>3</v>
      </c>
    </row>
    <row r="31" spans="1:6">
      <c r="A31" s="105" t="s">
        <v>280</v>
      </c>
      <c r="B31">
        <v>257</v>
      </c>
      <c r="C31">
        <v>200</v>
      </c>
      <c r="D31">
        <v>36</v>
      </c>
      <c r="E31">
        <v>21</v>
      </c>
      <c r="F31" s="105">
        <f t="shared" si="0"/>
        <v>0</v>
      </c>
    </row>
    <row r="32" spans="1:6" s="105" customFormat="1">
      <c r="A32" s="175" t="s">
        <v>307</v>
      </c>
      <c r="B32" s="105">
        <v>41</v>
      </c>
      <c r="C32" s="105">
        <v>15</v>
      </c>
    </row>
    <row r="33" spans="1:6" s="105" customFormat="1">
      <c r="A33" s="175" t="s">
        <v>308</v>
      </c>
      <c r="B33" s="105">
        <v>151</v>
      </c>
      <c r="C33" s="105">
        <v>125</v>
      </c>
    </row>
    <row r="34" spans="1:6" s="105" customFormat="1">
      <c r="A34" s="175" t="s">
        <v>309</v>
      </c>
      <c r="B34" s="105">
        <v>86</v>
      </c>
      <c r="C34" s="105">
        <v>60</v>
      </c>
    </row>
    <row r="35" spans="1:6">
      <c r="A35" s="164" t="s">
        <v>150</v>
      </c>
      <c r="B35" s="164">
        <f>SUM(B2:B34)</f>
        <v>1137</v>
      </c>
      <c r="C35" s="164">
        <f>SUM(C25:C31)+C2</f>
        <v>597</v>
      </c>
      <c r="D35" s="164">
        <f>SUM(D25:D31)+D2</f>
        <v>129</v>
      </c>
      <c r="E35" s="164">
        <f>SUM(E25:E31)+E2</f>
        <v>75</v>
      </c>
      <c r="F35" s="164">
        <f t="shared" si="0"/>
        <v>336</v>
      </c>
    </row>
  </sheetData>
  <conditionalFormatting sqref="C2:F34">
    <cfRule type="colorScale" priority="1">
      <colorScale>
        <cfvo type="min" val="0"/>
        <cfvo type="percentile" val="50"/>
        <cfvo type="max" val="0"/>
        <color rgb="FF63BE7B"/>
        <color rgb="FFFFEB84"/>
        <color rgb="FFF8696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FFEC95A9CC8F94F9E4F15920D156CD7" ma:contentTypeVersion="1" ma:contentTypeDescription="Create a new document." ma:contentTypeScope="" ma:versionID="7560de04a7bd1554815041699df3941b">
  <xsd:schema xmlns:xsd="http://www.w3.org/2001/XMLSchema" xmlns:p="http://schemas.microsoft.com/office/2006/metadata/properties" targetNamespace="http://schemas.microsoft.com/office/2006/metadata/properties" ma:root="true" ma:fieldsID="6a4683416ab44325b838c88ef9f6a3f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7AE60D1-8777-4F2F-9641-BFCD819EC217}">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s>
</ds:datastoreItem>
</file>

<file path=customXml/itemProps2.xml><?xml version="1.0" encoding="utf-8"?>
<ds:datastoreItem xmlns:ds="http://schemas.openxmlformats.org/officeDocument/2006/customXml" ds:itemID="{69F5BD39-FF09-404E-B940-E62934BF4B5D}">
  <ds:schemaRefs>
    <ds:schemaRef ds:uri="http://schemas.microsoft.com/sharepoint/v3/contenttype/forms"/>
  </ds:schemaRefs>
</ds:datastoreItem>
</file>

<file path=customXml/itemProps3.xml><?xml version="1.0" encoding="utf-8"?>
<ds:datastoreItem xmlns:ds="http://schemas.openxmlformats.org/officeDocument/2006/customXml" ds:itemID="{DE352955-7F2E-44A7-A451-5AF4788B26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Ad-hoc</vt:lpstr>
      <vt:lpstr>Older</vt:lpstr>
      <vt:lpstr>Larger Granularity</vt:lpstr>
      <vt:lpstr>April</vt:lpstr>
      <vt:lpstr>M3</vt:lpstr>
      <vt:lpstr>M3 Staffing</vt:lpstr>
      <vt:lpstr>Bugs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Montwill</dc:creator>
  <cp:lastModifiedBy>Don Syme</cp:lastModifiedBy>
  <dcterms:created xsi:type="dcterms:W3CDTF">2008-02-05T18:47:09Z</dcterms:created>
  <dcterms:modified xsi:type="dcterms:W3CDTF">2010-08-06T21:10:00Z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0x010100EFFEC95A9CC8F94F9E4F15920D156CD7</vt:lpwstr>
  </property>
</Properties>
</file>