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sidenti della commissione" sheetId="1" r:id="rId4"/>
    <sheet state="visible" name="Nomi italiani con significato" sheetId="2" r:id="rId5"/>
  </sheets>
  <definedNames/>
  <calcPr/>
</workbook>
</file>

<file path=xl/sharedStrings.xml><?xml version="1.0" encoding="utf-8"?>
<sst xmlns="http://schemas.openxmlformats.org/spreadsheetml/2006/main" count="32" uniqueCount="32">
  <si>
    <t xml:space="preserve">Nome </t>
  </si>
  <si>
    <t>Significato</t>
  </si>
  <si>
    <t>Francesco</t>
  </si>
  <si>
    <t>Proveniente dalla Francia</t>
  </si>
  <si>
    <t>Leonardo</t>
  </si>
  <si>
    <t>Forte come un leone</t>
  </si>
  <si>
    <t>Tommaso</t>
  </si>
  <si>
    <t>Gemello</t>
  </si>
  <si>
    <t>Matteo</t>
  </si>
  <si>
    <t>Uomo di Dio</t>
  </si>
  <si>
    <t>Andrea</t>
  </si>
  <si>
    <t>Forte e virile</t>
  </si>
  <si>
    <t>Emanuele</t>
  </si>
  <si>
    <t>Dio è con noi</t>
  </si>
  <si>
    <t>Lorenzo</t>
  </si>
  <si>
    <t>Colui che è cinto d'alloro</t>
  </si>
  <si>
    <t>Niccolò</t>
  </si>
  <si>
    <t>Vincitore per il popolo</t>
  </si>
  <si>
    <t>Filippo</t>
  </si>
  <si>
    <t>Colui che ama i cavalli</t>
  </si>
  <si>
    <t>Edoardo</t>
  </si>
  <si>
    <t>Guardiano della prosperità</t>
  </si>
  <si>
    <t>Alessandro</t>
  </si>
  <si>
    <t>Protettore degli uomini</t>
  </si>
  <si>
    <t>Riccardo</t>
  </si>
  <si>
    <t>Condottiero valoroso</t>
  </si>
  <si>
    <t>Gabriele</t>
  </si>
  <si>
    <t>Uomo forte di Dio</t>
  </si>
  <si>
    <t>Santiago</t>
  </si>
  <si>
    <t>Seguace di Dio</t>
  </si>
  <si>
    <t>Daniele</t>
  </si>
  <si>
    <t>Giudice divino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</si>
</sst>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m 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FFFFFF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tr">
        <f>IFERROR(__xludf.DUMMYFUNCTION("IMPORTRANGE(""https://docs.google.com/spreadsheets/d/10dSSuKeGAozqv7_eV-pbmVT9C4WwksPkx-CX7lczP6E/edit?gid=0#gid=0"", ""Presidenti!A1:L21"")"),"N")</f>
        <v>N</v>
      </c>
      <c r="B1" s="1" t="str">
        <f>IFERROR(__xludf.DUMMYFUNCTION("""COMPUTED_VALUE"""),"Presidente")</f>
        <v>Presidente</v>
      </c>
      <c r="C1" s="1" t="str">
        <f>IFERROR(__xludf.DUMMYFUNCTION("""COMPUTED_VALUE"""),"Nascita")</f>
        <v>Nascita</v>
      </c>
      <c r="D1" s="1" t="str">
        <f>IFERROR(__xludf.DUMMYFUNCTION("""COMPUTED_VALUE"""),"Morte")</f>
        <v>Morte</v>
      </c>
      <c r="E1" s="1" t="str">
        <f>IFERROR(__xludf.DUMMYFUNCTION("""COMPUTED_VALUE"""),"Morte")</f>
        <v>Morte</v>
      </c>
      <c r="F1" s="1" t="str">
        <f>IFERROR(__xludf.DUMMYFUNCTION("""COMPUTED_VALUE"""),"Nazione")</f>
        <v>Nazione</v>
      </c>
      <c r="G1" s="1" t="str">
        <f>IFERROR(__xludf.DUMMYFUNCTION("""COMPUTED_VALUE"""),"Partito")</f>
        <v>Partito</v>
      </c>
      <c r="H1" s="1" t="str">
        <f>IFERROR(__xludf.DUMMYFUNCTION("""COMPUTED_VALUE"""),"Commissione")</f>
        <v>Commissione</v>
      </c>
      <c r="I1" s="1" t="str">
        <f>IFERROR(__xludf.DUMMYFUNCTION("""COMPUTED_VALUE"""),"Coalizione")</f>
        <v>Coalizione</v>
      </c>
      <c r="J1" s="1" t="str">
        <f>IFERROR(__xludf.DUMMYFUNCTION("""COMPUTED_VALUE"""),"Inizio Mandato")</f>
        <v>Inizio Mandato</v>
      </c>
      <c r="K1" s="1" t="str">
        <f>IFERROR(__xludf.DUMMYFUNCTION("""COMPUTED_VALUE"""),"Fine Mandato")</f>
        <v>Fine Mandato</v>
      </c>
      <c r="L1" s="1" t="str">
        <f>IFERROR(__xludf.DUMMYFUNCTION("""COMPUTED_VALUE"""),"Elezioni")</f>
        <v>Elezioni</v>
      </c>
    </row>
    <row r="2">
      <c r="A2" s="1">
        <f>IFERROR(__xludf.DUMMYFUNCTION("""COMPUTED_VALUE"""),1.0)</f>
        <v>1</v>
      </c>
      <c r="B2" s="1" t="str">
        <f>IFERROR(__xludf.DUMMYFUNCTION("""COMPUTED_VALUE"""),"Walter Hallstein")</f>
        <v>Walter Hallstein</v>
      </c>
      <c r="C2" s="1" t="str">
        <f>IFERROR(__xludf.DUMMYFUNCTION("""COMPUTED_VALUE"""),"1901")</f>
        <v>1901</v>
      </c>
      <c r="D2" s="1" t="str">
        <f>IFERROR(__xludf.DUMMYFUNCTION("""COMPUTED_VALUE"""),"1982")</f>
        <v>1982</v>
      </c>
      <c r="E2" s="1" t="str">
        <f>IFERROR(__xludf.DUMMYFUNCTION("""COMPUTED_VALUE"""),"Walter Hallstein
(1901–1982)")</f>
        <v>Walter Hallstein
(1901–1982)</v>
      </c>
      <c r="F2" s="1" t="str">
        <f>IFERROR(__xludf.DUMMYFUNCTION("""COMPUTED_VALUE"""),"Germania Ovest")</f>
        <v>Germania Ovest</v>
      </c>
      <c r="G2" s="1" t="str">
        <f>IFERROR(__xludf.DUMMYFUNCTION("""COMPUTED_VALUE"""),"PPE
(CDU)")</f>
        <v>PPE
(CDU)</v>
      </c>
      <c r="H2" s="1" t="str">
        <f>IFERROR(__xludf.DUMMYFUNCTION("""COMPUTED_VALUE"""),"Hallstein I")</f>
        <v>Hallstein I</v>
      </c>
      <c r="I2" s="1" t="str">
        <f>IFERROR(__xludf.DUMMYFUNCTION("""COMPUTED_VALUE"""),"PPE, PSE, LD")</f>
        <v>PPE, PSE, LD</v>
      </c>
      <c r="J2" s="2">
        <f>IFERROR(__xludf.DUMMYFUNCTION("""COMPUTED_VALUE"""),21195.0)</f>
        <v>21195</v>
      </c>
      <c r="K2" s="2">
        <f>IFERROR(__xludf.DUMMYFUNCTION("""COMPUTED_VALUE"""),22890.0)</f>
        <v>22890</v>
      </c>
      <c r="L2" s="1" t="str">
        <f>IFERROR(__xludf.DUMMYFUNCTION("""COMPUTED_VALUE"""),"N/A")</f>
        <v>N/A</v>
      </c>
    </row>
    <row r="3">
      <c r="A3" s="1">
        <f>IFERROR(__xludf.DUMMYFUNCTION("""COMPUTED_VALUE"""),2.0)</f>
        <v>2</v>
      </c>
      <c r="B3" s="1" t="str">
        <f>IFERROR(__xludf.DUMMYFUNCTION("""COMPUTED_VALUE"""),"Walter Hallstein")</f>
        <v>Walter Hallstein</v>
      </c>
      <c r="C3" s="1" t="str">
        <f>IFERROR(__xludf.DUMMYFUNCTION("""COMPUTED_VALUE"""),"1901")</f>
        <v>1901</v>
      </c>
      <c r="D3" s="1" t="str">
        <f>IFERROR(__xludf.DUMMYFUNCTION("""COMPUTED_VALUE"""),"1982")</f>
        <v>1982</v>
      </c>
      <c r="E3" s="1" t="str">
        <f>IFERROR(__xludf.DUMMYFUNCTION("""COMPUTED_VALUE"""),"Walter Hallstein
(1901–1982)")</f>
        <v>Walter Hallstein
(1901–1982)</v>
      </c>
      <c r="F3" s="1" t="str">
        <f>IFERROR(__xludf.DUMMYFUNCTION("""COMPUTED_VALUE"""),"Germania Ovest")</f>
        <v>Germania Ovest</v>
      </c>
      <c r="G3" s="1" t="str">
        <f>IFERROR(__xludf.DUMMYFUNCTION("""COMPUTED_VALUE"""),"PPE
(CDU)")</f>
        <v>PPE
(CDU)</v>
      </c>
      <c r="H3" s="1" t="str">
        <f>IFERROR(__xludf.DUMMYFUNCTION("""COMPUTED_VALUE"""),"Hallstein II")</f>
        <v>Hallstein II</v>
      </c>
      <c r="I3" s="1" t="str">
        <f>IFERROR(__xludf.DUMMYFUNCTION("""COMPUTED_VALUE"""),"N/A")</f>
        <v>N/A</v>
      </c>
      <c r="J3" s="2">
        <f>IFERROR(__xludf.DUMMYFUNCTION("""COMPUTED_VALUE"""),22891.0)</f>
        <v>22891</v>
      </c>
      <c r="K3" s="2">
        <f>IFERROR(__xludf.DUMMYFUNCTION("""COMPUTED_VALUE"""),24654.0)</f>
        <v>24654</v>
      </c>
      <c r="L3" s="1" t="str">
        <f>IFERROR(__xludf.DUMMYFUNCTION("""COMPUTED_VALUE"""),"N/A")</f>
        <v>N/A</v>
      </c>
    </row>
    <row r="4">
      <c r="A4" s="1">
        <f>IFERROR(__xludf.DUMMYFUNCTION("""COMPUTED_VALUE"""),3.0)</f>
        <v>3</v>
      </c>
      <c r="B4" s="1" t="str">
        <f>IFERROR(__xludf.DUMMYFUNCTION("""COMPUTED_VALUE"""),"Jean Rey")</f>
        <v>Jean Rey</v>
      </c>
      <c r="C4" s="1" t="str">
        <f>IFERROR(__xludf.DUMMYFUNCTION("""COMPUTED_VALUE"""),"1902")</f>
        <v>1902</v>
      </c>
      <c r="D4" s="1" t="str">
        <f>IFERROR(__xludf.DUMMYFUNCTION("""COMPUTED_VALUE"""),"1983")</f>
        <v>1983</v>
      </c>
      <c r="E4" s="1" t="str">
        <f>IFERROR(__xludf.DUMMYFUNCTION("""COMPUTED_VALUE"""),"Jean Rey
(1902–1983)")</f>
        <v>Jean Rey
(1902–1983)</v>
      </c>
      <c r="F4" s="1" t="str">
        <f>IFERROR(__xludf.DUMMYFUNCTION("""COMPUTED_VALUE"""),"Belgio")</f>
        <v>Belgio</v>
      </c>
      <c r="G4" s="1" t="str">
        <f>IFERROR(__xludf.DUMMYFUNCTION("""COMPUTED_VALUE"""),"ALDE
(PVV)")</f>
        <v>ALDE
(PVV)</v>
      </c>
      <c r="H4" s="1" t="str">
        <f>IFERROR(__xludf.DUMMYFUNCTION("""COMPUTED_VALUE"""),"Rey")</f>
        <v>Rey</v>
      </c>
      <c r="I4" s="1" t="str">
        <f>IFERROR(__xludf.DUMMYFUNCTION("""COMPUTED_VALUE"""),"N/A")</f>
        <v>N/A</v>
      </c>
      <c r="J4" s="2">
        <f>IFERROR(__xludf.DUMMYFUNCTION("""COMPUTED_VALUE"""),24655.0)</f>
        <v>24655</v>
      </c>
      <c r="K4" s="2">
        <f>IFERROR(__xludf.DUMMYFUNCTION("""COMPUTED_VALUE"""),25749.0)</f>
        <v>25749</v>
      </c>
      <c r="L4" s="1" t="str">
        <f>IFERROR(__xludf.DUMMYFUNCTION("""COMPUTED_VALUE"""),"N/A")</f>
        <v>N/A</v>
      </c>
    </row>
    <row r="5">
      <c r="A5" s="1">
        <f>IFERROR(__xludf.DUMMYFUNCTION("""COMPUTED_VALUE"""),4.0)</f>
        <v>4</v>
      </c>
      <c r="B5" s="1" t="str">
        <f>IFERROR(__xludf.DUMMYFUNCTION("""COMPUTED_VALUE"""),"Franco Maria Malfatti")</f>
        <v>Franco Maria Malfatti</v>
      </c>
      <c r="C5" s="1" t="str">
        <f>IFERROR(__xludf.DUMMYFUNCTION("""COMPUTED_VALUE"""),"1927")</f>
        <v>1927</v>
      </c>
      <c r="D5" s="1" t="str">
        <f>IFERROR(__xludf.DUMMYFUNCTION("""COMPUTED_VALUE"""),"1991")</f>
        <v>1991</v>
      </c>
      <c r="E5" s="1" t="str">
        <f>IFERROR(__xludf.DUMMYFUNCTION("""COMPUTED_VALUE"""),"Franco Maria Malfatti
(1927–1991)")</f>
        <v>Franco Maria Malfatti
(1927–1991)</v>
      </c>
      <c r="F5" s="1" t="str">
        <f>IFERROR(__xludf.DUMMYFUNCTION("""COMPUTED_VALUE"""),"Italia")</f>
        <v>Italia</v>
      </c>
      <c r="G5" s="1" t="str">
        <f>IFERROR(__xludf.DUMMYFUNCTION("""COMPUTED_VALUE"""),"PPE
(DC)")</f>
        <v>PPE
(DC)</v>
      </c>
      <c r="H5" s="1" t="str">
        <f>IFERROR(__xludf.DUMMYFUNCTION("""COMPUTED_VALUE"""),"Malfatti")</f>
        <v>Malfatti</v>
      </c>
      <c r="I5" s="1" t="str">
        <f>IFERROR(__xludf.DUMMYFUNCTION("""COMPUTED_VALUE"""),"PPE, PSE, LD, COM")</f>
        <v>PPE, PSE, LD, COM</v>
      </c>
      <c r="J5" s="2">
        <f>IFERROR(__xludf.DUMMYFUNCTION("""COMPUTED_VALUE"""),25750.0)</f>
        <v>25750</v>
      </c>
      <c r="K5" s="2">
        <f>IFERROR(__xludf.DUMMYFUNCTION("""COMPUTED_VALUE"""),26379.0)</f>
        <v>26379</v>
      </c>
      <c r="L5" s="1" t="str">
        <f>IFERROR(__xludf.DUMMYFUNCTION("""COMPUTED_VALUE"""),"N/A")</f>
        <v>N/A</v>
      </c>
    </row>
    <row r="6">
      <c r="A6" s="1">
        <f>IFERROR(__xludf.DUMMYFUNCTION("""COMPUTED_VALUE"""),5.0)</f>
        <v>5</v>
      </c>
      <c r="B6" s="1" t="str">
        <f>IFERROR(__xludf.DUMMYFUNCTION("""COMPUTED_VALUE"""),"Sicco Leendert Mansholt")</f>
        <v>Sicco Leendert Mansholt</v>
      </c>
      <c r="C6" s="1" t="str">
        <f>IFERROR(__xludf.DUMMYFUNCTION("""COMPUTED_VALUE"""),"1908")</f>
        <v>1908</v>
      </c>
      <c r="D6" s="1" t="str">
        <f>IFERROR(__xludf.DUMMYFUNCTION("""COMPUTED_VALUE"""),"1995")</f>
        <v>1995</v>
      </c>
      <c r="E6" s="1" t="str">
        <f>IFERROR(__xludf.DUMMYFUNCTION("""COMPUTED_VALUE"""),"Sicco Leendert Mansholt
(1908–1995)")</f>
        <v>Sicco Leendert Mansholt
(1908–1995)</v>
      </c>
      <c r="F6" s="1" t="str">
        <f>IFERROR(__xludf.DUMMYFUNCTION("""COMPUTED_VALUE"""),"Paesi Bassi")</f>
        <v>Paesi Bassi</v>
      </c>
      <c r="G6" s="1" t="str">
        <f>IFERROR(__xludf.DUMMYFUNCTION("""COMPUTED_VALUE"""),"PES
(PvdA)")</f>
        <v>PES
(PvdA)</v>
      </c>
      <c r="H6" s="1" t="str">
        <f>IFERROR(__xludf.DUMMYFUNCTION("""COMPUTED_VALUE"""),"Mansholt")</f>
        <v>Mansholt</v>
      </c>
      <c r="I6" s="1" t="str">
        <f>IFERROR(__xludf.DUMMYFUNCTION("""COMPUTED_VALUE"""),"PPE, PSE, LD")</f>
        <v>PPE, PSE, LD</v>
      </c>
      <c r="J6" s="2">
        <f>IFERROR(__xludf.DUMMYFUNCTION("""COMPUTED_VALUE"""),26380.0)</f>
        <v>26380</v>
      </c>
      <c r="K6" s="2">
        <f>IFERROR(__xludf.DUMMYFUNCTION("""COMPUTED_VALUE"""),26669.0)</f>
        <v>26669</v>
      </c>
      <c r="L6" s="1" t="str">
        <f>IFERROR(__xludf.DUMMYFUNCTION("""COMPUTED_VALUE"""),"N/A")</f>
        <v>N/A</v>
      </c>
    </row>
    <row r="7">
      <c r="A7" s="1">
        <f>IFERROR(__xludf.DUMMYFUNCTION("""COMPUTED_VALUE"""),6.0)</f>
        <v>6</v>
      </c>
      <c r="B7" s="1" t="str">
        <f>IFERROR(__xludf.DUMMYFUNCTION("""COMPUTED_VALUE"""),"François-Xavier Ortoli")</f>
        <v>François-Xavier Ortoli</v>
      </c>
      <c r="C7" s="1" t="str">
        <f>IFERROR(__xludf.DUMMYFUNCTION("""COMPUTED_VALUE"""),"1925")</f>
        <v>1925</v>
      </c>
      <c r="D7" s="1" t="str">
        <f>IFERROR(__xludf.DUMMYFUNCTION("""COMPUTED_VALUE"""),"2007")</f>
        <v>2007</v>
      </c>
      <c r="E7" s="1" t="str">
        <f>IFERROR(__xludf.DUMMYFUNCTION("""COMPUTED_VALUE"""),"François-Xavier Ortoli
(1925–2007)")</f>
        <v>François-Xavier Ortoli
(1925–2007)</v>
      </c>
      <c r="F7" s="1" t="str">
        <f>IFERROR(__xludf.DUMMYFUNCTION("""COMPUTED_VALUE"""),"Francia")</f>
        <v>Francia</v>
      </c>
      <c r="G7" s="1" t="str">
        <f>IFERROR(__xludf.DUMMYFUNCTION("""COMPUTED_VALUE"""),"RDE
(UDR)")</f>
        <v>RDE
(UDR)</v>
      </c>
      <c r="H7" s="1" t="str">
        <f>IFERROR(__xludf.DUMMYFUNCTION("""COMPUTED_VALUE"""),"Ortoli")</f>
        <v>Ortoli</v>
      </c>
      <c r="I7" s="1" t="str">
        <f>IFERROR(__xludf.DUMMYFUNCTION("""COMPUTED_VALUE"""),"N/A")</f>
        <v>N/A</v>
      </c>
      <c r="J7" s="2">
        <f>IFERROR(__xludf.DUMMYFUNCTION("""COMPUTED_VALUE"""),26670.0)</f>
        <v>26670</v>
      </c>
      <c r="K7" s="2">
        <f>IFERROR(__xludf.DUMMYFUNCTION("""COMPUTED_VALUE"""),28130.0)</f>
        <v>28130</v>
      </c>
      <c r="L7" s="1" t="str">
        <f>IFERROR(__xludf.DUMMYFUNCTION("""COMPUTED_VALUE"""),"N/A")</f>
        <v>N/A</v>
      </c>
    </row>
    <row r="8">
      <c r="A8" s="1">
        <f>IFERROR(__xludf.DUMMYFUNCTION("""COMPUTED_VALUE"""),7.0)</f>
        <v>7</v>
      </c>
      <c r="B8" s="1" t="str">
        <f>IFERROR(__xludf.DUMMYFUNCTION("""COMPUTED_VALUE"""),"Roy Jenkins")</f>
        <v>Roy Jenkins</v>
      </c>
      <c r="C8" s="1" t="str">
        <f>IFERROR(__xludf.DUMMYFUNCTION("""COMPUTED_VALUE"""),"1920")</f>
        <v>1920</v>
      </c>
      <c r="D8" s="1" t="str">
        <f>IFERROR(__xludf.DUMMYFUNCTION("""COMPUTED_VALUE"""),"2003")</f>
        <v>2003</v>
      </c>
      <c r="E8" s="1" t="str">
        <f>IFERROR(__xludf.DUMMYFUNCTION("""COMPUTED_VALUE"""),"Roy Jenkins
(1920–2003)")</f>
        <v>Roy Jenkins
(1920–2003)</v>
      </c>
      <c r="F8" s="1" t="str">
        <f>IFERROR(__xludf.DUMMYFUNCTION("""COMPUTED_VALUE"""),"Regno Unito")</f>
        <v>Regno Unito</v>
      </c>
      <c r="G8" s="1" t="str">
        <f>IFERROR(__xludf.DUMMYFUNCTION("""COMPUTED_VALUE"""),"PES
(Labour)")</f>
        <v>PES
(Labour)</v>
      </c>
      <c r="H8" s="1" t="str">
        <f>IFERROR(__xludf.DUMMYFUNCTION("""COMPUTED_VALUE"""),"Jenkins")</f>
        <v>Jenkins</v>
      </c>
      <c r="I8" s="1" t="str">
        <f>IFERROR(__xludf.DUMMYFUNCTION("""COMPUTED_VALUE"""),"N/A")</f>
        <v>N/A</v>
      </c>
      <c r="J8" s="2">
        <f>IFERROR(__xludf.DUMMYFUNCTION("""COMPUTED_VALUE"""),28131.0)</f>
        <v>28131</v>
      </c>
      <c r="K8" s="2">
        <f>IFERROR(__xludf.DUMMYFUNCTION("""COMPUTED_VALUE"""),29037.0)</f>
        <v>29037</v>
      </c>
      <c r="L8" s="1" t="str">
        <f>IFERROR(__xludf.DUMMYFUNCTION("""COMPUTED_VALUE"""),"N/A")</f>
        <v>N/A</v>
      </c>
    </row>
    <row r="9">
      <c r="A9" s="1">
        <f>IFERROR(__xludf.DUMMYFUNCTION("""COMPUTED_VALUE"""),8.0)</f>
        <v>8</v>
      </c>
      <c r="B9" s="1" t="str">
        <f>IFERROR(__xludf.DUMMYFUNCTION("""COMPUTED_VALUE"""),"Roy Jenkins")</f>
        <v>Roy Jenkins</v>
      </c>
      <c r="C9" s="1" t="str">
        <f>IFERROR(__xludf.DUMMYFUNCTION("""COMPUTED_VALUE"""),"1920")</f>
        <v>1920</v>
      </c>
      <c r="D9" s="1" t="str">
        <f>IFERROR(__xludf.DUMMYFUNCTION("""COMPUTED_VALUE"""),"2003")</f>
        <v>2003</v>
      </c>
      <c r="E9" s="1" t="str">
        <f>IFERROR(__xludf.DUMMYFUNCTION("""COMPUTED_VALUE"""),"Roy Jenkins
(1920–2003)")</f>
        <v>Roy Jenkins
(1920–2003)</v>
      </c>
      <c r="F9" s="1" t="str">
        <f>IFERROR(__xludf.DUMMYFUNCTION("""COMPUTED_VALUE"""),"Regno Unito")</f>
        <v>Regno Unito</v>
      </c>
      <c r="G9" s="1" t="str">
        <f>IFERROR(__xludf.DUMMYFUNCTION("""COMPUTED_VALUE"""),"PES
(Labour)")</f>
        <v>PES
(Labour)</v>
      </c>
      <c r="H9" s="1" t="str">
        <f>IFERROR(__xludf.DUMMYFUNCTION("""COMPUTED_VALUE"""),"Jenkins")</f>
        <v>Jenkins</v>
      </c>
      <c r="I9" s="1" t="str">
        <f>IFERROR(__xludf.DUMMYFUNCTION("""COMPUTED_VALUE"""),"PPE, PSE, LD")</f>
        <v>PPE, PSE, LD</v>
      </c>
      <c r="J9" s="2">
        <f>IFERROR(__xludf.DUMMYFUNCTION("""COMPUTED_VALUE"""),29037.0)</f>
        <v>29037</v>
      </c>
      <c r="K9" s="2">
        <f>IFERROR(__xludf.DUMMYFUNCTION("""COMPUTED_VALUE"""),29591.0)</f>
        <v>29591</v>
      </c>
      <c r="L9" s="1">
        <f>IFERROR(__xludf.DUMMYFUNCTION("""COMPUTED_VALUE"""),1979.0)</f>
        <v>1979</v>
      </c>
    </row>
    <row r="10">
      <c r="A10" s="1">
        <f>IFERROR(__xludf.DUMMYFUNCTION("""COMPUTED_VALUE"""),9.0)</f>
        <v>9</v>
      </c>
      <c r="B10" s="1" t="str">
        <f>IFERROR(__xludf.DUMMYFUNCTION("""COMPUTED_VALUE"""),"Gaston Thorn")</f>
        <v>Gaston Thorn</v>
      </c>
      <c r="C10" s="1" t="str">
        <f>IFERROR(__xludf.DUMMYFUNCTION("""COMPUTED_VALUE"""),"1928")</f>
        <v>1928</v>
      </c>
      <c r="D10" s="1" t="str">
        <f>IFERROR(__xludf.DUMMYFUNCTION("""COMPUTED_VALUE"""),"2007")</f>
        <v>2007</v>
      </c>
      <c r="E10" s="1" t="str">
        <f>IFERROR(__xludf.DUMMYFUNCTION("""COMPUTED_VALUE"""),"Gaston Thorn
(1928–2007)")</f>
        <v>Gaston Thorn
(1928–2007)</v>
      </c>
      <c r="F10" s="1" t="str">
        <f>IFERROR(__xludf.DUMMYFUNCTION("""COMPUTED_VALUE"""),"Lussemburgo")</f>
        <v>Lussemburgo</v>
      </c>
      <c r="G10" s="1" t="str">
        <f>IFERROR(__xludf.DUMMYFUNCTION("""COMPUTED_VALUE"""),"ALDE
(PD)")</f>
        <v>ALDE
(PD)</v>
      </c>
      <c r="H10" s="1" t="str">
        <f>IFERROR(__xludf.DUMMYFUNCTION("""COMPUTED_VALUE"""),"Thorn")</f>
        <v>Thorn</v>
      </c>
      <c r="I10" s="1" t="str">
        <f>IFERROR(__xludf.DUMMYFUNCTION("""COMPUTED_VALUE"""),"N/A")</f>
        <v>N/A</v>
      </c>
      <c r="J10" s="2">
        <f>IFERROR(__xludf.DUMMYFUNCTION("""COMPUTED_VALUE"""),29592.0)</f>
        <v>29592</v>
      </c>
      <c r="K10" s="2">
        <f>IFERROR(__xludf.DUMMYFUNCTION("""COMPUTED_VALUE"""),31052.0)</f>
        <v>31052</v>
      </c>
      <c r="L10" s="1" t="str">
        <f>IFERROR(__xludf.DUMMYFUNCTION("""COMPUTED_VALUE"""),"N/A")</f>
        <v>N/A</v>
      </c>
    </row>
    <row r="11">
      <c r="A11" s="1">
        <f>IFERROR(__xludf.DUMMYFUNCTION("""COMPUTED_VALUE"""),10.0)</f>
        <v>10</v>
      </c>
      <c r="B11" s="1" t="str">
        <f>IFERROR(__xludf.DUMMYFUNCTION("""COMPUTED_VALUE"""),"Jacques Delors")</f>
        <v>Jacques Delors</v>
      </c>
      <c r="C11" s="1" t="str">
        <f>IFERROR(__xludf.DUMMYFUNCTION("""COMPUTED_VALUE"""),"1925")</f>
        <v>1925</v>
      </c>
      <c r="D11" s="1" t="str">
        <f>IFERROR(__xludf.DUMMYFUNCTION("""COMPUTED_VALUE"""),"2023")</f>
        <v>2023</v>
      </c>
      <c r="E11" s="1" t="str">
        <f>IFERROR(__xludf.DUMMYFUNCTION("""COMPUTED_VALUE"""),"Jacques Delors
(1925–2023)")</f>
        <v>Jacques Delors
(1925–2023)</v>
      </c>
      <c r="F11" s="1" t="str">
        <f>IFERROR(__xludf.DUMMYFUNCTION("""COMPUTED_VALUE"""),"Francia")</f>
        <v>Francia</v>
      </c>
      <c r="G11" s="1" t="str">
        <f>IFERROR(__xludf.DUMMYFUNCTION("""COMPUTED_VALUE"""),"PES
(PS)")</f>
        <v>PES
(PS)</v>
      </c>
      <c r="H11" s="1" t="str">
        <f>IFERROR(__xludf.DUMMYFUNCTION("""COMPUTED_VALUE"""),"Delors I")</f>
        <v>Delors I</v>
      </c>
      <c r="I11" s="1" t="str">
        <f>IFERROR(__xludf.DUMMYFUNCTION("""COMPUTED_VALUE"""),"N/A")</f>
        <v>N/A</v>
      </c>
      <c r="J11" s="2">
        <f>IFERROR(__xludf.DUMMYFUNCTION("""COMPUTED_VALUE"""),31053.0)</f>
        <v>31053</v>
      </c>
      <c r="K11" s="2">
        <f>IFERROR(__xludf.DUMMYFUNCTION("""COMPUTED_VALUE"""),32513.0)</f>
        <v>32513</v>
      </c>
      <c r="L11" s="1">
        <f>IFERROR(__xludf.DUMMYFUNCTION("""COMPUTED_VALUE"""),1984.0)</f>
        <v>1984</v>
      </c>
    </row>
    <row r="12">
      <c r="A12" s="1">
        <f>IFERROR(__xludf.DUMMYFUNCTION("""COMPUTED_VALUE"""),11.0)</f>
        <v>11</v>
      </c>
      <c r="B12" s="1" t="str">
        <f>IFERROR(__xludf.DUMMYFUNCTION("""COMPUTED_VALUE"""),"Jacques Delors")</f>
        <v>Jacques Delors</v>
      </c>
      <c r="C12" s="1" t="str">
        <f>IFERROR(__xludf.DUMMYFUNCTION("""COMPUTED_VALUE"""),"1925")</f>
        <v>1925</v>
      </c>
      <c r="D12" s="1" t="str">
        <f>IFERROR(__xludf.DUMMYFUNCTION("""COMPUTED_VALUE"""),"2023")</f>
        <v>2023</v>
      </c>
      <c r="E12" s="1" t="str">
        <f>IFERROR(__xludf.DUMMYFUNCTION("""COMPUTED_VALUE"""),"Jacques Delors
(1925–2023)")</f>
        <v>Jacques Delors
(1925–2023)</v>
      </c>
      <c r="F12" s="1" t="str">
        <f>IFERROR(__xludf.DUMMYFUNCTION("""COMPUTED_VALUE"""),"Francia")</f>
        <v>Francia</v>
      </c>
      <c r="G12" s="1" t="str">
        <f>IFERROR(__xludf.DUMMYFUNCTION("""COMPUTED_VALUE"""),"PES
(PS)")</f>
        <v>PES
(PS)</v>
      </c>
      <c r="H12" s="1" t="str">
        <f>IFERROR(__xludf.DUMMYFUNCTION("""COMPUTED_VALUE"""),"Delors II")</f>
        <v>Delors II</v>
      </c>
      <c r="I12" s="1" t="str">
        <f>IFERROR(__xludf.DUMMYFUNCTION("""COMPUTED_VALUE"""),"N/A")</f>
        <v>N/A</v>
      </c>
      <c r="J12" s="2">
        <f>IFERROR(__xludf.DUMMYFUNCTION("""COMPUTED_VALUE"""),32514.0)</f>
        <v>32514</v>
      </c>
      <c r="K12" s="2">
        <f>IFERROR(__xludf.DUMMYFUNCTION("""COMPUTED_VALUE"""),34334.0)</f>
        <v>34334</v>
      </c>
      <c r="L12" s="1">
        <f>IFERROR(__xludf.DUMMYFUNCTION("""COMPUTED_VALUE"""),1989.0)</f>
        <v>1989</v>
      </c>
    </row>
    <row r="13">
      <c r="A13" s="1">
        <f>IFERROR(__xludf.DUMMYFUNCTION("""COMPUTED_VALUE"""),12.0)</f>
        <v>12</v>
      </c>
      <c r="B13" s="1" t="str">
        <f>IFERROR(__xludf.DUMMYFUNCTION("""COMPUTED_VALUE"""),"Jacques Delors")</f>
        <v>Jacques Delors</v>
      </c>
      <c r="C13" s="1" t="str">
        <f>IFERROR(__xludf.DUMMYFUNCTION("""COMPUTED_VALUE"""),"1925")</f>
        <v>1925</v>
      </c>
      <c r="D13" s="1" t="str">
        <f>IFERROR(__xludf.DUMMYFUNCTION("""COMPUTED_VALUE"""),"2023")</f>
        <v>2023</v>
      </c>
      <c r="E13" s="1" t="str">
        <f>IFERROR(__xludf.DUMMYFUNCTION("""COMPUTED_VALUE"""),"Jacques Delors
(1925–2023)")</f>
        <v>Jacques Delors
(1925–2023)</v>
      </c>
      <c r="F13" s="1" t="str">
        <f>IFERROR(__xludf.DUMMYFUNCTION("""COMPUTED_VALUE"""),"Francia")</f>
        <v>Francia</v>
      </c>
      <c r="G13" s="1" t="str">
        <f>IFERROR(__xludf.DUMMYFUNCTION("""COMPUTED_VALUE"""),"PES
(PS)")</f>
        <v>PES
(PS)</v>
      </c>
      <c r="H13" s="1" t="str">
        <f>IFERROR(__xludf.DUMMYFUNCTION("""COMPUTED_VALUE"""),"Delors III")</f>
        <v>Delors III</v>
      </c>
      <c r="I13" s="1" t="str">
        <f>IFERROR(__xludf.DUMMYFUNCTION("""COMPUTED_VALUE"""),"PPE, PSE, ELDR, ADE")</f>
        <v>PPE, PSE, ELDR, ADE</v>
      </c>
      <c r="J13" s="2">
        <f>IFERROR(__xludf.DUMMYFUNCTION("""COMPUTED_VALUE"""),33970.0)</f>
        <v>33970</v>
      </c>
      <c r="K13" s="2">
        <f>IFERROR(__xludf.DUMMYFUNCTION("""COMPUTED_VALUE"""),34721.0)</f>
        <v>34721</v>
      </c>
      <c r="L13" s="1" t="str">
        <f>IFERROR(__xludf.DUMMYFUNCTION("""COMPUTED_VALUE"""),"N/A")</f>
        <v>N/A</v>
      </c>
    </row>
    <row r="14">
      <c r="A14" s="1">
        <f>IFERROR(__xludf.DUMMYFUNCTION("""COMPUTED_VALUE"""),13.0)</f>
        <v>13</v>
      </c>
      <c r="B14" s="1" t="str">
        <f>IFERROR(__xludf.DUMMYFUNCTION("""COMPUTED_VALUE"""),"Jacques Santer")</f>
        <v>Jacques Santer</v>
      </c>
      <c r="C14" s="1" t="str">
        <f>IFERROR(__xludf.DUMMYFUNCTION("""COMPUTED_VALUE"""),"1937")</f>
        <v>1937</v>
      </c>
      <c r="D14" s="1" t="str">
        <f>IFERROR(__xludf.DUMMYFUNCTION("""COMPUTED_VALUE"""),"N/A")</f>
        <v>N/A</v>
      </c>
      <c r="E14" s="1" t="str">
        <f>IFERROR(__xludf.DUMMYFUNCTION("""COMPUTED_VALUE"""),"Jacques Santer
(1937)")</f>
        <v>Jacques Santer
(1937)</v>
      </c>
      <c r="F14" s="1" t="str">
        <f>IFERROR(__xludf.DUMMYFUNCTION("""COMPUTED_VALUE"""),"Lussemburgo")</f>
        <v>Lussemburgo</v>
      </c>
      <c r="G14" s="1" t="str">
        <f>IFERROR(__xludf.DUMMYFUNCTION("""COMPUTED_VALUE"""),"PPE
(CSV)")</f>
        <v>PPE
(CSV)</v>
      </c>
      <c r="H14" s="1" t="str">
        <f>IFERROR(__xludf.DUMMYFUNCTION("""COMPUTED_VALUE"""),"Santer")</f>
        <v>Santer</v>
      </c>
      <c r="I14" s="1" t="str">
        <f>IFERROR(__xludf.DUMMYFUNCTION("""COMPUTED_VALUE"""),"PPE, PSE, ELDR, UpE, DE")</f>
        <v>PPE, PSE, ELDR, UpE, DE</v>
      </c>
      <c r="J14" s="2">
        <f>IFERROR(__xludf.DUMMYFUNCTION("""COMPUTED_VALUE"""),34722.0)</f>
        <v>34722</v>
      </c>
      <c r="K14" s="2">
        <f>IFERROR(__xludf.DUMMYFUNCTION("""COMPUTED_VALUE"""),36234.0)</f>
        <v>36234</v>
      </c>
      <c r="L14" s="1">
        <f>IFERROR(__xludf.DUMMYFUNCTION("""COMPUTED_VALUE"""),1994.0)</f>
        <v>1994</v>
      </c>
    </row>
    <row r="15">
      <c r="A15" s="1">
        <f>IFERROR(__xludf.DUMMYFUNCTION("""COMPUTED_VALUE"""),14.0)</f>
        <v>14</v>
      </c>
      <c r="B15" s="1" t="str">
        <f>IFERROR(__xludf.DUMMYFUNCTION("""COMPUTED_VALUE"""),"Manuel Marín")</f>
        <v>Manuel Marín</v>
      </c>
      <c r="C15" s="1" t="str">
        <f>IFERROR(__xludf.DUMMYFUNCTION("""COMPUTED_VALUE"""),"1949")</f>
        <v>1949</v>
      </c>
      <c r="D15" s="1" t="str">
        <f>IFERROR(__xludf.DUMMYFUNCTION("""COMPUTED_VALUE"""),"2017")</f>
        <v>2017</v>
      </c>
      <c r="E15" s="1" t="str">
        <f>IFERROR(__xludf.DUMMYFUNCTION("""COMPUTED_VALUE"""),"Manuel Marín
(1949–2017)")</f>
        <v>Manuel Marín
(1949–2017)</v>
      </c>
      <c r="F15" s="1" t="str">
        <f>IFERROR(__xludf.DUMMYFUNCTION("""COMPUTED_VALUE"""),"Spagna")</f>
        <v>Spagna</v>
      </c>
      <c r="G15" s="1" t="str">
        <f>IFERROR(__xludf.DUMMYFUNCTION("""COMPUTED_VALUE"""),"PES
(PSOE)")</f>
        <v>PES
(PSOE)</v>
      </c>
      <c r="H15" s="1" t="str">
        <f>IFERROR(__xludf.DUMMYFUNCTION("""COMPUTED_VALUE"""),"Marín")</f>
        <v>Marín</v>
      </c>
      <c r="I15" s="1" t="str">
        <f>IFERROR(__xludf.DUMMYFUNCTION("""COMPUTED_VALUE"""),"N/A")</f>
        <v>N/A</v>
      </c>
      <c r="J15" s="2">
        <f>IFERROR(__xludf.DUMMYFUNCTION("""COMPUTED_VALUE"""),36235.0)</f>
        <v>36235</v>
      </c>
      <c r="K15" s="2">
        <f>IFERROR(__xludf.DUMMYFUNCTION("""COMPUTED_VALUE"""),36418.0)</f>
        <v>36418</v>
      </c>
      <c r="L15" s="1" t="str">
        <f>IFERROR(__xludf.DUMMYFUNCTION("""COMPUTED_VALUE"""),"N/A")</f>
        <v>N/A</v>
      </c>
    </row>
    <row r="16">
      <c r="A16" s="1">
        <f>IFERROR(__xludf.DUMMYFUNCTION("""COMPUTED_VALUE"""),15.0)</f>
        <v>15</v>
      </c>
      <c r="B16" s="1" t="str">
        <f>IFERROR(__xludf.DUMMYFUNCTION("""COMPUTED_VALUE"""),"Romano Prodi")</f>
        <v>Romano Prodi</v>
      </c>
      <c r="C16" s="1" t="str">
        <f>IFERROR(__xludf.DUMMYFUNCTION("""COMPUTED_VALUE"""),"1939")</f>
        <v>1939</v>
      </c>
      <c r="D16" s="1" t="str">
        <f>IFERROR(__xludf.DUMMYFUNCTION("""COMPUTED_VALUE"""),"N/A")</f>
        <v>N/A</v>
      </c>
      <c r="E16" s="1" t="str">
        <f>IFERROR(__xludf.DUMMYFUNCTION("""COMPUTED_VALUE"""),"Romano Prodi
(1939)")</f>
        <v>Romano Prodi
(1939)</v>
      </c>
      <c r="F16" s="1" t="str">
        <f>IFERROR(__xludf.DUMMYFUNCTION("""COMPUTED_VALUE"""),"Italia")</f>
        <v>Italia</v>
      </c>
      <c r="G16" s="1" t="str">
        <f>IFERROR(__xludf.DUMMYFUNCTION("""COMPUTED_VALUE"""),"ALDE
(Dem)")</f>
        <v>ALDE
(Dem)</v>
      </c>
      <c r="H16" s="1" t="str">
        <f>IFERROR(__xludf.DUMMYFUNCTION("""COMPUTED_VALUE"""),"Prodi")</f>
        <v>Prodi</v>
      </c>
      <c r="I16" s="1" t="str">
        <f>IFERROR(__xludf.DUMMYFUNCTION("""COMPUTED_VALUE"""),"PPE, PSE, ELDR, FEPV")</f>
        <v>PPE, PSE, ELDR, FEPV</v>
      </c>
      <c r="J16" s="2">
        <f>IFERROR(__xludf.DUMMYFUNCTION("""COMPUTED_VALUE"""),36419.0)</f>
        <v>36419</v>
      </c>
      <c r="K16" s="2">
        <f>IFERROR(__xludf.DUMMYFUNCTION("""COMPUTED_VALUE"""),38312.0)</f>
        <v>38312</v>
      </c>
      <c r="L16" s="1">
        <f>IFERROR(__xludf.DUMMYFUNCTION("""COMPUTED_VALUE"""),1999.0)</f>
        <v>1999</v>
      </c>
    </row>
    <row r="17">
      <c r="A17" s="1">
        <f>IFERROR(__xludf.DUMMYFUNCTION("""COMPUTED_VALUE"""),16.0)</f>
        <v>16</v>
      </c>
      <c r="B17" s="1" t="str">
        <f>IFERROR(__xludf.DUMMYFUNCTION("""COMPUTED_VALUE"""),"José Barroso")</f>
        <v>José Barroso</v>
      </c>
      <c r="C17" s="1" t="str">
        <f>IFERROR(__xludf.DUMMYFUNCTION("""COMPUTED_VALUE"""),"1956")</f>
        <v>1956</v>
      </c>
      <c r="D17" s="1" t="str">
        <f>IFERROR(__xludf.DUMMYFUNCTION("""COMPUTED_VALUE"""),"N/A")</f>
        <v>N/A</v>
      </c>
      <c r="E17" s="1" t="str">
        <f>IFERROR(__xludf.DUMMYFUNCTION("""COMPUTED_VALUE"""),"José Barroso
(1956)")</f>
        <v>José Barroso
(1956)</v>
      </c>
      <c r="F17" s="1" t="str">
        <f>IFERROR(__xludf.DUMMYFUNCTION("""COMPUTED_VALUE"""),"Portogallo")</f>
        <v>Portogallo</v>
      </c>
      <c r="G17" s="1" t="str">
        <f>IFERROR(__xludf.DUMMYFUNCTION("""COMPUTED_VALUE"""),"PPE
(PSD)")</f>
        <v>PPE
(PSD)</v>
      </c>
      <c r="H17" s="1" t="str">
        <f>IFERROR(__xludf.DUMMYFUNCTION("""COMPUTED_VALUE"""),"Barroso I")</f>
        <v>Barroso I</v>
      </c>
      <c r="I17" s="1" t="str">
        <f>IFERROR(__xludf.DUMMYFUNCTION("""COMPUTED_VALUE"""),"PPE, PSE, ALDE, AEN")</f>
        <v>PPE, PSE, ALDE, AEN</v>
      </c>
      <c r="J17" s="2">
        <f>IFERROR(__xludf.DUMMYFUNCTION("""COMPUTED_VALUE"""),38313.0)</f>
        <v>38313</v>
      </c>
      <c r="K17" s="2">
        <f>IFERROR(__xludf.DUMMYFUNCTION("""COMPUTED_VALUE"""),40117.0)</f>
        <v>40117</v>
      </c>
      <c r="L17" s="1">
        <f>IFERROR(__xludf.DUMMYFUNCTION("""COMPUTED_VALUE"""),2004.0)</f>
        <v>2004</v>
      </c>
    </row>
    <row r="18">
      <c r="A18" s="1">
        <f>IFERROR(__xludf.DUMMYFUNCTION("""COMPUTED_VALUE"""),17.0)</f>
        <v>17</v>
      </c>
      <c r="B18" s="1" t="str">
        <f>IFERROR(__xludf.DUMMYFUNCTION("""COMPUTED_VALUE"""),"José Barroso")</f>
        <v>José Barroso</v>
      </c>
      <c r="C18" s="1" t="str">
        <f>IFERROR(__xludf.DUMMYFUNCTION("""COMPUTED_VALUE"""),"1956")</f>
        <v>1956</v>
      </c>
      <c r="D18" s="1" t="str">
        <f>IFERROR(__xludf.DUMMYFUNCTION("""COMPUTED_VALUE"""),"N/A")</f>
        <v>N/A</v>
      </c>
      <c r="E18" s="1" t="str">
        <f>IFERROR(__xludf.DUMMYFUNCTION("""COMPUTED_VALUE"""),"José Barroso
(1956)")</f>
        <v>José Barroso
(1956)</v>
      </c>
      <c r="F18" s="1" t="str">
        <f>IFERROR(__xludf.DUMMYFUNCTION("""COMPUTED_VALUE"""),"Portogallo")</f>
        <v>Portogallo</v>
      </c>
      <c r="G18" s="1" t="str">
        <f>IFERROR(__xludf.DUMMYFUNCTION("""COMPUTED_VALUE"""),"PPE
(PSD)")</f>
        <v>PPE
(PSD)</v>
      </c>
      <c r="H18" s="1" t="str">
        <f>IFERROR(__xludf.DUMMYFUNCTION("""COMPUTED_VALUE"""),"Barroso II")</f>
        <v>Barroso II</v>
      </c>
      <c r="I18" s="1" t="str">
        <f>IFERROR(__xludf.DUMMYFUNCTION("""COMPUTED_VALUE"""),"PPE, PSE, ALDE")</f>
        <v>PPE, PSE, ALDE</v>
      </c>
      <c r="J18" s="2">
        <f>IFERROR(__xludf.DUMMYFUNCTION("""COMPUTED_VALUE"""),40118.0)</f>
        <v>40118</v>
      </c>
      <c r="K18" s="2">
        <f>IFERROR(__xludf.DUMMYFUNCTION("""COMPUTED_VALUE"""),41943.0)</f>
        <v>41943</v>
      </c>
      <c r="L18" s="1">
        <f>IFERROR(__xludf.DUMMYFUNCTION("""COMPUTED_VALUE"""),2009.0)</f>
        <v>2009</v>
      </c>
    </row>
    <row r="19">
      <c r="A19" s="1">
        <f>IFERROR(__xludf.DUMMYFUNCTION("""COMPUTED_VALUE"""),18.0)</f>
        <v>18</v>
      </c>
      <c r="B19" s="1" t="str">
        <f>IFERROR(__xludf.DUMMYFUNCTION("""COMPUTED_VALUE"""),"Jean-Claude Juncker")</f>
        <v>Jean-Claude Juncker</v>
      </c>
      <c r="C19" s="1" t="str">
        <f>IFERROR(__xludf.DUMMYFUNCTION("""COMPUTED_VALUE"""),"1954")</f>
        <v>1954</v>
      </c>
      <c r="D19" s="1" t="str">
        <f>IFERROR(__xludf.DUMMYFUNCTION("""COMPUTED_VALUE"""),"N/A")</f>
        <v>N/A</v>
      </c>
      <c r="E19" s="1" t="str">
        <f>IFERROR(__xludf.DUMMYFUNCTION("""COMPUTED_VALUE"""),"Jean-Claude Juncker
(1954)")</f>
        <v>Jean-Claude Juncker
(1954)</v>
      </c>
      <c r="F19" s="1" t="str">
        <f>IFERROR(__xludf.DUMMYFUNCTION("""COMPUTED_VALUE"""),"Lussemburgo")</f>
        <v>Lussemburgo</v>
      </c>
      <c r="G19" s="1" t="str">
        <f>IFERROR(__xludf.DUMMYFUNCTION("""COMPUTED_VALUE"""),"PPE
(CSV)")</f>
        <v>PPE
(CSV)</v>
      </c>
      <c r="H19" s="1" t="str">
        <f>IFERROR(__xludf.DUMMYFUNCTION("""COMPUTED_VALUE"""),"Juncker")</f>
        <v>Juncker</v>
      </c>
      <c r="I19" s="1" t="str">
        <f>IFERROR(__xludf.DUMMYFUNCTION("""COMPUTED_VALUE"""),"N/A")</f>
        <v>N/A</v>
      </c>
      <c r="J19" s="2">
        <f>IFERROR(__xludf.DUMMYFUNCTION("""COMPUTED_VALUE"""),41944.0)</f>
        <v>41944</v>
      </c>
      <c r="K19" s="2">
        <f>IFERROR(__xludf.DUMMYFUNCTION("""COMPUTED_VALUE"""),43799.0)</f>
        <v>43799</v>
      </c>
      <c r="L19" s="1">
        <f>IFERROR(__xludf.DUMMYFUNCTION("""COMPUTED_VALUE"""),2014.0)</f>
        <v>2014</v>
      </c>
    </row>
    <row r="20">
      <c r="A20" s="1">
        <f>IFERROR(__xludf.DUMMYFUNCTION("""COMPUTED_VALUE"""),19.0)</f>
        <v>19</v>
      </c>
      <c r="B20" s="1" t="str">
        <f>IFERROR(__xludf.DUMMYFUNCTION("""COMPUTED_VALUE"""),"Ursula von der Leyen")</f>
        <v>Ursula von der Leyen</v>
      </c>
      <c r="C20" s="1" t="str">
        <f>IFERROR(__xludf.DUMMYFUNCTION("""COMPUTED_VALUE"""),"1958")</f>
        <v>1958</v>
      </c>
      <c r="D20" s="1" t="str">
        <f>IFERROR(__xludf.DUMMYFUNCTION("""COMPUTED_VALUE"""),"N/A")</f>
        <v>N/A</v>
      </c>
      <c r="E20" s="1" t="str">
        <f>IFERROR(__xludf.DUMMYFUNCTION("""COMPUTED_VALUE"""),"Ursula von der Leyen
(1958)")</f>
        <v>Ursula von der Leyen
(1958)</v>
      </c>
      <c r="F20" s="1" t="str">
        <f>IFERROR(__xludf.DUMMYFUNCTION("""COMPUTED_VALUE"""),"Germania")</f>
        <v>Germania</v>
      </c>
      <c r="G20" s="1" t="str">
        <f>IFERROR(__xludf.DUMMYFUNCTION("""COMPUTED_VALUE"""),"PPE
(CDU)")</f>
        <v>PPE
(CDU)</v>
      </c>
      <c r="H20" s="1" t="str">
        <f>IFERROR(__xludf.DUMMYFUNCTION("""COMPUTED_VALUE"""),"Von der Leyen I")</f>
        <v>Von der Leyen I</v>
      </c>
      <c r="I20" s="1" t="str">
        <f>IFERROR(__xludf.DUMMYFUNCTION("""COMPUTED_VALUE"""),"PPE, PSE, ALDE, ECR")</f>
        <v>PPE, PSE, ALDE, ECR</v>
      </c>
      <c r="J20" s="2">
        <f>IFERROR(__xludf.DUMMYFUNCTION("""COMPUTED_VALUE"""),43800.0)</f>
        <v>43800</v>
      </c>
      <c r="K20" s="2">
        <f>IFERROR(__xludf.DUMMYFUNCTION("""COMPUTED_VALUE"""),45626.0)</f>
        <v>45626</v>
      </c>
      <c r="L20" s="1">
        <f>IFERROR(__xludf.DUMMYFUNCTION("""COMPUTED_VALUE"""),2019.0)</f>
        <v>2019</v>
      </c>
    </row>
    <row r="21">
      <c r="A21" s="1">
        <f>IFERROR(__xludf.DUMMYFUNCTION("""COMPUTED_VALUE"""),20.0)</f>
        <v>20</v>
      </c>
      <c r="B21" s="1" t="str">
        <f>IFERROR(__xludf.DUMMYFUNCTION("""COMPUTED_VALUE"""),"Ursula von der Leyen")</f>
        <v>Ursula von der Leyen</v>
      </c>
      <c r="C21" s="1" t="str">
        <f>IFERROR(__xludf.DUMMYFUNCTION("""COMPUTED_VALUE"""),"1958")</f>
        <v>1958</v>
      </c>
      <c r="D21" s="1" t="str">
        <f>IFERROR(__xludf.DUMMYFUNCTION("""COMPUTED_VALUE"""),"N/A")</f>
        <v>N/A</v>
      </c>
      <c r="E21" s="1" t="str">
        <f>IFERROR(__xludf.DUMMYFUNCTION("""COMPUTED_VALUE"""),"Ursula von der Leyen
(1958)")</f>
        <v>Ursula von der Leyen
(1958)</v>
      </c>
      <c r="F21" s="1" t="str">
        <f>IFERROR(__xludf.DUMMYFUNCTION("""COMPUTED_VALUE"""),"Germania")</f>
        <v>Germania</v>
      </c>
      <c r="G21" s="1" t="str">
        <f>IFERROR(__xludf.DUMMYFUNCTION("""COMPUTED_VALUE"""),"PPE
(CDU)")</f>
        <v>PPE
(CDU)</v>
      </c>
      <c r="H21" s="1" t="str">
        <f>IFERROR(__xludf.DUMMYFUNCTION("""COMPUTED_VALUE"""),"Von der Leyen II")</f>
        <v>Von der Leyen II</v>
      </c>
      <c r="I21" s="1" t="str">
        <f>IFERROR(__xludf.DUMMYFUNCTION("""COMPUTED_VALUE"""),"N/A")</f>
        <v>N/A</v>
      </c>
      <c r="J21" s="2">
        <f>IFERROR(__xludf.DUMMYFUNCTION("""COMPUTED_VALUE"""),45627.0)</f>
        <v>45627</v>
      </c>
      <c r="K21" s="1" t="str">
        <f>IFERROR(__xludf.DUMMYFUNCTION("""COMPUTED_VALUE"""),"*in carica*")</f>
        <v>*in carica*</v>
      </c>
      <c r="L21" s="1">
        <f>IFERROR(__xludf.DUMMYFUNCTION("""COMPUTED_VALUE"""),2024.0)</f>
        <v>2024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0"/>
    <col customWidth="1" min="2" max="2" width="26.25"/>
  </cols>
  <sheetData>
    <row r="1">
      <c r="A1" s="3" t="s">
        <v>0</v>
      </c>
      <c r="B1" s="3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</sheetData>
  <drawing r:id="rId1"/>
</worksheet>
</file>