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niversidade\University_Work\"/>
    </mc:Choice>
  </mc:AlternateContent>
  <xr:revisionPtr revIDLastSave="0" documentId="13_ncr:1_{FBEACCC6-81A9-4003-BCE9-7DFAB24C416F}" xr6:coauthVersionLast="36" xr6:coauthVersionMax="36" xr10:uidLastSave="{00000000-0000-0000-0000-000000000000}"/>
  <bookViews>
    <workbookView xWindow="-105" yWindow="-105" windowWidth="23250" windowHeight="12570" tabRatio="797" activeTab="1" xr2:uid="{29B19686-80AD-465B-A46E-BA6EA21EF685}"/>
  </bookViews>
  <sheets>
    <sheet name="Estudar" sheetId="7" r:id="rId1"/>
    <sheet name="Tudo" sheetId="1" r:id="rId2"/>
    <sheet name="3º ANO - 2º Semestre" sheetId="8" r:id="rId3"/>
    <sheet name="3º ANO - 1º Semestre" sheetId="6" r:id="rId4"/>
    <sheet name="2º ANO - 2º Semestre" sheetId="5" r:id="rId5"/>
    <sheet name="2º ANO - 1º Semestre" sheetId="4" r:id="rId6"/>
    <sheet name="1º ANO - 2º Semestre" sheetId="3" r:id="rId7"/>
    <sheet name="1º ANO - 1º Semestre" sheetId="2" r:id="rId8"/>
  </sheets>
  <definedNames>
    <definedName name="topo" localSheetId="1">Tudo!$C$10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3" l="1"/>
  <c r="C10" i="5" l="1" a="1"/>
  <c r="C10" i="5" s="1"/>
  <c r="C10" i="8" l="1" a="1"/>
  <c r="C10" i="8" s="1"/>
  <c r="F3" i="1" l="1" a="1"/>
  <c r="F3" i="1" s="1"/>
  <c r="F13" i="1" a="1"/>
  <c r="F13" i="1" s="1"/>
  <c r="C27" i="1"/>
  <c r="E18" i="1" l="1"/>
  <c r="E13" i="1"/>
  <c r="E8" i="1"/>
  <c r="E3" i="1"/>
  <c r="N10" i="5"/>
  <c r="P4" i="4"/>
  <c r="P3" i="4"/>
  <c r="L11" i="8" a="1"/>
  <c r="L11" i="8" s="1"/>
  <c r="I11" i="8" a="1"/>
  <c r="I11" i="8" s="1"/>
  <c r="F11" i="8" a="1"/>
  <c r="F11" i="8" s="1"/>
  <c r="C11" i="8" a="1"/>
  <c r="C11" i="8" s="1"/>
  <c r="B14" i="8" s="1"/>
  <c r="L10" i="8" a="1"/>
  <c r="L10" i="8" s="1"/>
  <c r="I10" i="8" a="1"/>
  <c r="I10" i="8" s="1"/>
  <c r="F10" i="8" a="1"/>
  <c r="F10" i="8" s="1"/>
  <c r="B13" i="8"/>
  <c r="L7" i="8"/>
  <c r="L6" i="8"/>
  <c r="F6" i="8"/>
  <c r="L5" i="8"/>
  <c r="F5" i="8"/>
  <c r="L4" i="8"/>
  <c r="F4" i="8"/>
  <c r="L3" i="8"/>
  <c r="F3" i="8"/>
  <c r="O10" i="5" a="1"/>
  <c r="O10" i="5" s="1"/>
  <c r="B10" i="5" l="1"/>
  <c r="L10" i="3" a="1"/>
  <c r="L10" i="3" s="1"/>
  <c r="C10" i="3" a="1"/>
  <c r="C10" i="3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L10" i="5" a="1"/>
  <c r="L10" i="5" s="1"/>
  <c r="I10" i="6" a="1"/>
  <c r="I10" i="6" s="1"/>
  <c r="C11" i="6" a="1"/>
  <c r="C11" i="6" s="1"/>
  <c r="C10" i="6" a="1"/>
  <c r="C10" i="6" s="1"/>
  <c r="I10" i="5" a="1"/>
  <c r="I10" i="5" s="1"/>
  <c r="F5" i="5"/>
  <c r="F4" i="5"/>
  <c r="F10" i="5" s="1" a="1"/>
  <c r="F10" i="5" s="1"/>
  <c r="F10" i="4"/>
  <c r="J7" i="4"/>
  <c r="J6" i="4"/>
  <c r="J5" i="4"/>
  <c r="J4" i="4"/>
  <c r="J3" i="4"/>
  <c r="C5" i="4"/>
  <c r="C4" i="4"/>
  <c r="C3" i="4"/>
  <c r="C10" i="4" s="1" a="1"/>
  <c r="C10" i="4" s="1"/>
  <c r="M4" i="4"/>
  <c r="M10" i="4" s="1" a="1"/>
  <c r="M10" i="4" s="1"/>
  <c r="M3" i="4"/>
  <c r="L10" i="2" a="1"/>
  <c r="L10" i="2" s="1"/>
  <c r="F10" i="2" a="1"/>
  <c r="F10" i="2" s="1"/>
  <c r="B13" i="3" l="1"/>
  <c r="B13" i="5"/>
  <c r="B13" i="2"/>
  <c r="B14" i="6"/>
  <c r="B13" i="4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<sst xmlns="http://schemas.openxmlformats.org/spreadsheetml/2006/main" count="144" uniqueCount="99">
  <si>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</si>
  <si>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</si>
  <si>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</si>
  <si>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</si>
  <si>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</si>
  <si>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</si>
  <si>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</si>
  <si>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</si>
  <si>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</si>
  <si>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</si>
  <si>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</si>
  <si>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</si>
  <si>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</si>
  <si>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</si>
  <si>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</si>
  <si>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</si>
  <si>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</si>
  <si>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</si>
  <si>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</si>
  <si>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</si>
  <si>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</si>
  <si>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</si>
  <si>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</si>
  <si>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</si>
  <si>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</si>
  <si>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</si>
  <si>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</si>
  <si>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</si>
  <si>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</si>
  <si>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</si>
  <si>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</si>
  <si>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</si>
  <si>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</si>
  <si>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</si>
  <si>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</si>
  <si>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</si>
  <si>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</si>
  <si>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</si>
  <si>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</si>
  <si>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</si>
  <si>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</si>
  <si>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</si>
  <si>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</si>
  <si>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</si>
  <si>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</si>
  <si>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</si>
  <si>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</si>
  <si>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</si>
  <si>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</si>
  <si>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</si>
  <si>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</si>
  <si>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</si>
  <si>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</si>
  <si>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</si>
  <si>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</si>
  <si>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</si>
  <si>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</si>
  <si>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</si>
  <si>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</si>
  <si>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</si>
  <si>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</si>
  <si>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</si>
  <si>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</si>
  <si>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</si>
  <si>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</si>
  <si>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</si>
  <si>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Bases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</si>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</sst>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0" fillId="0" borderId="0" xfId="0" applyFill="1" applyBorder="1" applyAlignment="1"/>
    <xf numFmtId="16" fontId="0" fillId="0" borderId="0" xfId="0" applyNumberFormat="1" applyAlignment="1">
      <alignment horizontal="center"/>
    </xf>
    <xf numFmtId="0" fontId="7" fillId="0" borderId="0" xfId="0" applyFont="1"/>
    <xf numFmtId="0" fontId="0" fillId="0" borderId="20" xfId="0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5" borderId="11" xfId="0" applyFill="1" applyBorder="1" applyAlignment="1"/>
    <xf numFmtId="0" fontId="0" fillId="5" borderId="5" xfId="0" applyFill="1" applyBorder="1" applyAlignment="1"/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0" xfId="0"/>
    <xf numFmtId="0" fontId="3" fillId="7" borderId="44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47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18"/>
  <sheetViews>
    <sheetView zoomScale="90" zoomScaleNormal="90" workbookViewId="0">
      <selection activeCell="C4" sqref="C4:I5"/>
    </sheetView>
  </sheetViews>
  <sheetFormatPr defaultRowHeight="15" x14ac:dyDescent="0.25"/>
  <cols>
    <col min="2" max="3" width="13.28515625" bestFit="1" customWidth="1"/>
    <col min="4" max="4" width="15.28515625" bestFit="1" customWidth="1"/>
    <col min="5" max="7" width="13.28515625" bestFit="1" customWidth="1"/>
    <col min="8" max="8" width="24.28515625" bestFit="1" customWidth="1"/>
    <col min="9" max="9" width="13.7109375" bestFit="1" customWidth="1"/>
    <col min="12" max="12" width="18.28515625" customWidth="1"/>
    <col min="13" max="13" width="11.28515625" bestFit="1" customWidth="1"/>
    <col min="14" max="14" width="11.140625" customWidth="1"/>
  </cols>
  <sheetData>
    <row r="1" spans="1:14" ht="16.5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4" ht="16.5" thickBot="1" x14ac:dyDescent="0.3">
      <c r="A2" s="30"/>
      <c r="B2" s="31" t="s">
        <v>41</v>
      </c>
      <c r="C2" s="31" t="s">
        <v>42</v>
      </c>
      <c r="D2" s="31" t="s">
        <v>43</v>
      </c>
      <c r="E2" s="31" t="s">
        <v>44</v>
      </c>
      <c r="F2" s="31" t="s">
        <v>45</v>
      </c>
      <c r="G2" s="31" t="s">
        <v>46</v>
      </c>
      <c r="H2" s="31" t="s">
        <v>47</v>
      </c>
      <c r="I2" s="31" t="s">
        <v>48</v>
      </c>
      <c r="J2" s="30"/>
      <c r="L2" s="30"/>
      <c r="M2" s="30"/>
    </row>
    <row r="3" spans="1:14" ht="16.5" thickBot="1" x14ac:dyDescent="0.3">
      <c r="A3" s="30"/>
      <c r="B3" s="32">
        <v>5</v>
      </c>
      <c r="C3" s="82"/>
      <c r="D3" s="88"/>
      <c r="E3" s="88"/>
      <c r="F3" s="94"/>
      <c r="G3" s="92"/>
      <c r="H3" s="92"/>
      <c r="I3" s="85"/>
      <c r="J3" s="30"/>
      <c r="M3" s="36"/>
      <c r="N3" s="39"/>
    </row>
    <row r="4" spans="1:14" ht="16.5" thickBot="1" x14ac:dyDescent="0.3">
      <c r="A4" s="30"/>
      <c r="B4" s="33">
        <v>12</v>
      </c>
      <c r="C4" s="82"/>
      <c r="D4" s="89"/>
      <c r="E4" s="89"/>
      <c r="F4" s="95"/>
      <c r="G4" s="93"/>
      <c r="H4" s="85"/>
      <c r="I4" s="86"/>
      <c r="J4" s="30"/>
      <c r="M4" s="36"/>
    </row>
    <row r="5" spans="1:14" ht="16.5" thickBot="1" x14ac:dyDescent="0.3">
      <c r="A5" s="30"/>
      <c r="B5" s="31">
        <v>19</v>
      </c>
      <c r="C5" s="82"/>
      <c r="D5" s="89"/>
      <c r="E5" s="89"/>
      <c r="F5" s="95"/>
      <c r="G5" s="85"/>
      <c r="H5" s="85"/>
      <c r="I5" s="85"/>
      <c r="J5" s="30"/>
      <c r="M5" s="36"/>
    </row>
    <row r="6" spans="1:14" ht="16.5" thickBot="1" x14ac:dyDescent="0.3">
      <c r="A6" s="30"/>
      <c r="B6" s="33">
        <v>26</v>
      </c>
      <c r="C6" s="83"/>
      <c r="D6" s="90"/>
      <c r="E6" s="90"/>
      <c r="F6" s="96"/>
      <c r="G6" s="86"/>
      <c r="H6" s="86"/>
      <c r="I6" s="86"/>
      <c r="J6" s="30"/>
      <c r="M6" s="36"/>
    </row>
    <row r="7" spans="1:14" ht="16.5" thickBot="1" x14ac:dyDescent="0.3">
      <c r="A7" s="30"/>
      <c r="B7" s="31">
        <v>3</v>
      </c>
      <c r="C7" s="82"/>
      <c r="D7" s="89"/>
      <c r="E7" s="89"/>
      <c r="F7" s="95"/>
      <c r="G7" s="85"/>
      <c r="H7" s="85"/>
      <c r="I7" s="85"/>
      <c r="J7" s="30"/>
      <c r="M7" s="37"/>
    </row>
    <row r="8" spans="1:14" ht="16.5" thickBot="1" x14ac:dyDescent="0.3">
      <c r="A8" s="30"/>
      <c r="B8" s="32"/>
      <c r="C8" s="81"/>
      <c r="D8" s="91"/>
      <c r="E8" s="91"/>
      <c r="F8" s="97"/>
      <c r="G8" s="87"/>
      <c r="H8" s="87"/>
      <c r="I8" s="87"/>
      <c r="J8" s="30"/>
      <c r="M8" s="38"/>
    </row>
    <row r="9" spans="1:14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M9" s="37"/>
    </row>
    <row r="10" spans="1:14" ht="15.75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M10" s="37"/>
    </row>
    <row r="11" spans="1:14" ht="15.75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M11" s="37"/>
    </row>
    <row r="12" spans="1:14" ht="15.75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M12" s="37"/>
    </row>
    <row r="13" spans="1:14" ht="15.75" x14ac:dyDescent="0.25">
      <c r="A13" s="84"/>
      <c r="B13" s="84"/>
      <c r="C13" s="84"/>
      <c r="D13" s="30"/>
      <c r="E13" s="30"/>
      <c r="F13" s="30"/>
      <c r="H13" s="30"/>
      <c r="I13" s="30"/>
      <c r="J13" s="30"/>
      <c r="L13" s="37"/>
      <c r="M13" s="37"/>
    </row>
    <row r="14" spans="1:14" ht="15.75" x14ac:dyDescent="0.25">
      <c r="A14" s="84"/>
      <c r="B14" s="84"/>
      <c r="C14" s="84"/>
      <c r="D14" s="30"/>
      <c r="E14" s="30"/>
      <c r="F14" s="30"/>
      <c r="G14" s="30"/>
      <c r="H14" s="30"/>
      <c r="I14" s="30"/>
      <c r="J14" s="30"/>
      <c r="M14" s="37"/>
    </row>
    <row r="15" spans="1:14" ht="15.75" x14ac:dyDescent="0.25">
      <c r="A15" s="84"/>
      <c r="B15" s="84"/>
      <c r="C15" s="84"/>
      <c r="D15" s="30"/>
      <c r="E15" s="30"/>
      <c r="F15" s="30"/>
      <c r="G15" s="30"/>
      <c r="H15" s="30"/>
      <c r="I15" s="30"/>
      <c r="J15" s="30"/>
      <c r="L15" s="37"/>
      <c r="M15" s="37"/>
    </row>
    <row r="16" spans="1:14" ht="15.75" x14ac:dyDescent="0.25">
      <c r="A16" s="84"/>
      <c r="B16" s="84"/>
      <c r="C16" s="84"/>
      <c r="D16" s="30"/>
      <c r="E16" s="30"/>
      <c r="F16" s="30"/>
      <c r="G16" s="30"/>
      <c r="H16" s="30"/>
      <c r="I16" s="30"/>
      <c r="J16" s="30"/>
    </row>
    <row r="17" spans="1:10" ht="15.75" x14ac:dyDescent="0.25">
      <c r="A17" s="84"/>
      <c r="B17" s="84"/>
      <c r="C17" s="84"/>
      <c r="D17" s="30"/>
      <c r="E17" s="30"/>
      <c r="F17" s="30"/>
      <c r="G17" s="30"/>
      <c r="H17" s="30"/>
      <c r="I17" s="30"/>
      <c r="J17" s="30"/>
    </row>
    <row r="18" spans="1:10" ht="15.75" x14ac:dyDescent="0.25">
      <c r="A18" s="84"/>
      <c r="B18" s="84"/>
      <c r="C18" s="84"/>
      <c r="D18" s="30"/>
      <c r="E18" s="30"/>
      <c r="F18" s="30"/>
      <c r="G18" s="30"/>
      <c r="H18" s="30"/>
      <c r="I18" s="30"/>
      <c r="J18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tabSelected="1" zoomScaleNormal="100" workbookViewId="0">
      <selection activeCell="J28" sqref="J28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13.42578125" bestFit="1" customWidth="1"/>
    <col min="4" max="4" width="5.140625" bestFit="1" customWidth="1"/>
    <col min="5" max="5" width="56.28515625" customWidth="1"/>
    <col min="6" max="6" width="7.7109375" customWidth="1"/>
    <col min="7" max="7" width="10.42578125" customWidth="1"/>
    <col min="10" max="10" width="52.85546875" style="20" bestFit="1" customWidth="1"/>
    <col min="11" max="11" width="12" bestFit="1" customWidth="1"/>
    <col min="12" max="13" width="29" bestFit="1" customWidth="1"/>
    <col min="14" max="14" width="7.85546875" customWidth="1"/>
    <col min="15" max="15" width="8.140625" customWidth="1"/>
    <col min="16" max="16" width="38.7109375" customWidth="1"/>
    <col min="17" max="18" width="9.140625" customWidth="1"/>
    <col min="19" max="19" width="23.42578125" customWidth="1"/>
  </cols>
  <sheetData>
    <row r="1" spans="1:10" ht="15.75" thickBot="1" x14ac:dyDescent="0.3"/>
    <row r="2" spans="1:10" ht="15.75" thickBot="1" x14ac:dyDescent="0.3">
      <c r="A2" s="5"/>
      <c r="B2" s="49" t="s">
        <v>0</v>
      </c>
      <c r="C2" s="14" t="s">
        <v>8</v>
      </c>
      <c r="D2" s="15" t="s">
        <v>1</v>
      </c>
      <c r="E2" s="5"/>
      <c r="F2" s="5"/>
      <c r="G2" s="5"/>
    </row>
    <row r="3" spans="1:10" x14ac:dyDescent="0.25">
      <c r="A3" s="107" t="s">
        <v>19</v>
      </c>
      <c r="B3" s="50" t="s">
        <v>2</v>
      </c>
      <c r="C3" s="57">
        <v>10</v>
      </c>
      <c r="D3" s="16">
        <v>6</v>
      </c>
      <c r="E3" s="98">
        <f>AVERAGE(C3:C7)</f>
        <v>11.25</v>
      </c>
      <c r="F3" s="101">
        <f t="array" ref="F3">SUMPRODUCT(IF(C3:C12&lt;&gt;"",C3:C12*D3:D12,0))/SUM(IF(C3:C12&lt;&gt;"", D3:D12,0))</f>
        <v>11.375</v>
      </c>
      <c r="G3" s="101">
        <f t="array" ref="G3">ROUND(SUMPRODUCT(IF(C3:C32&lt;&gt;"",C3:C32*D3:D32,0))/SUM(IF(C3:C32&lt;&gt;"", D3:D32,0)),2)</f>
        <v>11.59</v>
      </c>
    </row>
    <row r="4" spans="1:10" x14ac:dyDescent="0.25">
      <c r="A4" s="108"/>
      <c r="B4" s="51" t="s">
        <v>7</v>
      </c>
      <c r="C4" s="48">
        <v>12</v>
      </c>
      <c r="D4" s="17">
        <v>6</v>
      </c>
      <c r="E4" s="99"/>
      <c r="F4" s="102"/>
      <c r="G4" s="102"/>
    </row>
    <row r="5" spans="1:10" x14ac:dyDescent="0.25">
      <c r="A5" s="108"/>
      <c r="B5" s="51" t="s">
        <v>6</v>
      </c>
      <c r="C5" s="58"/>
      <c r="D5" s="17">
        <v>6</v>
      </c>
      <c r="E5" s="99"/>
      <c r="F5" s="102"/>
      <c r="G5" s="102"/>
    </row>
    <row r="6" spans="1:10" x14ac:dyDescent="0.25">
      <c r="A6" s="108"/>
      <c r="B6" s="52" t="s">
        <v>5</v>
      </c>
      <c r="C6" s="42">
        <v>10</v>
      </c>
      <c r="D6" s="17">
        <v>6</v>
      </c>
      <c r="E6" s="99"/>
      <c r="F6" s="102"/>
      <c r="G6" s="102"/>
    </row>
    <row r="7" spans="1:10" ht="15.75" thickBot="1" x14ac:dyDescent="0.3">
      <c r="A7" s="108"/>
      <c r="B7" s="66" t="s">
        <v>73</v>
      </c>
      <c r="C7" s="59">
        <v>13</v>
      </c>
      <c r="D7" s="18">
        <v>6</v>
      </c>
      <c r="E7" s="100"/>
      <c r="F7" s="102"/>
      <c r="G7" s="102"/>
    </row>
    <row r="8" spans="1:10" x14ac:dyDescent="0.25">
      <c r="A8" s="108"/>
      <c r="B8" s="53" t="s">
        <v>3</v>
      </c>
      <c r="C8" s="57">
        <v>10</v>
      </c>
      <c r="D8" s="16">
        <v>6</v>
      </c>
      <c r="E8" s="98">
        <f>AVERAGE(C8:C12)</f>
        <v>11.5</v>
      </c>
      <c r="F8" s="102"/>
      <c r="G8" s="102"/>
    </row>
    <row r="9" spans="1:10" x14ac:dyDescent="0.25">
      <c r="A9" s="108"/>
      <c r="B9" s="54" t="s">
        <v>4</v>
      </c>
      <c r="C9" s="48">
        <v>11</v>
      </c>
      <c r="D9" s="17">
        <v>6</v>
      </c>
      <c r="E9" s="99"/>
      <c r="F9" s="102"/>
      <c r="G9" s="102"/>
    </row>
    <row r="10" spans="1:10" x14ac:dyDescent="0.25">
      <c r="A10" s="108"/>
      <c r="B10" s="54" t="s">
        <v>9</v>
      </c>
      <c r="C10" s="48">
        <v>13</v>
      </c>
      <c r="D10" s="17">
        <v>6</v>
      </c>
      <c r="E10" s="99"/>
      <c r="F10" s="102"/>
      <c r="G10" s="102"/>
    </row>
    <row r="11" spans="1:10" x14ac:dyDescent="0.25">
      <c r="A11" s="108"/>
      <c r="B11" s="54" t="s">
        <v>14</v>
      </c>
      <c r="C11" s="60"/>
      <c r="D11" s="17">
        <v>6</v>
      </c>
      <c r="E11" s="99"/>
      <c r="F11" s="102"/>
      <c r="G11" s="102"/>
    </row>
    <row r="12" spans="1:10" ht="15.75" thickBot="1" x14ac:dyDescent="0.3">
      <c r="A12" s="109"/>
      <c r="B12" s="67" t="s">
        <v>10</v>
      </c>
      <c r="C12" s="59">
        <v>12</v>
      </c>
      <c r="D12" s="18">
        <v>6</v>
      </c>
      <c r="E12" s="100"/>
      <c r="F12" s="103"/>
      <c r="G12" s="102"/>
    </row>
    <row r="13" spans="1:10" x14ac:dyDescent="0.25">
      <c r="A13" s="110" t="s">
        <v>20</v>
      </c>
      <c r="B13" s="50" t="s">
        <v>11</v>
      </c>
      <c r="C13" s="57">
        <v>10</v>
      </c>
      <c r="D13" s="16">
        <v>6</v>
      </c>
      <c r="E13" s="98">
        <f>AVERAGE(C13:C17)</f>
        <v>11.75</v>
      </c>
      <c r="F13" s="101">
        <f t="array" ref="F13">SUMPRODUCT(IF(C13:C22&lt;&gt;"",C13:C22*D13:D22,0))/SUM(IF(C13:C22&lt;&gt;"", D13:D22,0))</f>
        <v>11.875</v>
      </c>
      <c r="G13" s="102"/>
    </row>
    <row r="14" spans="1:10" ht="15.75" thickBot="1" x14ac:dyDescent="0.3">
      <c r="A14" s="111"/>
      <c r="B14" s="51" t="s">
        <v>12</v>
      </c>
      <c r="C14" s="48">
        <v>13</v>
      </c>
      <c r="D14" s="17">
        <v>6</v>
      </c>
      <c r="E14" s="99"/>
      <c r="F14" s="102"/>
      <c r="G14" s="102"/>
    </row>
    <row r="15" spans="1:10" ht="15.75" thickBot="1" x14ac:dyDescent="0.3">
      <c r="A15" s="111"/>
      <c r="B15" s="51" t="s">
        <v>24</v>
      </c>
      <c r="C15" s="48">
        <v>13</v>
      </c>
      <c r="D15" s="17">
        <v>6</v>
      </c>
      <c r="E15" s="99"/>
      <c r="F15" s="102"/>
      <c r="G15" s="102"/>
      <c r="J15" s="80" t="s">
        <v>75</v>
      </c>
    </row>
    <row r="16" spans="1:10" x14ac:dyDescent="0.25">
      <c r="A16" s="111"/>
      <c r="B16" s="51" t="s">
        <v>13</v>
      </c>
      <c r="C16" s="58"/>
      <c r="D16" s="17">
        <v>6</v>
      </c>
      <c r="E16" s="99"/>
      <c r="F16" s="102"/>
      <c r="G16" s="102"/>
    </row>
    <row r="17" spans="1:20" ht="15.75" thickBot="1" x14ac:dyDescent="0.3">
      <c r="A17" s="111"/>
      <c r="B17" s="52" t="s">
        <v>40</v>
      </c>
      <c r="C17" s="61">
        <v>11</v>
      </c>
      <c r="D17" s="18">
        <v>6</v>
      </c>
      <c r="E17" s="100"/>
      <c r="F17" s="102"/>
      <c r="G17" s="102"/>
    </row>
    <row r="18" spans="1:20" x14ac:dyDescent="0.25">
      <c r="A18" s="111"/>
      <c r="B18" s="53" t="s">
        <v>15</v>
      </c>
      <c r="C18" s="62">
        <v>12</v>
      </c>
      <c r="D18" s="16">
        <v>6</v>
      </c>
      <c r="E18" s="98">
        <f>AVERAGE(C18:C22)</f>
        <v>12</v>
      </c>
      <c r="F18" s="102"/>
      <c r="G18" s="102"/>
    </row>
    <row r="19" spans="1:20" x14ac:dyDescent="0.25">
      <c r="A19" s="111"/>
      <c r="B19" s="54" t="s">
        <v>17</v>
      </c>
      <c r="C19" s="48">
        <v>12</v>
      </c>
      <c r="D19" s="17">
        <v>6</v>
      </c>
      <c r="E19" s="99"/>
      <c r="F19" s="102"/>
      <c r="G19" s="102"/>
    </row>
    <row r="20" spans="1:20" x14ac:dyDescent="0.25">
      <c r="A20" s="111"/>
      <c r="B20" s="54" t="s">
        <v>25</v>
      </c>
      <c r="C20" s="48">
        <v>12</v>
      </c>
      <c r="D20" s="17">
        <v>6</v>
      </c>
      <c r="E20" s="99"/>
      <c r="F20" s="102"/>
      <c r="G20" s="102"/>
    </row>
    <row r="21" spans="1:20" ht="15.75" thickBot="1" x14ac:dyDescent="0.3">
      <c r="A21" s="111"/>
      <c r="B21" s="54" t="s">
        <v>16</v>
      </c>
      <c r="C21" s="58"/>
      <c r="D21" s="17">
        <v>6</v>
      </c>
      <c r="E21" s="99"/>
      <c r="F21" s="102"/>
      <c r="G21" s="102"/>
    </row>
    <row r="22" spans="1:20" ht="15.75" thickBot="1" x14ac:dyDescent="0.3">
      <c r="A22" s="112"/>
      <c r="B22" s="67" t="s">
        <v>18</v>
      </c>
      <c r="C22" s="63">
        <v>12</v>
      </c>
      <c r="D22" s="18">
        <v>6</v>
      </c>
      <c r="E22" s="100"/>
      <c r="F22" s="103"/>
      <c r="G22" s="102"/>
      <c r="J22" s="74" t="s">
        <v>83</v>
      </c>
    </row>
    <row r="23" spans="1:20" x14ac:dyDescent="0.25">
      <c r="A23" s="113" t="s">
        <v>29</v>
      </c>
      <c r="B23" s="50" t="s">
        <v>30</v>
      </c>
      <c r="C23" s="64"/>
      <c r="D23" s="16">
        <v>6</v>
      </c>
      <c r="E23" s="98">
        <f>AVERAGE(C23:C27)</f>
        <v>5.5</v>
      </c>
      <c r="F23" s="101">
        <f t="array" ref="F23">SUMPRODUCT(IF(C23:C32&lt;&gt;"",C23:C32*D23:D32,0))/SUM(IF(C23:C32&lt;&gt;"", D23:D32,0))</f>
        <v>11</v>
      </c>
      <c r="G23" s="102"/>
      <c r="J23" s="76" t="s">
        <v>77</v>
      </c>
      <c r="L23" t="s">
        <v>97</v>
      </c>
      <c r="S23" s="84"/>
      <c r="T23" s="84"/>
    </row>
    <row r="24" spans="1:20" x14ac:dyDescent="0.25">
      <c r="A24" s="114"/>
      <c r="B24" s="51" t="s">
        <v>31</v>
      </c>
      <c r="C24" s="58"/>
      <c r="D24" s="17">
        <v>6</v>
      </c>
      <c r="E24" s="99"/>
      <c r="F24" s="102"/>
      <c r="G24" s="102"/>
      <c r="J24" s="76" t="s">
        <v>85</v>
      </c>
      <c r="L24" t="s">
        <v>98</v>
      </c>
      <c r="O24" s="20"/>
      <c r="R24" s="20"/>
      <c r="S24" s="84"/>
      <c r="T24" s="84"/>
    </row>
    <row r="25" spans="1:20" x14ac:dyDescent="0.25">
      <c r="A25" s="114"/>
      <c r="B25" s="51" t="s">
        <v>32</v>
      </c>
      <c r="C25" s="58"/>
      <c r="D25" s="17">
        <v>6</v>
      </c>
      <c r="E25" s="99"/>
      <c r="F25" s="102"/>
      <c r="G25" s="102"/>
      <c r="J25" s="76" t="s">
        <v>78</v>
      </c>
      <c r="L25" t="s">
        <v>89</v>
      </c>
      <c r="O25" s="20"/>
      <c r="R25" s="20"/>
      <c r="S25" s="84"/>
      <c r="T25" s="84"/>
    </row>
    <row r="26" spans="1:20" x14ac:dyDescent="0.25">
      <c r="A26" s="114"/>
      <c r="B26" s="51" t="s">
        <v>33</v>
      </c>
      <c r="C26" s="48">
        <v>11</v>
      </c>
      <c r="D26" s="17">
        <v>6</v>
      </c>
      <c r="E26" s="99"/>
      <c r="F26" s="102"/>
      <c r="G26" s="102"/>
      <c r="J26" s="76" t="s">
        <v>80</v>
      </c>
      <c r="K26" t="s">
        <v>87</v>
      </c>
      <c r="O26" s="20"/>
      <c r="R26" s="20"/>
      <c r="S26" s="84"/>
      <c r="T26" s="84"/>
    </row>
    <row r="27" spans="1:20" ht="15.75" thickBot="1" x14ac:dyDescent="0.3">
      <c r="A27" s="114"/>
      <c r="B27" s="72" t="s">
        <v>38</v>
      </c>
      <c r="C27" s="70">
        <f>SUM(C32)</f>
        <v>0</v>
      </c>
      <c r="D27" s="71"/>
      <c r="E27" s="100"/>
      <c r="F27" s="102"/>
      <c r="G27" s="102"/>
      <c r="J27" s="73" t="s">
        <v>79</v>
      </c>
      <c r="K27" t="s">
        <v>88</v>
      </c>
      <c r="L27" t="s">
        <v>91</v>
      </c>
      <c r="O27" s="20"/>
      <c r="R27" s="20"/>
      <c r="S27" s="84"/>
      <c r="T27" s="84"/>
    </row>
    <row r="28" spans="1:20" ht="15.75" thickBot="1" x14ac:dyDescent="0.3">
      <c r="A28" s="114"/>
      <c r="B28" s="56" t="s">
        <v>34</v>
      </c>
      <c r="C28" s="65"/>
      <c r="D28" s="19">
        <v>6</v>
      </c>
      <c r="E28" s="98" t="e">
        <f>AVERAGE(C28:C32)</f>
        <v>#DIV/0!</v>
      </c>
      <c r="F28" s="102"/>
      <c r="G28" s="102"/>
      <c r="J28" s="75" t="s">
        <v>76</v>
      </c>
      <c r="L28" t="s">
        <v>92</v>
      </c>
      <c r="O28" s="20"/>
      <c r="R28" s="20"/>
      <c r="S28" s="84"/>
      <c r="T28" s="84"/>
    </row>
    <row r="29" spans="1:20" ht="15.75" thickBot="1" x14ac:dyDescent="0.3">
      <c r="A29" s="114"/>
      <c r="B29" s="54" t="s">
        <v>35</v>
      </c>
      <c r="C29" s="58"/>
      <c r="D29" s="17">
        <v>6</v>
      </c>
      <c r="E29" s="99"/>
      <c r="F29" s="102"/>
      <c r="G29" s="102"/>
      <c r="O29" s="20"/>
      <c r="R29" s="20"/>
      <c r="S29" s="84"/>
      <c r="T29" s="84"/>
    </row>
    <row r="30" spans="1:20" x14ac:dyDescent="0.25">
      <c r="A30" s="114"/>
      <c r="B30" s="54" t="s">
        <v>36</v>
      </c>
      <c r="C30" s="58"/>
      <c r="D30" s="17">
        <v>6</v>
      </c>
      <c r="E30" s="99"/>
      <c r="F30" s="102"/>
      <c r="G30" s="102"/>
      <c r="J30" s="74" t="s">
        <v>84</v>
      </c>
      <c r="S30" s="84"/>
      <c r="T30" s="84"/>
    </row>
    <row r="31" spans="1:20" x14ac:dyDescent="0.25">
      <c r="A31" s="114"/>
      <c r="B31" s="54" t="s">
        <v>37</v>
      </c>
      <c r="C31" s="58"/>
      <c r="D31" s="17">
        <v>6</v>
      </c>
      <c r="E31" s="99"/>
      <c r="F31" s="102"/>
      <c r="G31" s="102"/>
      <c r="J31" s="76" t="s">
        <v>81</v>
      </c>
      <c r="K31" t="s">
        <v>90</v>
      </c>
      <c r="L31" t="s">
        <v>95</v>
      </c>
      <c r="S31" s="84"/>
      <c r="T31" s="84"/>
    </row>
    <row r="32" spans="1:20" ht="15.75" thickBot="1" x14ac:dyDescent="0.3">
      <c r="A32" s="115"/>
      <c r="B32" s="55" t="s">
        <v>38</v>
      </c>
      <c r="C32" s="69"/>
      <c r="D32" s="68">
        <v>12</v>
      </c>
      <c r="E32" s="100"/>
      <c r="F32" s="103"/>
      <c r="G32" s="103"/>
      <c r="J32" s="77" t="s">
        <v>93</v>
      </c>
      <c r="S32" s="84"/>
      <c r="T32" s="84"/>
    </row>
    <row r="33" spans="1:20" x14ac:dyDescent="0.25">
      <c r="J33" s="78" t="s">
        <v>82</v>
      </c>
      <c r="K33" t="s">
        <v>88</v>
      </c>
      <c r="S33" s="20"/>
      <c r="T33" s="84"/>
    </row>
    <row r="34" spans="1:20" x14ac:dyDescent="0.25">
      <c r="J34" s="79" t="s">
        <v>86</v>
      </c>
      <c r="K34" t="s">
        <v>94</v>
      </c>
    </row>
    <row r="35" spans="1:20" x14ac:dyDescent="0.25">
      <c r="J35" s="76" t="s">
        <v>96</v>
      </c>
      <c r="K35" t="s">
        <v>88</v>
      </c>
    </row>
    <row r="36" spans="1:20" ht="15.75" thickBot="1" x14ac:dyDescent="0.3">
      <c r="D36" t="s">
        <v>1</v>
      </c>
      <c r="J36" s="75" t="s">
        <v>76</v>
      </c>
    </row>
    <row r="37" spans="1:20" ht="15.75" thickBot="1" x14ac:dyDescent="0.3">
      <c r="A37" s="104" t="s">
        <v>74</v>
      </c>
      <c r="B37" s="105"/>
      <c r="C37" s="106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2:O17"/>
  <sheetViews>
    <sheetView workbookViewId="0">
      <selection activeCell="H2" activeCellId="2" sqref="B2:C2 E2:F2 H2:I2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116" t="s">
        <v>66</v>
      </c>
      <c r="C2" s="117"/>
      <c r="E2" s="116" t="s">
        <v>35</v>
      </c>
      <c r="F2" s="117"/>
      <c r="H2" s="116" t="s">
        <v>32</v>
      </c>
      <c r="I2" s="117"/>
      <c r="K2" s="46" t="s">
        <v>33</v>
      </c>
      <c r="L2" s="47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5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31" sqref="F31"/>
    </sheetView>
  </sheetViews>
  <sheetFormatPr defaultRowHeight="15" x14ac:dyDescent="0.25"/>
  <cols>
    <col min="2" max="2" width="10" customWidth="1"/>
    <col min="3" max="3" width="11" customWidth="1"/>
    <col min="5" max="5" width="15.85546875" customWidth="1"/>
    <col min="6" max="6" width="23.85546875" customWidth="1"/>
    <col min="8" max="8" width="23.85546875" customWidth="1"/>
    <col min="9" max="9" width="24.140625" customWidth="1"/>
    <col min="12" max="12" width="10.5703125" customWidth="1"/>
  </cols>
  <sheetData>
    <row r="2" spans="1:15" x14ac:dyDescent="0.25">
      <c r="B2" s="120" t="s">
        <v>30</v>
      </c>
      <c r="C2" s="121"/>
      <c r="E2" s="120" t="s">
        <v>31</v>
      </c>
      <c r="F2" s="121"/>
      <c r="H2" s="120" t="s">
        <v>32</v>
      </c>
      <c r="I2" s="121"/>
      <c r="K2" s="118" t="s">
        <v>33</v>
      </c>
      <c r="L2" s="119"/>
    </row>
    <row r="3" spans="1:15" x14ac:dyDescent="0.25">
      <c r="A3" s="20"/>
      <c r="B3" s="21"/>
      <c r="C3" s="22">
        <v>0.45</v>
      </c>
      <c r="D3" s="20"/>
      <c r="E3" s="21"/>
      <c r="F3" s="23">
        <f>25%</f>
        <v>0.25</v>
      </c>
      <c r="G3" s="20"/>
      <c r="H3" s="21"/>
      <c r="I3" s="24">
        <v>0.2</v>
      </c>
      <c r="J3" s="20"/>
      <c r="K3" s="21">
        <v>10.4</v>
      </c>
      <c r="L3" s="24">
        <f>10%</f>
        <v>0.1</v>
      </c>
      <c r="M3" s="20"/>
      <c r="O3" s="2"/>
    </row>
    <row r="4" spans="1:15" x14ac:dyDescent="0.25">
      <c r="A4" s="20"/>
      <c r="B4" s="21"/>
      <c r="C4" s="25">
        <v>0.25</v>
      </c>
      <c r="D4" s="20"/>
      <c r="E4" s="21"/>
      <c r="F4" s="25">
        <f>25%</f>
        <v>0.25</v>
      </c>
      <c r="G4" s="20"/>
      <c r="H4" s="21"/>
      <c r="I4" s="24">
        <v>0.1</v>
      </c>
      <c r="J4" s="20"/>
      <c r="K4" s="21">
        <v>12.3</v>
      </c>
      <c r="L4" s="24">
        <f>10%</f>
        <v>0.1</v>
      </c>
      <c r="M4" s="20"/>
      <c r="O4" s="2"/>
    </row>
    <row r="5" spans="1:15" x14ac:dyDescent="0.25">
      <c r="A5" s="20"/>
      <c r="B5" s="21"/>
      <c r="C5" s="25">
        <v>0.3</v>
      </c>
      <c r="D5" s="20"/>
      <c r="E5" s="21"/>
      <c r="F5" s="22">
        <f>25%</f>
        <v>0.25</v>
      </c>
      <c r="G5" s="20"/>
      <c r="H5" s="21"/>
      <c r="I5" s="24">
        <v>0.17499999999999999</v>
      </c>
      <c r="J5" s="20"/>
      <c r="K5" s="21">
        <v>16.3</v>
      </c>
      <c r="L5" s="24">
        <f>25%</f>
        <v>0.25</v>
      </c>
      <c r="M5" s="20"/>
      <c r="O5" s="2"/>
    </row>
    <row r="6" spans="1:15" x14ac:dyDescent="0.25">
      <c r="A6" s="20"/>
      <c r="B6" s="21"/>
      <c r="C6" s="25"/>
      <c r="D6" s="20"/>
      <c r="E6" s="21"/>
      <c r="F6" s="26">
        <f>25%</f>
        <v>0.25</v>
      </c>
      <c r="G6" s="20"/>
      <c r="H6" s="21"/>
      <c r="I6" s="27">
        <v>0.25</v>
      </c>
      <c r="J6" s="20"/>
      <c r="K6" s="21">
        <v>14.4</v>
      </c>
      <c r="L6" s="24">
        <f>10%</f>
        <v>0.1</v>
      </c>
      <c r="M6" s="20"/>
      <c r="O6" s="2"/>
    </row>
    <row r="7" spans="1:15" x14ac:dyDescent="0.25">
      <c r="A7" s="20"/>
      <c r="B7" s="21"/>
      <c r="C7" s="21"/>
      <c r="D7" s="20"/>
      <c r="E7" s="21"/>
      <c r="F7" s="25"/>
      <c r="G7" s="20"/>
      <c r="H7" s="21"/>
      <c r="I7" s="27">
        <v>0.1</v>
      </c>
      <c r="J7" s="20"/>
      <c r="K7" s="21">
        <v>8</v>
      </c>
      <c r="L7" s="35">
        <f>45%</f>
        <v>0.45</v>
      </c>
      <c r="M7" s="20"/>
      <c r="O7" s="2"/>
    </row>
    <row r="8" spans="1:15" x14ac:dyDescent="0.25">
      <c r="A8" s="20"/>
      <c r="B8" s="21"/>
      <c r="C8" s="21"/>
      <c r="D8" s="20"/>
      <c r="E8" s="21"/>
      <c r="F8" s="21"/>
      <c r="G8" s="20"/>
      <c r="H8" s="21"/>
      <c r="I8" s="24">
        <v>0.17499999999999999</v>
      </c>
      <c r="J8" s="20"/>
      <c r="K8" s="21"/>
      <c r="L8" s="21"/>
      <c r="M8" s="20"/>
      <c r="O8" s="2"/>
    </row>
    <row r="9" spans="1:15" x14ac:dyDescent="0.25">
      <c r="A9" s="20"/>
      <c r="B9" s="21"/>
      <c r="C9" s="21"/>
      <c r="D9" s="20"/>
      <c r="E9" s="21"/>
      <c r="F9" s="25"/>
      <c r="G9" s="20"/>
      <c r="H9" s="21"/>
      <c r="I9" s="28"/>
      <c r="J9" s="20"/>
      <c r="K9" s="21"/>
      <c r="L9" s="21"/>
      <c r="M9" s="20"/>
    </row>
    <row r="10" spans="1:15" x14ac:dyDescent="0.25">
      <c r="A10" s="21" t="s">
        <v>21</v>
      </c>
      <c r="B10" s="29"/>
      <c r="C10" s="21" t="e">
        <f t="array" ref="C10">SUMPRODUCT(IF(B3:B5&lt;&gt;"",B3:B5*C3:C5,0))/SUM(IF(B3:B5&lt;&gt;"", C3:C5,0))</f>
        <v>#DIV/0!</v>
      </c>
      <c r="D10" s="20"/>
      <c r="E10" s="21"/>
      <c r="F10" s="21" t="e">
        <f t="array" ref="F10">ROUND(SUMPRODUCT(IF(E3:E6&lt;&gt;"",E3:E6*F3:F6,0))/SUM(IF(E3:E6&lt;&gt;"", F3:F6,0)),0)</f>
        <v>#DIV/0!</v>
      </c>
      <c r="G10" s="20"/>
      <c r="H10" s="21"/>
      <c r="I10" s="21" t="e">
        <f t="array" ref="I10">ROUND(SUMPRODUCT(IF(H3:H8&lt;&gt;"",H3:H8*I3:I8,0))/SUM(IF(H3:H8&lt;&gt;"", I3:I8,0)),0)</f>
        <v>#DIV/0!</v>
      </c>
      <c r="J10" s="20"/>
      <c r="K10" s="21"/>
      <c r="L10" s="21">
        <f t="array" ref="L10">ROUND(SUMPRODUCT(IF(K3:K7&lt;&gt;"",K3:K7*L3:L7,0))/SUM(IF(K3:K7&lt;&gt;"", L3:L7,0)),0)</f>
        <v>11</v>
      </c>
      <c r="M10" s="20"/>
    </row>
    <row r="11" spans="1:15" x14ac:dyDescent="0.25">
      <c r="A11" s="20"/>
      <c r="B11" s="20"/>
      <c r="C11" s="20">
        <f t="array" ref="C11">ROUND(SUM(B3:B5*C3:C5),2)</f>
        <v>0</v>
      </c>
      <c r="D11" s="20"/>
      <c r="E11" s="20"/>
      <c r="F11" s="20">
        <f t="array" ref="F11">ROUND(SUM(E3:E6*F3:F6),2)</f>
        <v>0</v>
      </c>
      <c r="G11" s="20"/>
      <c r="H11" s="20"/>
      <c r="I11" s="20">
        <f t="array" ref="I11">ROUND(SUM(H3:H8*I3:I8),2)</f>
        <v>0</v>
      </c>
      <c r="J11" s="20"/>
      <c r="K11" s="20"/>
      <c r="L11" s="20">
        <f t="array" ref="L11">ROUND(SUM(K3:K7*L3:L7),2)</f>
        <v>11.39</v>
      </c>
      <c r="M11" s="20"/>
    </row>
    <row r="12" spans="1:1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5" x14ac:dyDescent="0.25">
      <c r="A13" s="21" t="s">
        <v>23</v>
      </c>
      <c r="B13" s="21" t="e">
        <f>(C10+F10+I10+L10)/4</f>
        <v>#DIV/0!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25">
      <c r="A14" s="20"/>
      <c r="B14" s="20">
        <f>SUM(C11,I11,L11,F11)/4</f>
        <v>2.8475000000000001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4">
    <mergeCell ref="K2:L2"/>
    <mergeCell ref="B2:C2"/>
    <mergeCell ref="E2:F2"/>
    <mergeCell ref="H2:I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N10" sqref="N10"/>
    </sheetView>
  </sheetViews>
  <sheetFormatPr defaultRowHeight="15" x14ac:dyDescent="0.25"/>
  <cols>
    <col min="5" max="5" width="13.5703125" customWidth="1"/>
    <col min="6" max="6" width="14.140625" customWidth="1"/>
    <col min="7" max="7" width="34.7109375" customWidth="1"/>
    <col min="8" max="8" width="13.140625" customWidth="1"/>
    <col min="9" max="9" width="16.28515625" customWidth="1"/>
    <col min="11" max="11" width="13.42578125" customWidth="1"/>
    <col min="12" max="12" width="15.85546875" customWidth="1"/>
    <col min="13" max="13" width="13.7109375" customWidth="1"/>
    <col min="14" max="14" width="13.42578125" customWidth="1"/>
    <col min="15" max="15" width="15" customWidth="1"/>
    <col min="16" max="16" width="12.42578125" customWidth="1"/>
    <col min="17" max="17" width="11.5703125" customWidth="1"/>
    <col min="18" max="18" width="12.42578125" customWidth="1"/>
  </cols>
  <sheetData>
    <row r="2" spans="1:18" x14ac:dyDescent="0.25">
      <c r="B2" s="118" t="s">
        <v>15</v>
      </c>
      <c r="C2" s="119"/>
      <c r="E2" s="118" t="s">
        <v>17</v>
      </c>
      <c r="F2" s="119"/>
      <c r="H2" s="118" t="s">
        <v>25</v>
      </c>
      <c r="I2" s="119"/>
      <c r="K2" s="116" t="s">
        <v>16</v>
      </c>
      <c r="L2" s="117"/>
      <c r="N2" s="118" t="s">
        <v>18</v>
      </c>
      <c r="O2" s="119"/>
    </row>
    <row r="3" spans="1:18" x14ac:dyDescent="0.25">
      <c r="B3" s="3">
        <v>2.5</v>
      </c>
      <c r="C3" s="6">
        <v>0.15</v>
      </c>
      <c r="D3" s="5" t="s">
        <v>56</v>
      </c>
      <c r="E3" s="3">
        <v>11</v>
      </c>
      <c r="F3" s="6">
        <v>0.33</v>
      </c>
      <c r="G3" s="43" t="s">
        <v>70</v>
      </c>
      <c r="H3" s="3">
        <v>14.8</v>
      </c>
      <c r="I3" s="7">
        <v>0.25</v>
      </c>
      <c r="J3" s="5" t="s">
        <v>51</v>
      </c>
      <c r="K3" s="3"/>
      <c r="L3" s="6">
        <v>0.18</v>
      </c>
      <c r="M3" s="5"/>
      <c r="N3" s="3">
        <v>10.8</v>
      </c>
      <c r="O3" s="6">
        <v>0.16</v>
      </c>
      <c r="P3" t="s">
        <v>51</v>
      </c>
    </row>
    <row r="4" spans="1:18" x14ac:dyDescent="0.25">
      <c r="A4" s="41"/>
      <c r="B4" s="34">
        <v>9.3000000000000007</v>
      </c>
      <c r="C4" s="6">
        <v>0.25</v>
      </c>
      <c r="D4" s="5" t="s">
        <v>56</v>
      </c>
      <c r="E4" s="3">
        <v>15</v>
      </c>
      <c r="F4" s="6">
        <f>33%</f>
        <v>0.33</v>
      </c>
      <c r="G4" s="43" t="s">
        <v>71</v>
      </c>
      <c r="H4" s="3">
        <v>14</v>
      </c>
      <c r="I4" s="7">
        <v>0.25</v>
      </c>
      <c r="J4" s="5" t="s">
        <v>51</v>
      </c>
      <c r="K4" s="3"/>
      <c r="L4" s="6">
        <v>0.22</v>
      </c>
      <c r="M4" s="5"/>
      <c r="N4" s="3">
        <v>18.899999999999999</v>
      </c>
      <c r="O4" s="6">
        <v>0.24</v>
      </c>
      <c r="P4" t="s">
        <v>51</v>
      </c>
    </row>
    <row r="5" spans="1:18" x14ac:dyDescent="0.25">
      <c r="B5" s="34">
        <v>14</v>
      </c>
      <c r="C5" s="6">
        <v>0.2</v>
      </c>
      <c r="D5" s="5" t="s">
        <v>57</v>
      </c>
      <c r="E5" s="3">
        <v>10</v>
      </c>
      <c r="F5" s="6">
        <f>33%</f>
        <v>0.33</v>
      </c>
      <c r="G5" s="43" t="s">
        <v>72</v>
      </c>
      <c r="H5" s="3">
        <v>8.9</v>
      </c>
      <c r="I5" s="7">
        <v>0.5</v>
      </c>
      <c r="J5" s="5" t="s">
        <v>50</v>
      </c>
      <c r="K5" s="3"/>
      <c r="L5" s="6">
        <v>0.6</v>
      </c>
      <c r="M5" s="5"/>
      <c r="N5" s="3">
        <v>9.25</v>
      </c>
      <c r="O5" s="6">
        <v>0.6</v>
      </c>
      <c r="P5" t="s">
        <v>50</v>
      </c>
    </row>
    <row r="6" spans="1:18" x14ac:dyDescent="0.25">
      <c r="B6" s="34">
        <v>17</v>
      </c>
      <c r="C6" s="6">
        <v>0.4</v>
      </c>
      <c r="D6" s="5" t="s">
        <v>58</v>
      </c>
      <c r="E6" s="3"/>
      <c r="F6" s="6"/>
      <c r="G6" s="12"/>
      <c r="H6" s="3"/>
      <c r="I6" s="3"/>
      <c r="J6" s="5"/>
      <c r="K6" s="3" t="s">
        <v>28</v>
      </c>
      <c r="L6" s="10">
        <v>10</v>
      </c>
      <c r="M6" s="5"/>
      <c r="N6" s="3"/>
      <c r="O6" s="3"/>
    </row>
    <row r="7" spans="1:18" x14ac:dyDescent="0.25">
      <c r="B7" s="3"/>
      <c r="C7" s="3"/>
      <c r="D7" s="5"/>
      <c r="E7" s="3"/>
      <c r="F7" s="6"/>
      <c r="G7" s="11"/>
      <c r="H7" s="3"/>
      <c r="I7" s="3"/>
      <c r="J7" s="5"/>
      <c r="K7" s="3"/>
      <c r="L7" s="6"/>
      <c r="M7" s="5"/>
      <c r="N7" s="3"/>
      <c r="O7" s="3"/>
    </row>
    <row r="8" spans="1:18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/>
      <c r="O8" s="3"/>
    </row>
    <row r="9" spans="1:18" x14ac:dyDescent="0.25">
      <c r="A9" s="5"/>
      <c r="B9" s="3"/>
      <c r="C9" s="3"/>
      <c r="D9" s="5"/>
      <c r="E9" s="3"/>
      <c r="F9" s="6"/>
      <c r="G9" s="5"/>
      <c r="H9" s="3"/>
      <c r="I9" s="3"/>
      <c r="J9" s="5"/>
      <c r="K9" s="3"/>
      <c r="L9" s="3"/>
      <c r="M9" s="5"/>
      <c r="N9" s="3"/>
      <c r="O9" s="3"/>
    </row>
    <row r="10" spans="1:18" x14ac:dyDescent="0.25">
      <c r="A10" s="3" t="s">
        <v>21</v>
      </c>
      <c r="B10" s="3">
        <f>ROUND(       PRODUCT(      SUM(PRODUCT(B3,C3),PRODUCT(B4,C4)),2.5),1)</f>
        <v>6.8</v>
      </c>
      <c r="C10" s="3">
        <f t="array" ref="C10">ROUND(SUM(B3:B6*C3:C6),0)</f>
        <v>12</v>
      </c>
      <c r="D10" s="5"/>
      <c r="E10" s="3"/>
      <c r="F10" s="3">
        <f t="array" ref="F10">ROUND(SUM(E3:E7*F3:F7),0)</f>
        <v>12</v>
      </c>
      <c r="G10" s="5"/>
      <c r="H10" s="3"/>
      <c r="I10" s="3">
        <f t="array" ref="I10">ROUND(SUM(H3:H5*I3:I5),0)</f>
        <v>12</v>
      </c>
      <c r="J10" s="5"/>
      <c r="K10" s="3"/>
      <c r="L10" s="3">
        <f t="array" ref="L10">ROUND(SUM(K3:K4*L3:L4) + 0.6 * L6,0)</f>
        <v>6</v>
      </c>
      <c r="M10" s="5"/>
      <c r="N10" s="3">
        <f>ROUND(       PRODUCT(      SUM(PRODUCT(N3,O3),PRODUCT(N4,O4),PRODUCT(N5,O5)), ),1)</f>
        <v>11.8</v>
      </c>
      <c r="O10" s="3">
        <f t="array" ref="O10">ROUND(SUM(N3:N4:N5*O3:O4:O5),0)</f>
        <v>12</v>
      </c>
    </row>
    <row r="11" spans="1:18" x14ac:dyDescent="0.25">
      <c r="A11" s="5"/>
      <c r="B11" s="5" t="s">
        <v>60</v>
      </c>
      <c r="C11" s="5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61</v>
      </c>
      <c r="O11" s="5"/>
      <c r="P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63</v>
      </c>
      <c r="O12" s="5"/>
      <c r="P12" s="5"/>
      <c r="R12" s="5"/>
    </row>
    <row r="13" spans="1:18" x14ac:dyDescent="0.25">
      <c r="A13" s="3" t="s">
        <v>23</v>
      </c>
      <c r="B13" s="3">
        <f>(C10+F10+I10+L10+O10)/6</f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62</v>
      </c>
      <c r="O13" s="5"/>
      <c r="P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40">
        <v>45026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F16" s="5"/>
      <c r="J16" s="5"/>
      <c r="K16" s="5"/>
      <c r="P16" s="5"/>
      <c r="Q16" s="5"/>
      <c r="R16" s="5"/>
    </row>
    <row r="17" spans="1:18" x14ac:dyDescent="0.25">
      <c r="A17" s="5"/>
      <c r="B17" s="5"/>
      <c r="C17" s="5"/>
      <c r="D17" s="5"/>
      <c r="F17" s="5"/>
      <c r="J17" s="5"/>
      <c r="K17" s="5"/>
      <c r="P17" s="5"/>
      <c r="Q17" s="5"/>
      <c r="R17" s="5"/>
    </row>
    <row r="18" spans="1:18" x14ac:dyDescent="0.25">
      <c r="A18" s="5"/>
      <c r="B18" s="5"/>
      <c r="C18" s="5"/>
      <c r="D18" s="5"/>
      <c r="F18" s="5"/>
      <c r="J18" s="5"/>
      <c r="K18" s="5"/>
      <c r="Q18" s="5"/>
      <c r="R18" s="5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P16"/>
  <sheetViews>
    <sheetView workbookViewId="0">
      <selection activeCell="L2" sqref="L2:M2"/>
    </sheetView>
  </sheetViews>
  <sheetFormatPr defaultRowHeight="15" x14ac:dyDescent="0.25"/>
  <cols>
    <col min="2" max="2" width="15.85546875" customWidth="1"/>
    <col min="3" max="3" width="16.140625" customWidth="1"/>
    <col min="5" max="6" width="13.28515625" customWidth="1"/>
    <col min="7" max="7" width="20.7109375" customWidth="1"/>
    <col min="8" max="8" width="10.85546875" customWidth="1"/>
    <col min="9" max="9" width="13.42578125" customWidth="1"/>
    <col min="10" max="10" width="10.7109375" customWidth="1"/>
    <col min="11" max="11" width="15.28515625" customWidth="1"/>
    <col min="12" max="12" width="14.42578125" customWidth="1"/>
    <col min="13" max="13" width="14.85546875" customWidth="1"/>
    <col min="14" max="14" width="14" customWidth="1"/>
    <col min="15" max="15" width="17" customWidth="1"/>
    <col min="16" max="16" width="13.42578125" customWidth="1"/>
  </cols>
  <sheetData>
    <row r="2" spans="1:16" x14ac:dyDescent="0.25">
      <c r="B2" s="118" t="s">
        <v>11</v>
      </c>
      <c r="C2" s="119"/>
      <c r="E2" s="118" t="s">
        <v>12</v>
      </c>
      <c r="F2" s="119"/>
      <c r="I2" s="118" t="s">
        <v>24</v>
      </c>
      <c r="J2" s="119"/>
      <c r="L2" s="120" t="s">
        <v>13</v>
      </c>
      <c r="M2" s="121"/>
      <c r="O2" s="118" t="s">
        <v>65</v>
      </c>
      <c r="P2" s="119"/>
    </row>
    <row r="3" spans="1:16" x14ac:dyDescent="0.25">
      <c r="B3" s="3">
        <v>10</v>
      </c>
      <c r="C3" s="9">
        <f>5%*70%</f>
        <v>3.4999999999999996E-2</v>
      </c>
      <c r="D3" s="5"/>
      <c r="E3" s="3">
        <v>11</v>
      </c>
      <c r="F3" s="9">
        <v>0.33329999999999999</v>
      </c>
      <c r="G3" s="45" t="s">
        <v>67</v>
      </c>
      <c r="I3" s="3">
        <v>10</v>
      </c>
      <c r="J3" s="6">
        <f>30%*40%</f>
        <v>0.12</v>
      </c>
      <c r="K3" s="5"/>
      <c r="L3" s="3"/>
      <c r="M3" s="6">
        <f>40%*40%</f>
        <v>0.16000000000000003</v>
      </c>
      <c r="N3" s="5"/>
      <c r="O3" s="3"/>
      <c r="P3" s="6">
        <f>40%*40%</f>
        <v>0.16000000000000003</v>
      </c>
    </row>
    <row r="4" spans="1:16" x14ac:dyDescent="0.25">
      <c r="B4" s="3">
        <v>10</v>
      </c>
      <c r="C4" s="9">
        <f>5%*70%</f>
        <v>3.4999999999999996E-2</v>
      </c>
      <c r="D4" s="5"/>
      <c r="E4" s="3">
        <v>11</v>
      </c>
      <c r="F4" s="9">
        <v>0.33329999999999999</v>
      </c>
      <c r="G4" s="45" t="s">
        <v>68</v>
      </c>
      <c r="I4" s="3">
        <v>10</v>
      </c>
      <c r="J4" s="9">
        <f>30%*40%</f>
        <v>0.12</v>
      </c>
      <c r="K4" s="5"/>
      <c r="L4" s="3"/>
      <c r="M4" s="6">
        <f>60%*40%</f>
        <v>0.24</v>
      </c>
      <c r="N4" s="5"/>
      <c r="O4" s="3"/>
      <c r="P4" s="6">
        <f>60%*40%</f>
        <v>0.24</v>
      </c>
    </row>
    <row r="5" spans="1:16" x14ac:dyDescent="0.25">
      <c r="B5" s="3">
        <v>10</v>
      </c>
      <c r="C5" s="9">
        <f>5%*70%</f>
        <v>3.4999999999999996E-2</v>
      </c>
      <c r="D5" s="5"/>
      <c r="E5" s="3">
        <v>18</v>
      </c>
      <c r="F5" s="9">
        <v>0.33329999999999999</v>
      </c>
      <c r="G5" s="45" t="s">
        <v>69</v>
      </c>
      <c r="I5" s="3">
        <v>10</v>
      </c>
      <c r="J5" s="6">
        <f>25%*40%</f>
        <v>0.1</v>
      </c>
      <c r="K5" s="5"/>
      <c r="L5" s="3"/>
      <c r="M5" s="6">
        <v>0.6</v>
      </c>
      <c r="N5" s="5"/>
      <c r="O5" s="3"/>
      <c r="P5" s="6">
        <v>0.6</v>
      </c>
    </row>
    <row r="6" spans="1:16" x14ac:dyDescent="0.25">
      <c r="B6" s="3">
        <v>10</v>
      </c>
      <c r="C6" s="6">
        <v>0.3</v>
      </c>
      <c r="D6" s="5"/>
      <c r="E6" s="3"/>
      <c r="F6" s="3"/>
      <c r="G6" s="44"/>
      <c r="I6" s="3">
        <v>10</v>
      </c>
      <c r="J6" s="9">
        <f>15%*40%</f>
        <v>0.06</v>
      </c>
      <c r="K6" s="5"/>
      <c r="L6" s="3"/>
      <c r="M6" s="3"/>
      <c r="N6" s="5"/>
      <c r="O6" s="3"/>
      <c r="P6" s="3"/>
    </row>
    <row r="7" spans="1:16" x14ac:dyDescent="0.25">
      <c r="B7" s="3">
        <v>10</v>
      </c>
      <c r="C7" s="6">
        <v>0.59499999999999997</v>
      </c>
      <c r="D7" s="5"/>
      <c r="E7" s="3"/>
      <c r="F7" s="3"/>
      <c r="G7" s="5"/>
      <c r="I7" s="3">
        <v>10</v>
      </c>
      <c r="J7" s="9">
        <f>60%*100%</f>
        <v>0.6</v>
      </c>
      <c r="K7" s="5"/>
      <c r="L7" s="3"/>
      <c r="M7" s="3"/>
      <c r="N7" s="5"/>
      <c r="O7" s="3"/>
      <c r="P7" s="3"/>
    </row>
    <row r="8" spans="1:16" x14ac:dyDescent="0.25">
      <c r="B8" s="3"/>
      <c r="C8" s="9"/>
      <c r="D8" s="5"/>
      <c r="E8" s="3"/>
      <c r="F8" s="3"/>
      <c r="G8" s="5"/>
      <c r="I8" s="3"/>
      <c r="J8" s="3">
        <v>10</v>
      </c>
      <c r="K8" s="5"/>
      <c r="L8" s="3"/>
      <c r="M8" s="3"/>
      <c r="N8" s="5"/>
      <c r="O8" s="3"/>
      <c r="P8" s="3"/>
    </row>
    <row r="9" spans="1:16" x14ac:dyDescent="0.25">
      <c r="B9" s="3"/>
      <c r="C9" s="3"/>
      <c r="D9" s="5"/>
      <c r="E9" s="3"/>
      <c r="F9" s="3"/>
      <c r="G9" s="5"/>
      <c r="I9" s="3"/>
      <c r="J9" s="3"/>
      <c r="K9" s="5"/>
      <c r="L9" s="3"/>
      <c r="M9" s="3"/>
      <c r="N9" s="5"/>
      <c r="O9" s="3"/>
      <c r="P9" s="3"/>
    </row>
    <row r="10" spans="1:16" x14ac:dyDescent="0.25">
      <c r="A10" s="3" t="s">
        <v>26</v>
      </c>
      <c r="B10" s="3"/>
      <c r="C10" s="3">
        <f t="array" ref="C10">ROUND(SUM(B3:B7*C3:C7),0)</f>
        <v>10</v>
      </c>
      <c r="D10" s="5"/>
      <c r="E10" s="3"/>
      <c r="F10" s="3">
        <f>ROUND(SUM(E3:E5)/3,0)</f>
        <v>13</v>
      </c>
      <c r="G10" s="5"/>
      <c r="I10" s="3"/>
      <c r="J10" s="3">
        <v>13</v>
      </c>
      <c r="K10" s="5"/>
      <c r="L10" s="3"/>
      <c r="M10" s="3">
        <f t="array" ref="M10">ROUND(SUM(L3:L5*M3:M5),0)</f>
        <v>0</v>
      </c>
      <c r="N10" s="5"/>
      <c r="O10" s="3"/>
      <c r="P10" s="3">
        <v>11</v>
      </c>
    </row>
    <row r="11" spans="1:1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25">
      <c r="A13" s="3" t="s">
        <v>23</v>
      </c>
      <c r="B13" s="3">
        <f>(C10+F10+J10+M10)/4</f>
        <v>9</v>
      </c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25"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25">
      <c r="B16" s="5"/>
      <c r="C16" s="5"/>
      <c r="D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5">
    <mergeCell ref="B2:C2"/>
    <mergeCell ref="E2:F2"/>
    <mergeCell ref="I2:J2"/>
    <mergeCell ref="L2:M2"/>
    <mergeCell ref="O2: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5" x14ac:dyDescent="0.25"/>
  <cols>
    <col min="2" max="2" width="8.85546875" customWidth="1"/>
    <col min="6" max="7" width="10.42578125" customWidth="1"/>
    <col min="8" max="8" width="13.42578125" customWidth="1"/>
    <col min="9" max="9" width="16.7109375" customWidth="1"/>
    <col min="11" max="11" width="15.5703125" customWidth="1"/>
    <col min="12" max="12" width="17.7109375" customWidth="1"/>
    <col min="14" max="14" width="12.140625" customWidth="1"/>
    <col min="15" max="15" width="13.42578125" customWidth="1"/>
  </cols>
  <sheetData>
    <row r="2" spans="1:15" x14ac:dyDescent="0.25">
      <c r="B2" s="118" t="s">
        <v>3</v>
      </c>
      <c r="C2" s="119"/>
      <c r="E2" s="118" t="s">
        <v>4</v>
      </c>
      <c r="F2" s="119"/>
      <c r="H2" s="118" t="s">
        <v>9</v>
      </c>
      <c r="I2" s="119"/>
      <c r="K2" s="118" t="s">
        <v>27</v>
      </c>
      <c r="L2" s="119"/>
      <c r="N2" s="118" t="s">
        <v>10</v>
      </c>
      <c r="O2" s="119"/>
    </row>
    <row r="3" spans="1:15" x14ac:dyDescent="0.25">
      <c r="A3" s="5"/>
      <c r="B3" s="3">
        <v>10</v>
      </c>
      <c r="C3" s="6">
        <v>0.15</v>
      </c>
      <c r="D3" s="5"/>
      <c r="E3" s="3"/>
      <c r="F3" s="6">
        <v>0.1</v>
      </c>
      <c r="G3" s="5"/>
      <c r="H3" s="3">
        <v>10</v>
      </c>
      <c r="I3" s="6">
        <v>0.24</v>
      </c>
      <c r="J3" s="5"/>
      <c r="K3" s="3">
        <v>2</v>
      </c>
      <c r="L3" s="6">
        <v>0.05</v>
      </c>
      <c r="M3" s="5" t="s">
        <v>55</v>
      </c>
      <c r="N3" s="3">
        <v>10</v>
      </c>
      <c r="O3" s="6">
        <v>0.1</v>
      </c>
    </row>
    <row r="4" spans="1:15" x14ac:dyDescent="0.25">
      <c r="A4" s="5"/>
      <c r="B4" s="3">
        <v>10</v>
      </c>
      <c r="C4" s="6">
        <v>0.35</v>
      </c>
      <c r="D4" s="5"/>
      <c r="E4" s="3"/>
      <c r="F4" s="6">
        <v>0.3</v>
      </c>
      <c r="G4" s="5"/>
      <c r="H4" s="3">
        <v>10</v>
      </c>
      <c r="I4" s="6">
        <v>0.36</v>
      </c>
      <c r="J4" s="5"/>
      <c r="K4" s="3">
        <v>15.14</v>
      </c>
      <c r="L4" s="6">
        <v>0.2</v>
      </c>
      <c r="M4" s="5" t="s">
        <v>52</v>
      </c>
      <c r="N4" s="3">
        <v>10</v>
      </c>
      <c r="O4" s="6">
        <v>0.15</v>
      </c>
    </row>
    <row r="5" spans="1:15" x14ac:dyDescent="0.25">
      <c r="A5" s="5"/>
      <c r="B5" s="3">
        <v>10</v>
      </c>
      <c r="C5" s="6">
        <v>0.15</v>
      </c>
      <c r="D5" s="5"/>
      <c r="E5" s="3"/>
      <c r="F5" s="6">
        <v>0.3</v>
      </c>
      <c r="G5" s="5"/>
      <c r="H5" s="3" t="s">
        <v>22</v>
      </c>
      <c r="I5" s="6">
        <v>1</v>
      </c>
      <c r="J5" s="5"/>
      <c r="K5" s="3">
        <v>14.1</v>
      </c>
      <c r="L5" s="6">
        <v>0.2</v>
      </c>
      <c r="M5" s="5" t="s">
        <v>52</v>
      </c>
      <c r="N5" s="3">
        <v>10</v>
      </c>
      <c r="O5" s="6">
        <v>0.1</v>
      </c>
    </row>
    <row r="6" spans="1:15" x14ac:dyDescent="0.25">
      <c r="A6" s="5"/>
      <c r="B6" s="3">
        <v>10</v>
      </c>
      <c r="C6" s="6">
        <v>0.35</v>
      </c>
      <c r="D6" s="5"/>
      <c r="E6" s="3"/>
      <c r="F6" s="6">
        <v>0.3</v>
      </c>
      <c r="G6" s="5"/>
      <c r="H6" s="3">
        <v>10</v>
      </c>
      <c r="I6" s="6">
        <v>0.4</v>
      </c>
      <c r="J6" s="5"/>
      <c r="K6" s="3">
        <v>16.7</v>
      </c>
      <c r="L6" s="6">
        <v>0.15</v>
      </c>
      <c r="M6" s="5" t="s">
        <v>54</v>
      </c>
      <c r="N6" s="3">
        <v>10</v>
      </c>
      <c r="O6" s="6">
        <v>0.25</v>
      </c>
    </row>
    <row r="7" spans="1:15" x14ac:dyDescent="0.25">
      <c r="A7" s="5"/>
      <c r="B7" s="3"/>
      <c r="C7" s="3"/>
      <c r="D7" s="5"/>
      <c r="E7" s="3" t="s">
        <v>22</v>
      </c>
      <c r="F7" s="6">
        <v>1</v>
      </c>
      <c r="G7" s="5"/>
      <c r="H7" s="3">
        <v>10</v>
      </c>
      <c r="I7" s="6">
        <v>0.6</v>
      </c>
      <c r="J7" s="5"/>
      <c r="K7" s="3">
        <v>17.7</v>
      </c>
      <c r="L7" s="6">
        <v>0.4</v>
      </c>
      <c r="M7" s="5" t="s">
        <v>53</v>
      </c>
      <c r="N7" s="3">
        <v>10</v>
      </c>
      <c r="O7" s="6">
        <v>0.2</v>
      </c>
    </row>
    <row r="8" spans="1:15" x14ac:dyDescent="0.25">
      <c r="A8" s="5"/>
      <c r="B8" s="3"/>
      <c r="C8" s="3"/>
      <c r="D8" s="5"/>
      <c r="E8" s="3"/>
      <c r="F8" s="3"/>
      <c r="G8" s="5"/>
      <c r="H8" s="3"/>
      <c r="I8" s="3"/>
      <c r="J8" s="5"/>
      <c r="K8" s="3"/>
      <c r="L8" s="6"/>
      <c r="M8" s="5"/>
      <c r="N8" s="3">
        <v>10</v>
      </c>
      <c r="O8" s="6">
        <v>0.2</v>
      </c>
    </row>
    <row r="9" spans="1:15" x14ac:dyDescent="0.25">
      <c r="A9" s="5"/>
      <c r="B9" s="3"/>
      <c r="C9" s="3"/>
      <c r="D9" s="5"/>
      <c r="E9" s="3"/>
      <c r="F9" s="6"/>
      <c r="G9" s="5"/>
      <c r="H9" s="3"/>
      <c r="I9" s="8"/>
      <c r="J9" s="5"/>
      <c r="K9" s="3"/>
      <c r="L9" s="3"/>
      <c r="M9" s="5"/>
      <c r="N9" s="3"/>
      <c r="O9" s="3"/>
    </row>
    <row r="10" spans="1:15" x14ac:dyDescent="0.25">
      <c r="A10" s="3" t="s">
        <v>21</v>
      </c>
      <c r="B10" s="4"/>
      <c r="C10" s="3">
        <f t="array" ref="C10">ROUND(SUM(B3:B6*C3:C6),0)</f>
        <v>10</v>
      </c>
      <c r="D10" s="5"/>
      <c r="E10" s="3"/>
      <c r="F10" s="3">
        <v>11</v>
      </c>
      <c r="G10" s="5"/>
      <c r="H10" s="3"/>
      <c r="I10" s="3">
        <v>13</v>
      </c>
      <c r="J10" s="5"/>
      <c r="K10" s="3">
        <f>ROUND(       PRODUCT(      SUM(PRODUCT(K3,L3),PRODUCT(K4,L4),PRODUCT(K5,L5),PRODUCT(K6,L6),PRODUCT(K7,L7)), ),1)</f>
        <v>15.5</v>
      </c>
      <c r="L10" s="3">
        <f t="array" ref="L10">ROUND(SUM(K3:K8*L3:L8),0)</f>
        <v>16</v>
      </c>
      <c r="M10" s="5"/>
      <c r="N10" s="3"/>
      <c r="O10" s="3">
        <v>12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1" t="s">
        <v>23</v>
      </c>
      <c r="B13" s="1">
        <f>(C10+L10+F10+I10+O10)/5</f>
        <v>12.4</v>
      </c>
      <c r="C13" t="s">
        <v>49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O20"/>
  <sheetViews>
    <sheetView workbookViewId="0">
      <selection activeCell="K2" sqref="K2:L2"/>
    </sheetView>
  </sheetViews>
  <sheetFormatPr defaultRowHeight="15" x14ac:dyDescent="0.25"/>
  <cols>
    <col min="8" max="8" width="15.5703125" customWidth="1"/>
    <col min="9" max="9" width="18.42578125" customWidth="1"/>
    <col min="11" max="11" width="13.85546875" customWidth="1"/>
    <col min="12" max="12" width="15.28515625" customWidth="1"/>
    <col min="14" max="14" width="19.5703125" customWidth="1"/>
    <col min="15" max="15" width="21.140625" customWidth="1"/>
    <col min="16" max="16" width="10.140625" customWidth="1"/>
  </cols>
  <sheetData>
    <row r="2" spans="1:15" x14ac:dyDescent="0.25">
      <c r="B2" s="118" t="s">
        <v>2</v>
      </c>
      <c r="C2" s="119"/>
      <c r="E2" s="118" t="s">
        <v>5</v>
      </c>
      <c r="F2" s="119"/>
      <c r="H2" s="118" t="s">
        <v>7</v>
      </c>
      <c r="I2" s="119"/>
      <c r="K2" s="120" t="s">
        <v>6</v>
      </c>
      <c r="L2" s="121"/>
      <c r="N2" s="118" t="s">
        <v>64</v>
      </c>
      <c r="O2" s="119"/>
    </row>
    <row r="3" spans="1:15" x14ac:dyDescent="0.25">
      <c r="A3" s="5"/>
      <c r="B3" s="3">
        <v>10</v>
      </c>
      <c r="C3" s="7">
        <v>0.3</v>
      </c>
      <c r="D3" s="5"/>
      <c r="E3" s="3">
        <v>10</v>
      </c>
      <c r="F3" s="7">
        <v>0.1</v>
      </c>
      <c r="G3" s="5"/>
      <c r="H3" s="3">
        <v>10</v>
      </c>
      <c r="I3" s="6">
        <v>0.2</v>
      </c>
      <c r="J3" s="5"/>
      <c r="K3" s="3"/>
      <c r="L3" s="6">
        <v>0.2</v>
      </c>
      <c r="N3" s="3"/>
      <c r="O3" s="6">
        <v>0.2</v>
      </c>
    </row>
    <row r="4" spans="1:15" x14ac:dyDescent="0.25">
      <c r="A4" s="5"/>
      <c r="B4" s="3">
        <v>10</v>
      </c>
      <c r="C4" s="7">
        <v>0.4</v>
      </c>
      <c r="D4" s="5"/>
      <c r="E4" s="3">
        <v>10</v>
      </c>
      <c r="F4" s="7">
        <v>0.1</v>
      </c>
      <c r="G4" s="5"/>
      <c r="H4" s="3">
        <v>10</v>
      </c>
      <c r="I4" s="6">
        <v>0.3</v>
      </c>
      <c r="J4" s="5"/>
      <c r="K4" s="3"/>
      <c r="L4" s="6">
        <v>0.25</v>
      </c>
      <c r="N4" s="3"/>
      <c r="O4" s="6">
        <v>0.3</v>
      </c>
    </row>
    <row r="5" spans="1:15" x14ac:dyDescent="0.25">
      <c r="A5" s="5"/>
      <c r="B5" s="3">
        <v>10</v>
      </c>
      <c r="C5" s="7">
        <v>0.3</v>
      </c>
      <c r="D5" s="5"/>
      <c r="E5" s="3">
        <v>10</v>
      </c>
      <c r="F5" s="7">
        <v>0.1</v>
      </c>
      <c r="G5" s="5"/>
      <c r="H5" s="3">
        <v>10</v>
      </c>
      <c r="I5" s="6">
        <v>0.5</v>
      </c>
      <c r="J5" s="5"/>
      <c r="K5" s="3"/>
      <c r="L5" s="6">
        <v>0.1</v>
      </c>
      <c r="N5" s="3"/>
      <c r="O5" s="6">
        <v>0.5</v>
      </c>
    </row>
    <row r="6" spans="1:15" x14ac:dyDescent="0.25">
      <c r="A6" s="5"/>
      <c r="B6" s="3"/>
      <c r="C6" s="3"/>
      <c r="D6" s="5"/>
      <c r="E6" s="3">
        <v>10</v>
      </c>
      <c r="F6" s="7">
        <v>0.1</v>
      </c>
      <c r="G6" s="5"/>
      <c r="H6" s="3"/>
      <c r="I6" s="3"/>
      <c r="J6" s="5"/>
      <c r="K6" s="3"/>
      <c r="L6" s="6">
        <v>0.45</v>
      </c>
      <c r="N6" s="3"/>
      <c r="O6" s="3"/>
    </row>
    <row r="7" spans="1:15" x14ac:dyDescent="0.25">
      <c r="A7" s="5"/>
      <c r="B7" s="3"/>
      <c r="C7" s="3"/>
      <c r="D7" s="5"/>
      <c r="E7" s="3">
        <v>10</v>
      </c>
      <c r="F7" s="7">
        <v>0.25</v>
      </c>
      <c r="G7" s="5"/>
      <c r="H7" s="3"/>
      <c r="I7" s="3"/>
      <c r="J7" s="5"/>
      <c r="K7" s="3"/>
      <c r="L7" s="3"/>
      <c r="N7" s="3"/>
      <c r="O7" s="3"/>
    </row>
    <row r="8" spans="1:15" x14ac:dyDescent="0.25">
      <c r="A8" s="5"/>
      <c r="B8" s="3"/>
      <c r="C8" s="3"/>
      <c r="D8" s="5"/>
      <c r="E8" s="3">
        <v>10</v>
      </c>
      <c r="F8" s="7">
        <v>0.35</v>
      </c>
      <c r="G8" s="5"/>
      <c r="H8" s="3"/>
      <c r="I8" s="3"/>
      <c r="J8" s="5"/>
      <c r="K8" s="3"/>
      <c r="L8" s="3"/>
      <c r="N8" s="3"/>
      <c r="O8" s="3"/>
    </row>
    <row r="9" spans="1:15" x14ac:dyDescent="0.25">
      <c r="A9" s="5"/>
      <c r="B9" s="3"/>
      <c r="C9" s="3"/>
      <c r="D9" s="5"/>
      <c r="E9" s="3"/>
      <c r="F9" s="3"/>
      <c r="G9" s="5"/>
      <c r="H9" s="3"/>
      <c r="I9" s="3"/>
      <c r="J9" s="5"/>
      <c r="K9" s="3"/>
      <c r="L9" s="3"/>
      <c r="N9" s="3"/>
      <c r="O9" s="3"/>
    </row>
    <row r="10" spans="1:15" x14ac:dyDescent="0.25">
      <c r="A10" s="3" t="s">
        <v>21</v>
      </c>
      <c r="B10" s="3"/>
      <c r="C10" s="3">
        <v>10</v>
      </c>
      <c r="D10" s="5"/>
      <c r="E10" s="6"/>
      <c r="F10" s="3">
        <f t="array" ref="F10">ROUND(SUM(E3:E8*F3:F8),0)</f>
        <v>10</v>
      </c>
      <c r="G10" s="5"/>
      <c r="H10" s="3"/>
      <c r="I10" s="3">
        <v>12</v>
      </c>
      <c r="J10" s="5"/>
      <c r="K10" s="3"/>
      <c r="L10" s="3">
        <f t="array" ref="L10">ROUND((SUM(K3:K6*L3:L6)),0)</f>
        <v>0</v>
      </c>
      <c r="N10" s="3"/>
      <c r="O10" s="3">
        <v>13</v>
      </c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25">
      <c r="A13" s="3" t="s">
        <v>23</v>
      </c>
      <c r="B13" s="3">
        <f>(C10+F10+I10+L10)/4</f>
        <v>8</v>
      </c>
      <c r="C13" s="13" t="s">
        <v>39</v>
      </c>
      <c r="D13" s="5"/>
      <c r="E13" s="5"/>
      <c r="F13" s="5"/>
      <c r="G13" s="5"/>
      <c r="H13" s="5"/>
      <c r="I13" s="5"/>
      <c r="J13" s="5"/>
      <c r="K13" s="5"/>
      <c r="L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5">
    <mergeCell ref="N2:O2"/>
    <mergeCell ref="K2:L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2023-06-28T14:26:24Z</dcterms:modified>
</cp:coreProperties>
</file>