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Yaroslav_Efimov/Desktop/IBKR/"/>
    </mc:Choice>
  </mc:AlternateContent>
  <bookViews>
    <workbookView xWindow="0" yWindow="460" windowWidth="25600" windowHeight="15540" tabRatio="500"/>
  </bookViews>
  <sheets>
    <sheet name="Лист1 (2)" sheetId="4" r:id="rId1"/>
  </sheets>
  <definedNames>
    <definedName name="_xlnm._FilterDatabase" localSheetId="0" hidden="1">'Лист1 (2)'!$G$1:$G$161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3" i="4" l="1"/>
  <c r="F132" i="4"/>
  <c r="F131" i="4"/>
  <c r="D65" i="4"/>
  <c r="F65" i="4"/>
  <c r="F111" i="4"/>
  <c r="F95" i="4"/>
  <c r="F16" i="4"/>
  <c r="F34" i="4"/>
  <c r="F104" i="4"/>
  <c r="F121" i="4"/>
  <c r="G136" i="4"/>
  <c r="D57" i="4"/>
  <c r="D118" i="4"/>
  <c r="D130" i="4"/>
  <c r="F130" i="4"/>
  <c r="D71" i="4"/>
  <c r="D106" i="4"/>
  <c r="D129" i="4"/>
  <c r="D17" i="4"/>
  <c r="D12" i="4"/>
  <c r="D128" i="4"/>
  <c r="D124" i="4"/>
  <c r="D2" i="4"/>
  <c r="D55" i="4"/>
  <c r="D126" i="4"/>
  <c r="D36" i="4"/>
  <c r="D75" i="4"/>
  <c r="D99" i="4"/>
  <c r="D45" i="4"/>
  <c r="D33" i="4"/>
  <c r="D4" i="4"/>
  <c r="F129" i="4"/>
  <c r="D127" i="4"/>
  <c r="F128" i="4"/>
  <c r="D122" i="4"/>
  <c r="F127" i="4"/>
  <c r="D10" i="4"/>
  <c r="F2" i="4"/>
  <c r="F3" i="4"/>
  <c r="F4" i="4"/>
  <c r="F7" i="4"/>
  <c r="F8" i="4"/>
  <c r="F11" i="4"/>
  <c r="F13" i="4"/>
  <c r="F15" i="4"/>
  <c r="F17" i="4"/>
  <c r="F18" i="4"/>
  <c r="F19" i="4"/>
  <c r="F20" i="4"/>
  <c r="F22" i="4"/>
  <c r="F23" i="4"/>
  <c r="F24" i="4"/>
  <c r="F25" i="4"/>
  <c r="F27" i="4"/>
  <c r="F28" i="4"/>
  <c r="F29" i="4"/>
  <c r="F32" i="4"/>
  <c r="F35" i="4"/>
  <c r="F36" i="4"/>
  <c r="F42" i="4"/>
  <c r="F44" i="4"/>
  <c r="F45" i="4"/>
  <c r="F46" i="4"/>
  <c r="F47" i="4"/>
  <c r="F48" i="4"/>
  <c r="F51" i="4"/>
  <c r="F52" i="4"/>
  <c r="F53" i="4"/>
  <c r="F55" i="4"/>
  <c r="F57" i="4"/>
  <c r="F58" i="4"/>
  <c r="F60" i="4"/>
  <c r="F61" i="4"/>
  <c r="F63" i="4"/>
  <c r="F64" i="4"/>
  <c r="F66" i="4"/>
  <c r="F68" i="4"/>
  <c r="F70" i="4"/>
  <c r="F71" i="4"/>
  <c r="F73" i="4"/>
  <c r="F76" i="4"/>
  <c r="F78" i="4"/>
  <c r="F80" i="4"/>
  <c r="F81" i="4"/>
  <c r="F82" i="4"/>
  <c r="F83" i="4"/>
  <c r="F84" i="4"/>
  <c r="F85" i="4"/>
  <c r="F86" i="4"/>
  <c r="F87" i="4"/>
  <c r="F88" i="4"/>
  <c r="F89" i="4"/>
  <c r="F91" i="4"/>
  <c r="F92" i="4"/>
  <c r="F93" i="4"/>
  <c r="F97" i="4"/>
  <c r="F98" i="4"/>
  <c r="F99" i="4"/>
  <c r="F100" i="4"/>
  <c r="F101" i="4"/>
  <c r="F102" i="4"/>
  <c r="F103" i="4"/>
  <c r="F106" i="4"/>
  <c r="F107" i="4"/>
  <c r="F108" i="4"/>
  <c r="F109" i="4"/>
  <c r="F110" i="4"/>
  <c r="F112" i="4"/>
  <c r="F113" i="4"/>
  <c r="F114" i="4"/>
  <c r="F115" i="4"/>
  <c r="F116" i="4"/>
  <c r="F117" i="4"/>
  <c r="F118" i="4"/>
  <c r="F119" i="4"/>
  <c r="F120" i="4"/>
  <c r="F122" i="4"/>
  <c r="F123" i="4"/>
  <c r="F124" i="4"/>
  <c r="F125" i="4"/>
  <c r="F126" i="4"/>
  <c r="D86" i="4"/>
  <c r="D107" i="4"/>
  <c r="D72" i="4"/>
  <c r="F72" i="4"/>
  <c r="D9" i="4"/>
  <c r="F9" i="4"/>
  <c r="D74" i="4"/>
  <c r="F74" i="4"/>
  <c r="D6" i="4"/>
  <c r="F6" i="4"/>
  <c r="D38" i="4"/>
  <c r="F38" i="4"/>
  <c r="F75" i="4"/>
  <c r="D62" i="4"/>
  <c r="D87" i="4"/>
  <c r="D58" i="4"/>
  <c r="D41" i="4"/>
  <c r="F41" i="4"/>
  <c r="D92" i="4"/>
  <c r="F10" i="4"/>
  <c r="F59" i="4"/>
  <c r="D40" i="4"/>
  <c r="F40" i="4"/>
  <c r="D30" i="4"/>
  <c r="F30" i="4"/>
  <c r="D26" i="4"/>
  <c r="F26" i="4"/>
  <c r="D43" i="4"/>
  <c r="F43" i="4"/>
  <c r="D94" i="4"/>
  <c r="F94" i="4"/>
  <c r="F14" i="4"/>
  <c r="F77" i="4"/>
  <c r="F12" i="4"/>
  <c r="F5" i="4"/>
  <c r="F21" i="4"/>
  <c r="F31" i="4"/>
  <c r="F49" i="4"/>
  <c r="F37" i="4"/>
  <c r="F33" i="4"/>
  <c r="F50" i="4"/>
  <c r="F54" i="4"/>
  <c r="F56" i="4"/>
  <c r="F62" i="4"/>
  <c r="F67" i="4"/>
  <c r="F69" i="4"/>
  <c r="F79" i="4"/>
  <c r="F90" i="4"/>
  <c r="F96" i="4"/>
  <c r="F105" i="4"/>
  <c r="F39" i="4"/>
</calcChain>
</file>

<file path=xl/sharedStrings.xml><?xml version="1.0" encoding="utf-8"?>
<sst xmlns="http://schemas.openxmlformats.org/spreadsheetml/2006/main" count="569" uniqueCount="403">
  <si>
    <t>Applied Materials</t>
  </si>
  <si>
    <t>NASDAQ</t>
  </si>
  <si>
    <t>AMAT</t>
  </si>
  <si>
    <t>NYSE</t>
  </si>
  <si>
    <t>Фарма</t>
  </si>
  <si>
    <t>Caterpillar</t>
  </si>
  <si>
    <t>CAT</t>
  </si>
  <si>
    <t>Corning Incorporated</t>
  </si>
  <si>
    <t>GLW</t>
  </si>
  <si>
    <t>delta airlines</t>
  </si>
  <si>
    <t>DAL</t>
  </si>
  <si>
    <t>LLY</t>
  </si>
  <si>
    <t>Eli Lilly &amp; Company</t>
  </si>
  <si>
    <t>один из крупнейших мировых производителей военной и аэрокосмической техники</t>
  </si>
  <si>
    <t>General Dynamics</t>
  </si>
  <si>
    <t>GD</t>
  </si>
  <si>
    <t>американская кондитерская компания, пятая крупнейшая в мире, крупнейший производитель шоколадных батончиков в Северной Америке. </t>
  </si>
  <si>
    <t>Hershey’s</t>
  </si>
  <si>
    <t>HSY</t>
  </si>
  <si>
    <t>электронные системы управления и автоматизации.</t>
  </si>
  <si>
    <t>HON</t>
  </si>
  <si>
    <t>Honeywell</t>
  </si>
  <si>
    <t>Hewlett-Packard</t>
  </si>
  <si>
    <t>HPQ</t>
  </si>
  <si>
    <t>Intercontinental Exchange</t>
  </si>
  <si>
    <t>ICE</t>
  </si>
  <si>
    <t>сеть бирж и клиринговых палат для финансовых и товарных рынков в США, Канаде и Европе, крупнейший в мире оператор срочного рынка, где торгуются фьючерсные контракты на все виды базовых активов: энергоносители, валют</t>
  </si>
  <si>
    <t>Johnson &amp; Johnson</t>
  </si>
  <si>
    <t>JNJ</t>
  </si>
  <si>
    <t>Kroger</t>
  </si>
  <si>
    <t>KR</t>
  </si>
  <si>
    <t>сеть супермаркетов, основанная в 1883 году в Цинциннати.</t>
  </si>
  <si>
    <t>американский модный ритейлер, базирующийся в Колумбусе, штат Огайо. Его ведущие бренды включают Victoria's Secret и Bath &amp; Body Works.</t>
  </si>
  <si>
    <t>Marriott International</t>
  </si>
  <si>
    <t>MAR</t>
  </si>
  <si>
    <t>Merck</t>
  </si>
  <si>
    <t>MRK</t>
  </si>
  <si>
    <t>ФАРМА.транснациональная фармацевтическая компания со штаб-квартирой в США</t>
  </si>
  <si>
    <t>NextEra Energy</t>
  </si>
  <si>
    <t>NEE</t>
  </si>
  <si>
    <t>энергетическая компания из списка Fortune 200 с генерирует около 45 900 мегаватт электроэнергии, имеет выручку более 17 миллиардов долларов за 2017 год. Включает в себя следующие дочерние компании Florida Power &amp; Light, NextEra Energy Resources, NextEra Energy Partners и NextEra Energy Services</t>
  </si>
  <si>
    <t>United Technologies</t>
  </si>
  <si>
    <t>RTX</t>
  </si>
  <si>
    <t>дна из крупнейших финансово-промышленных групп США. Штаб-квартира — в Хартфорде, штат Коннектикут. Около половины доходов от продаж продукции и предоставляемых услуг составляет федеральный клиентский сектор обслуживания военных заказов</t>
  </si>
  <si>
    <t>Union Pacific Corporation</t>
  </si>
  <si>
    <t>UNP</t>
  </si>
  <si>
    <t>железнодорожной холдинговой компание</t>
  </si>
  <si>
    <t>Verizon Communications</t>
  </si>
  <si>
    <t>VZ</t>
  </si>
  <si>
    <t>Waste Management</t>
  </si>
  <si>
    <t>WM</t>
  </si>
  <si>
    <t>американская компания по управлению отходами, комплексным отходам и охране окружающей среды в Северной Америке</t>
  </si>
  <si>
    <t>APPLE</t>
  </si>
  <si>
    <t>AAPL</t>
  </si>
  <si>
    <t>nasdaq</t>
  </si>
  <si>
    <t>Essential Utilities Inc</t>
  </si>
  <si>
    <t>WTRG</t>
  </si>
  <si>
    <t>коммунальная компания, имеющая доли в Пенсильвании, Огайо, Северной Каролине, Иллинойсе, Техасе, Нью-Джерси, Индиане и Вирджинии. Компания предоставляет инфраструктуру и услуги по очистке питьевой воды и сточных вод.</t>
  </si>
  <si>
    <t>Lockheed Martin</t>
  </si>
  <si>
    <t>LMT</t>
  </si>
  <si>
    <t>американская военно-промышленная корпорация, специализирующаяся в области авиастроения, авиакосмической техники, судостроения, автоматизации почтовых служб и аэропортовой инфраструктуры и логистики. </t>
  </si>
  <si>
    <t>MSFT</t>
  </si>
  <si>
    <t>Microsoft</t>
  </si>
  <si>
    <t>PepsiCo</t>
  </si>
  <si>
    <t>PEP</t>
  </si>
  <si>
    <t>Visa</t>
  </si>
  <si>
    <t>Waste Connections </t>
  </si>
  <si>
    <t>североамериканская компания, предоставляющая комплексные услуги по утилизации отходов, которая предоставляет услуги по сбору, передаче, утилизации и переработке отходов, в основном из твердых отходов.</t>
  </si>
  <si>
    <t>3M</t>
  </si>
  <si>
    <t>MMM</t>
  </si>
  <si>
    <t>американская химическая корпорация работающая в области промышленности, безопасности работников, здравоохранения и товаров народного потребления.</t>
  </si>
  <si>
    <t>Adobe</t>
  </si>
  <si>
    <t>ADBE</t>
  </si>
  <si>
    <t>разработчик программного обеспечения.</t>
  </si>
  <si>
    <t>Amazon</t>
  </si>
  <si>
    <t>AMZN</t>
  </si>
  <si>
    <t>американская компания, крупнейшая в мире на рынках платформ электронной коммерции и публично-облачных вычислений по выручке и рыночной капитализации. </t>
  </si>
  <si>
    <t>American Express</t>
  </si>
  <si>
    <t>AXP</t>
  </si>
  <si>
    <t>американская финансовая компания. Известными продуктами компании являются кредитные карты, платежные карты и дорожные чеки. </t>
  </si>
  <si>
    <t>amgen</t>
  </si>
  <si>
    <t>AMGN</t>
  </si>
  <si>
    <t>американская транснациональная биофармацевтическая компания со штаб-квартирой в городе Таузенд-Оукс, Калифорния. Амджен является крупнейшей в мире независимой биотехнологической фирмой.</t>
  </si>
  <si>
    <t>AT&amp;T Inc.</t>
  </si>
  <si>
    <t>T</t>
  </si>
  <si>
    <t>ранснациональный телекоммуникационный конгломерат</t>
  </si>
  <si>
    <t>Biogen</t>
  </si>
  <si>
    <t>BIIB</t>
  </si>
  <si>
    <t>биотехнологическая компания, базирующаяся в Кембридже, штат Массачусетс, специализирующаяся на открытии, разработке и поставке методов лечения неврологических заболеваний для пациентов во всем мире</t>
  </si>
  <si>
    <t>Broadcom Inc</t>
  </si>
  <si>
    <t>AVGO</t>
  </si>
  <si>
    <t>компания по разработке полупроводниковой продукции со штаб-квартирой в Сан-Хосе, Калифорния. На счету компании более 5000 патентов.</t>
  </si>
  <si>
    <t>Centene Corp</t>
  </si>
  <si>
    <t>CNC</t>
  </si>
  <si>
    <t>медицинской помощи, которое служит основным посредником для государственных и частных программ здравоохранения. </t>
  </si>
  <si>
    <t>Charter Communications</t>
  </si>
  <si>
    <t>CHTR</t>
  </si>
  <si>
    <t>телекоммуникационная и медиа-компания, которая предлагает свои услуги потребителям и предприятиям под брендом Spectrum.</t>
  </si>
  <si>
    <t>ранснациональная компания, разрабатывающая и продающая сетевое оборудование, предназначенное в основном для крупных организаций и телекоммуникационных предприятий.</t>
  </si>
  <si>
    <t>Cisco</t>
  </si>
  <si>
    <t>CSCO</t>
  </si>
  <si>
    <t>The Coca-Cola Company</t>
  </si>
  <si>
    <t>KO</t>
  </si>
  <si>
    <t>Dominion Energy</t>
  </si>
  <si>
    <t>D</t>
  </si>
  <si>
    <t>электроэнергетическая компания, занимающаяся электроснабжением в Виргинии и Северной Каролине, а также газоснабжением в Западной Виргинии, Огайо, Пенсильвании и восточной части Северной Каролины</t>
  </si>
  <si>
    <t>Dupont</t>
  </si>
  <si>
    <t>DD</t>
  </si>
  <si>
    <t>Gap</t>
  </si>
  <si>
    <t>GPS</t>
  </si>
  <si>
    <t>американская компания, крупнейший ритейлер одежды в США и владелец третьей по величине в мире сети магазинов по продаже одежды.</t>
  </si>
  <si>
    <t>Dell Technologies Inc</t>
  </si>
  <si>
    <t>DELL</t>
  </si>
  <si>
    <t>ногонациональная технологическая компания со штаб-квартирой в Раунд-Рок, штат Техас. Он был образован в результате слияния компаний Dell и EMC в сентябре 2016 года.</t>
  </si>
  <si>
    <t>IBM</t>
  </si>
  <si>
    <t>INTC</t>
  </si>
  <si>
    <t>Intel</t>
  </si>
  <si>
    <t>IRDM</t>
  </si>
  <si>
    <t>семирный оператор спутниковой телефонной связи. Покрытие составляет 100 % поверхности Земли, включая оба полюса.</t>
  </si>
  <si>
    <t>Lazard</t>
  </si>
  <si>
    <t>LAZ</t>
  </si>
  <si>
    <t>Linde</t>
  </si>
  <si>
    <t>LIN</t>
  </si>
  <si>
    <t>химическая компания с местонахождением в Ирландии, образованная в результате слияния Linde AG в Германии и Praxair в США. Это крупнейшая в мире газовая компания как по доле рынка, так и по доходам.</t>
  </si>
  <si>
    <t>Nucor Corporation</t>
  </si>
  <si>
    <t>NUE</t>
  </si>
  <si>
    <t>сталелитейная компания, крупнейшая в США и 11-я в мире на 2017 год. В списке крупнейших публичных компаний мира Forbes Global 2000 за 2018 год U.S. Steel заняла 615-е место. </t>
  </si>
  <si>
    <t>Nvidia</t>
  </si>
  <si>
    <t>NVDA</t>
  </si>
  <si>
    <t>мериканская технологическая компания, разработчик графических процессоров и систем-на-чипе</t>
  </si>
  <si>
    <t>Oracle</t>
  </si>
  <si>
    <t>ORCL</t>
  </si>
  <si>
    <t>Philip Morris International</t>
  </si>
  <si>
    <t>PM</t>
  </si>
  <si>
    <t>Pfizer</t>
  </si>
  <si>
    <t>PFE</t>
  </si>
  <si>
    <t>Procter &amp; Gamble</t>
  </si>
  <si>
    <t>PG</t>
  </si>
  <si>
    <t>Republic Services, Inc.</t>
  </si>
  <si>
    <t>RSG</t>
  </si>
  <si>
    <t>Отходы</t>
  </si>
  <si>
    <t>Табак</t>
  </si>
  <si>
    <t>Ширпотреб</t>
  </si>
  <si>
    <t>является вторым по величине поставщиком услуг по сбору, передаче, утилизации, переработке и энергетическому обслуживанию неопасных твердых отходов в Соединенных Штатах, если судить по доходам.</t>
  </si>
  <si>
    <t>Salesforce.com</t>
  </si>
  <si>
    <t>IT</t>
  </si>
  <si>
    <t>CRM</t>
  </si>
  <si>
    <t>Starbucks</t>
  </si>
  <si>
    <t>SBUX</t>
  </si>
  <si>
    <t>Кофе</t>
  </si>
  <si>
    <t>Bank of America Corp</t>
  </si>
  <si>
    <t>BAC</t>
  </si>
  <si>
    <t>Банк</t>
  </si>
  <si>
    <t>T-Mobile US</t>
  </si>
  <si>
    <t>TMT</t>
  </si>
  <si>
    <t>TMUS</t>
  </si>
  <si>
    <t>Tyson Foods</t>
  </si>
  <si>
    <t>TSN</t>
  </si>
  <si>
    <t>Еда</t>
  </si>
  <si>
    <t>VMware</t>
  </si>
  <si>
    <t>VMW</t>
  </si>
  <si>
    <t>крупнейший разработчик программного обеспечения для виртуализации.</t>
  </si>
  <si>
    <t>Walmart</t>
  </si>
  <si>
    <t>WMT</t>
  </si>
  <si>
    <t>Ритейл</t>
  </si>
  <si>
    <t>The Walt Disney Company</t>
  </si>
  <si>
    <t>DIS</t>
  </si>
  <si>
    <t>Развлечение</t>
  </si>
  <si>
    <t>Fortune Brands Home &amp; Security Inc</t>
  </si>
  <si>
    <t>Дома</t>
  </si>
  <si>
    <t>Hologic, Inc.</t>
  </si>
  <si>
    <t>едицинская технологическая компания, которая в основном занимается вопросами здоровья женщин; он продает медицинские приборы для диагностики, хирургии и медицинской визуализации.</t>
  </si>
  <si>
    <t>медицина</t>
  </si>
  <si>
    <t>HOLX</t>
  </si>
  <si>
    <t>D. R. Horton Inc</t>
  </si>
  <si>
    <t>DHI</t>
  </si>
  <si>
    <t>Стройка</t>
  </si>
  <si>
    <t>омпания по строительству домов, зарегистрированная в штате Делавэр, со штаб-квартирой в Арлингтоне, штат Техас. </t>
  </si>
  <si>
    <t>Техника</t>
  </si>
  <si>
    <t>Стекла</t>
  </si>
  <si>
    <t>Авиа</t>
  </si>
  <si>
    <t>Энергетика</t>
  </si>
  <si>
    <t>Война</t>
  </si>
  <si>
    <t>Электрика</t>
  </si>
  <si>
    <t>Компы</t>
  </si>
  <si>
    <t>Одежда</t>
  </si>
  <si>
    <t>Отели</t>
  </si>
  <si>
    <t>ЖД</t>
  </si>
  <si>
    <t>Вода</t>
  </si>
  <si>
    <t>ЕДА</t>
  </si>
  <si>
    <t>V</t>
  </si>
  <si>
    <t>WCN</t>
  </si>
  <si>
    <t>Химия</t>
  </si>
  <si>
    <t>Медицина</t>
  </si>
  <si>
    <t>Металл</t>
  </si>
  <si>
    <t>Ebay</t>
  </si>
  <si>
    <t>EBAY</t>
  </si>
  <si>
    <t>Masco Corporation</t>
  </si>
  <si>
    <t>MAS</t>
  </si>
  <si>
    <t>производителем товаров для обустройства дома и новых рынков строительства дома. Конгломерат Masco, объединяющий более 20 компаний, управляет почти 60 производственными предприятиями в Соединенных Штатах и ​​более 20 в других частях мира. </t>
  </si>
  <si>
    <t>Monster Beverage Corp</t>
  </si>
  <si>
    <t>MNST</t>
  </si>
  <si>
    <t>производству напитков, которая производит энергетические напитки, включая Monster Energy, Relentless и Burn</t>
  </si>
  <si>
    <t>Vertex Pharmaceuticals</t>
  </si>
  <si>
    <t>VRTX</t>
  </si>
  <si>
    <t>TXN</t>
  </si>
  <si>
    <t>Texas Instruments</t>
  </si>
  <si>
    <t>производитель полупроводниковых приборов, микросхем, электроники и изделий на их основе. Расположена в Далласе. Является 4-м в мире по размеру производителем полупроводниковых приборов, уступая лишь Intel, Samsung и Toshiba.</t>
  </si>
  <si>
    <t>ETF VTI</t>
  </si>
  <si>
    <t>AMD</t>
  </si>
  <si>
    <t>ETF</t>
  </si>
  <si>
    <t>компания</t>
  </si>
  <si>
    <t>символы</t>
  </si>
  <si>
    <t>биржа</t>
  </si>
  <si>
    <t>стоимость</t>
  </si>
  <si>
    <t>кол-во</t>
  </si>
  <si>
    <t>общая стоимость</t>
  </si>
  <si>
    <t>отрасль</t>
  </si>
  <si>
    <t>Renewable Energy Group</t>
  </si>
  <si>
    <t>REGI</t>
  </si>
  <si>
    <t>First Solar</t>
  </si>
  <si>
    <t>FSLR</t>
  </si>
  <si>
    <t>американская компания-производитель модулей фотовольтаики, кроме того занимающаяся обеспечением оборудования для заводов данного профиля и обеспечивающая конечный сервис, включающий финансирование, строительство и техподдержку в переработке отслуживших модулей</t>
  </si>
  <si>
    <t>поставляет оборудование, услуги и программное обеспечение для производства полупроводниковых микросхем для электроники, плоскопанельных дисплеев для компьютеров, смартфонов и телевизоров, а также солнечных батарей</t>
  </si>
  <si>
    <t>Autodesk</t>
  </si>
  <si>
    <t>крупнейший в мире поставщик программного обеспечения для промышленного и гражданского строительства, машиностроения, рынка средств информации и развлечений. Компанией разработан широкий спектр тиражируемых программных продуктов для архитекторов, инженеров, конструкторов</t>
  </si>
  <si>
    <t>ADSK</t>
  </si>
  <si>
    <t>Intuitive Surgical</t>
  </si>
  <si>
    <t>ISRG</t>
  </si>
  <si>
    <t>разрабатывает, производит и продает роботизированные продукты, предназначенные для улучшения клинических результатов пациентов с помощью минимально инвазивной хирургии, прежде всего с хирургической системой da Vinci</t>
  </si>
  <si>
    <t>NOW</t>
  </si>
  <si>
    <t>ServiceNow</t>
  </si>
  <si>
    <t xml:space="preserve">разрабатывает платформу облачных вычислений, чтобы помочь компаниям управлять цифровыми рабочими процессами для корпоративных операций, а также получила признание за инновации. </t>
  </si>
  <si>
    <t>Deere &amp; Company</t>
  </si>
  <si>
    <t>DE</t>
  </si>
  <si>
    <t>машиностроительная компания, выпускающая сельскохозяйственную, строительную и лесозаготовительную технику. Крупнейший в мире производитель сельскохозяйственной техники</t>
  </si>
  <si>
    <t>NIKE</t>
  </si>
  <si>
    <t>VAR</t>
  </si>
  <si>
    <t>LOW</t>
  </si>
  <si>
    <t>компания розничной торговли, владеющая сетью магазинов по продаже товаров для улучшения жилища.</t>
  </si>
  <si>
    <t>Lowe’s</t>
  </si>
  <si>
    <t>HD</t>
  </si>
  <si>
    <t>торговая сеть, являющаяся крупнейшей на планете по продаже инструментов для ремонта и стройматериалов</t>
  </si>
  <si>
    <t>The Home Depot</t>
  </si>
  <si>
    <t>Ветеренария</t>
  </si>
  <si>
    <t>Idexx Laboratories</t>
  </si>
  <si>
    <t>INTU</t>
  </si>
  <si>
    <t>американская компания по разработке программного обеспечения для бизнеса и финансов, которая разрабатывает и продает программное обеспечение для финансовой, бухгалтерской и налоговой отчетности, а также сопутствующие услуги для малых предприятий, бухгалтеров и частных лиц</t>
  </si>
  <si>
    <t>Intuit Inc.</t>
  </si>
  <si>
    <t>Varian Medical Systems</t>
  </si>
  <si>
    <t>компания по лечению радиационной онкологии и производитель программного обеспечения,</t>
  </si>
  <si>
    <t>дома</t>
  </si>
  <si>
    <t>Спорт</t>
  </si>
  <si>
    <t>Electronic Arts</t>
  </si>
  <si>
    <t>Iridium</t>
  </si>
  <si>
    <t>Alarm holdings</t>
  </si>
  <si>
    <t>VTI</t>
  </si>
  <si>
    <t>EA</t>
  </si>
  <si>
    <t>Игры</t>
  </si>
  <si>
    <t>ALRM</t>
  </si>
  <si>
    <t>предоставляющая облачные сервисы для удаленного управления, домашней автоматизации и мониторинга. Услуги по мониторингу могут включать контракты через сторонних подрядчиков</t>
  </si>
  <si>
    <t>Altair Engineering</t>
  </si>
  <si>
    <t>ALTR</t>
  </si>
  <si>
    <t>Проектирование</t>
  </si>
  <si>
    <t>по информационным технологиям со штаб-квартирой в Трое, штат Мичиган. Они обеспечивают проектирование и разработку продукта, корпоративные услуги, аналитику данных, IoT и облачные вычисления.</t>
  </si>
  <si>
    <t>Alteryx</t>
  </si>
  <si>
    <t>AYX</t>
  </si>
  <si>
    <t>ИИ</t>
  </si>
  <si>
    <t>компьютерном программном обеспечении</t>
  </si>
  <si>
    <t>FSLY</t>
  </si>
  <si>
    <t>Fastly</t>
  </si>
  <si>
    <t>Облачные вычисления</t>
  </si>
  <si>
    <t>Побольше.Работает с тик-тк</t>
  </si>
  <si>
    <t>LivePerson</t>
  </si>
  <si>
    <t>LPSN</t>
  </si>
  <si>
    <t>занимается разработкой программного обеспечения для диалоговой коммерции и искусственного интеллекта</t>
  </si>
  <si>
    <t>Accuray</t>
  </si>
  <si>
    <t>Proto Labs</t>
  </si>
  <si>
    <t>PRLB</t>
  </si>
  <si>
    <t>3D</t>
  </si>
  <si>
    <t>обеспечивает быстрое производство нестандартных 3D-печатных, с ЧПУ, листового металла и литьевых деталей под заказ для создания прототипов и краткосрочного производства.</t>
  </si>
  <si>
    <t>3D Systems</t>
  </si>
  <si>
    <t>DDD</t>
  </si>
  <si>
    <t>разрабатывает, производит и продает 3D-принтеры, материалы для 3D-печати, 3D-сканеры, а также предлагает услуги 3D-печати.</t>
  </si>
  <si>
    <t>ARAY</t>
  </si>
  <si>
    <t>Медицинское оборудование</t>
  </si>
  <si>
    <t>NIO</t>
  </si>
  <si>
    <t>китайский производитель автомобилей со штаб-квартирой в Шанхае, специализирующийся на проектировании и разработке электромобилей.</t>
  </si>
  <si>
    <t>Транспорт</t>
  </si>
  <si>
    <t>AeroVironment</t>
  </si>
  <si>
    <t>AVAV</t>
  </si>
  <si>
    <t>Беспилотники</t>
  </si>
  <si>
    <t>американский военный подрядчик со штаб-квартирой в Сими-Вэлли, штат Калифорния, который в основном занимается беспилотными летательными аппаратами. Пол Б. МакКриди-младший, разработчик самолетов для людей, основал компанию в 1971 году</t>
  </si>
  <si>
    <t>Unity Biotechnology</t>
  </si>
  <si>
    <t>UBX</t>
  </si>
  <si>
    <t>биотехнологическая компания, которая разрабатывает лекарства, нацеленные на стареющие клетки.</t>
  </si>
  <si>
    <t>Sorrento Therapeutics</t>
  </si>
  <si>
    <t>SRNE</t>
  </si>
  <si>
    <t>Открытие и разработка лекарственных препаратов для лечения рака, аутоиммунных расстройств, метаболических и инфекционных заболеваний.</t>
  </si>
  <si>
    <t>занимающаяся открытием, разработкой и коммерциализацией лекарств для лечения тяжелых метаболических, психиатрических и онкологических заболеваний</t>
  </si>
  <si>
    <t>Corcept Therapeutics</t>
  </si>
  <si>
    <t>CORT</t>
  </si>
  <si>
    <t>ACADIA Pharmaceuticals</t>
  </si>
  <si>
    <t>ACAD</t>
  </si>
  <si>
    <t>Разрабатывает препараты для лечения заболеваний ЦНС, болезни Паркинсона, Альцгеймера и шизофрении.</t>
  </si>
  <si>
    <t>SRPT</t>
  </si>
  <si>
    <t>Sarepta Therapeutics</t>
  </si>
  <si>
    <t>генетической медицины</t>
  </si>
  <si>
    <t>bluebird bio</t>
  </si>
  <si>
    <t>BLUE</t>
  </si>
  <si>
    <t>разрабатывает генную терапию для лечения тяжелых генетических заболеваний и рака.</t>
  </si>
  <si>
    <t>Intellia Therapeutics</t>
  </si>
  <si>
    <t>NTLA</t>
  </si>
  <si>
    <t> биофармацевтические препараты с использованием системы редактирования генов CRISPR, изобретенной Дженифер Дудна и Виргиниюсом Шикшнисом.</t>
  </si>
  <si>
    <t>Editas Medicine</t>
  </si>
  <si>
    <t>EDIT</t>
  </si>
  <si>
    <t>разрабатывает методы лечения на основе технологии редактирования генов CRISPR – Cas9</t>
  </si>
  <si>
    <t>Arrowhead Pharmaceuticals</t>
  </si>
  <si>
    <t>ARWR</t>
  </si>
  <si>
    <t>механизмы действия РНК-интерференции</t>
  </si>
  <si>
    <t>производит и продает устройства для электротерапии для использования при обезболивании, физической реабилитации, неврологической диагностике и мониторинге сердца.</t>
  </si>
  <si>
    <t>Zynex</t>
  </si>
  <si>
    <t>ZYXI</t>
  </si>
  <si>
    <t>STAAR Surgical</t>
  </si>
  <si>
    <t>STAA</t>
  </si>
  <si>
    <t>инновационных имплантируемых линз для глаз и систем имплантации линзы в глаз.</t>
  </si>
  <si>
    <t>Beyond Meat</t>
  </si>
  <si>
    <t>BYND</t>
  </si>
  <si>
    <t>крупнейший мировой производитель заменителей мяса на растительной основе.</t>
  </si>
  <si>
    <t>AZRE</t>
  </si>
  <si>
    <t>Azure Power Global</t>
  </si>
  <si>
    <t>независимый производитель электроэнергии, разработчик и оператор солнечных фотоэлектрических станций коммунального и коммерческого масштаба со штаб-квартирой в Нью-Дели, Индия. </t>
  </si>
  <si>
    <t>Daqo New Energy</t>
  </si>
  <si>
    <t>DQ</t>
  </si>
  <si>
    <t>китайская компания, занимающаяся производством монокристаллического кремния и поликремния, в основном для использования в солнечных фотоэлектрических системах. Компания управляет производством моно-Si и поли-Si</t>
  </si>
  <si>
    <t>SolarEdge</t>
  </si>
  <si>
    <t>поставщик оптимизаторов мощности, солнечных инверторов и систем мониторинга для фотоэлектрических батарей, расположенный в США и в Израиле.</t>
  </si>
  <si>
    <t>SEDG</t>
  </si>
  <si>
    <t>Xilinx</t>
  </si>
  <si>
    <t>XLNX</t>
  </si>
  <si>
    <t>QCOM</t>
  </si>
  <si>
    <t>Qualcomm</t>
  </si>
  <si>
    <t>разработке и исследованию беспроводных средств связи, а также SoC</t>
  </si>
  <si>
    <t>разработчик и производитель интегральных микросхем программируемой логики.</t>
  </si>
  <si>
    <t>Mastercard</t>
  </si>
  <si>
    <t>MA</t>
  </si>
  <si>
    <t>Chegg</t>
  </si>
  <si>
    <t>CHGG</t>
  </si>
  <si>
    <t>технологическая компания в сфере образования, базирующаяся в Санта-Кларе, Калифорния. Он предоставляет аренду цифровых и физических учебников, онлайн-репетиторство и другие услуги для студентов</t>
  </si>
  <si>
    <t>ETSY</t>
  </si>
  <si>
    <t>Etsy</t>
  </si>
  <si>
    <t>peer-to-peer веб-сайт электронной коммерции, который фокусируется на изделиях ручной работы и старинных вещах и материалах, уникальных товарах ограниченного выпуска.</t>
  </si>
  <si>
    <t>Viatris</t>
  </si>
  <si>
    <t>VTRS</t>
  </si>
  <si>
    <t>IFF</t>
  </si>
  <si>
    <t>International Flavors &amp; Fragrances</t>
  </si>
  <si>
    <t>производит ароматизаторы, ароматизаторы и косметические активные вещества, которые продаются по всему миру.</t>
  </si>
  <si>
    <t>API</t>
  </si>
  <si>
    <t>SQ</t>
  </si>
  <si>
    <t>ALB</t>
  </si>
  <si>
    <t>Square</t>
  </si>
  <si>
    <t>технологическая компания, разрабатывающая решения для приёма и обработки электронных платежей.</t>
  </si>
  <si>
    <t>Albemarle Corporation</t>
  </si>
  <si>
    <t>крупнейший поставщик лития для аккумуляторов электромобилей</t>
  </si>
  <si>
    <t>Литий</t>
  </si>
  <si>
    <t>Agora</t>
  </si>
  <si>
    <t>Соцсети</t>
  </si>
  <si>
    <t>китайская компания, соцсети типа Клабхаус</t>
  </si>
  <si>
    <t>XYL</t>
  </si>
  <si>
    <t>EL</t>
  </si>
  <si>
    <t>Xylem</t>
  </si>
  <si>
    <t>крупный американский поставщик технологий водоснабжения для коммунальных, жилых, коммерческих, сельскохозяйственных и промышленных предприятий. Ком</t>
  </si>
  <si>
    <t>Estee Lauder</t>
  </si>
  <si>
    <t>Специализуется на производстве и продаже престижных средств по уходу за кожей, декоративной косметики и парфюмерии, средств по уходу за волосами</t>
  </si>
  <si>
    <t>Люкс</t>
  </si>
  <si>
    <t>BBWI</t>
  </si>
  <si>
    <t>VSCO</t>
  </si>
  <si>
    <t>Bath &amp; Body Works Inc</t>
  </si>
  <si>
    <t>Victoria's Secret &amp; Co.</t>
  </si>
  <si>
    <t>NFLX</t>
  </si>
  <si>
    <t>Netflix</t>
  </si>
  <si>
    <t>Слияние 13 июня 2022</t>
  </si>
  <si>
    <t>TSCO</t>
  </si>
  <si>
    <t>LRCX</t>
  </si>
  <si>
    <t>Google</t>
  </si>
  <si>
    <t>GOOGL</t>
  </si>
  <si>
    <t>Tractor Supply Company</t>
  </si>
  <si>
    <t>розничную сеть магазинов, которая продает товары для обустройства дома, сельского хозяйства, ухода за газонами и садами, домашнего скота, лошадей и домашних животных для фермеров-любителей и владельцев ранчо, владельцев домашних животных</t>
  </si>
  <si>
    <t>Lam Research Corporation</t>
  </si>
  <si>
    <t>Полупроводниики</t>
  </si>
  <si>
    <t>поставщик оборудования для производства пластин и сопутствующих услуг для полупроводниковой промышленности.</t>
  </si>
  <si>
    <t>HUM</t>
  </si>
  <si>
    <t>Humana</t>
  </si>
  <si>
    <t>Медицинское страхование</t>
  </si>
  <si>
    <t>SRE</t>
  </si>
  <si>
    <t>Sempra Energy</t>
  </si>
  <si>
    <t>Southern Company</t>
  </si>
  <si>
    <t>SO</t>
  </si>
  <si>
    <t>ETR</t>
  </si>
  <si>
    <t>Entergy Corp</t>
  </si>
  <si>
    <t>FBIN</t>
  </si>
  <si>
    <t>IDXX</t>
  </si>
  <si>
    <t>NKE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</si>
</sst>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14" x14ac:knownFonts="1">
    <font>
      <sz val="12"/>
      <color theme="1"/>
      <name val="Calibri"/>
      <family val="2"/>
      <scheme val="minor"/>
    </font>
    <font>
      <sz val="20"/>
      <color theme="1"/>
      <name val="Arial"/>
    </font>
    <font>
      <sz val="20"/>
      <color rgb="FF4D5156"/>
      <name val="Arial"/>
    </font>
    <font>
      <sz val="20"/>
      <color rgb="FF222222"/>
      <name val="Arial"/>
    </font>
    <font>
      <b/>
      <sz val="20"/>
      <color rgb="FF222222"/>
      <name val="Arial"/>
    </font>
    <font>
      <sz val="14"/>
      <color rgb="FF4D5156"/>
      <name val="Arial"/>
    </font>
    <font>
      <sz val="20"/>
      <color theme="1"/>
      <name val="Calibri"/>
      <family val="2"/>
      <scheme val="minor"/>
    </font>
    <font>
      <sz val="20"/>
      <color rgb="FF000000"/>
      <name val="Verdana"/>
    </font>
    <font>
      <sz val="16"/>
      <color rgb="FF3C4043"/>
      <name val="Arial"/>
    </font>
    <font>
      <u/>
      <sz val="12"/>
      <color theme="11"/>
      <name val="Calibri"/>
      <family val="2"/>
      <scheme val="minor"/>
    </font>
    <font>
      <sz val="14"/>
      <color rgb="FF202124"/>
      <name val="Arial"/>
      <family val="2"/>
      <charset val="204"/>
    </font>
    <font>
      <sz val="20"/>
      <color theme="1"/>
      <name val="Arial"/>
      <family val="2"/>
      <charset val="204"/>
    </font>
    <font>
      <sz val="20"/>
      <color rgb="FF4D5156"/>
      <name val="Arial"/>
      <family val="2"/>
      <charset val="204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1" fillId="0" borderId="0" xfId="0" applyFont="1" applyFill="1"/>
    <xf numFmtId="0" fontId="3" fillId="0" borderId="0" xfId="0" applyFont="1" applyFill="1"/>
    <xf numFmtId="0" fontId="2" fillId="0" borderId="0" xfId="0" applyFont="1" applyFill="1"/>
    <xf numFmtId="0" fontId="4" fillId="0" borderId="0" xfId="0" applyFont="1" applyFill="1" applyAlignment="1">
      <alignment vertical="center"/>
    </xf>
    <xf numFmtId="0" fontId="0" fillId="2" borderId="0" xfId="0" applyFill="1"/>
    <xf numFmtId="0" fontId="0" fillId="3" borderId="0" xfId="0" applyFill="1"/>
    <xf numFmtId="0" fontId="6" fillId="0" borderId="0" xfId="0" applyFont="1" applyFill="1"/>
    <xf numFmtId="0" fontId="7" fillId="0" borderId="0" xfId="0" applyFont="1" applyFill="1"/>
    <xf numFmtId="0" fontId="5" fillId="0" borderId="0" xfId="0" applyFont="1"/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8" fillId="0" borderId="0" xfId="0" applyFont="1"/>
    <xf numFmtId="0" fontId="1" fillId="4" borderId="0" xfId="0" applyFont="1" applyFill="1"/>
    <xf numFmtId="0" fontId="6" fillId="4" borderId="0" xfId="0" applyFont="1" applyFill="1"/>
    <xf numFmtId="0" fontId="3" fillId="4" borderId="0" xfId="0" applyFont="1" applyFill="1"/>
    <xf numFmtId="0" fontId="10" fillId="0" borderId="0" xfId="0" applyFont="1"/>
    <xf numFmtId="0" fontId="11" fillId="0" borderId="0" xfId="0" applyFont="1" applyFill="1"/>
    <xf numFmtId="0" fontId="12" fillId="0" borderId="0" xfId="0" applyFont="1" applyFill="1"/>
    <xf numFmtId="0" fontId="11" fillId="4" borderId="0" xfId="0" applyFont="1" applyFill="1"/>
    <xf numFmtId="164" fontId="13" fillId="0" borderId="0" xfId="0" applyNumberFormat="1" applyFont="1" applyFill="1"/>
    <xf numFmtId="0" fontId="10" fillId="0" borderId="0" xfId="0" applyFont="1" applyFill="1"/>
  </cellXfs>
  <cellStyles count="4">
    <cellStyle name="Обычный" xfId="0" builtinId="0"/>
    <cellStyle name="Открывавшаяся гиперссылка" xfId="1" builtinId="9" hidden="1"/>
    <cellStyle name="Открывавшаяся гиперссылка" xfId="2" builtinId="9" hidden="1"/>
    <cellStyle name="Открывавшаяся гиперссылка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ccuray.com/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abSelected="1" topLeftCell="A98" zoomScale="81" zoomScaleNormal="80" zoomScalePageLayoutView="80" workbookViewId="0">
      <selection activeCell="D121" sqref="D121"/>
    </sheetView>
  </sheetViews>
  <sheetFormatPr baseColWidth="10" defaultColWidth="10.6640625" defaultRowHeight="16" x14ac:dyDescent="0.2"/>
  <cols>
    <col min="1" max="1" width="42.6640625" style="1" customWidth="1"/>
    <col min="2" max="2" width="10.6640625" style="1"/>
    <col min="3" max="3" width="6" style="1" customWidth="1"/>
    <col min="4" max="4" width="11.6640625" style="1" bestFit="1" customWidth="1"/>
    <col min="5" max="5" width="17.6640625" style="1" bestFit="1" customWidth="1"/>
    <col min="6" max="6" width="28.6640625" style="1" bestFit="1" customWidth="1"/>
    <col min="7" max="7" width="25.6640625" style="1" customWidth="1"/>
    <col min="8" max="8" width="10.6640625" style="1"/>
    <col min="9" max="9" width="13.1640625" style="1" customWidth="1"/>
    <col min="10" max="16384" width="10.6640625" style="1"/>
  </cols>
  <sheetData>
    <row r="1" spans="1:8" ht="25" x14ac:dyDescent="0.25">
      <c r="A1" s="2" t="s">
        <v>211</v>
      </c>
      <c r="B1" s="2" t="s">
        <v>212</v>
      </c>
      <c r="C1" s="2" t="s">
        <v>213</v>
      </c>
      <c r="D1" s="2" t="s">
        <v>215</v>
      </c>
      <c r="E1" s="2" t="s">
        <v>214</v>
      </c>
      <c r="F1" s="2" t="s">
        <v>216</v>
      </c>
      <c r="G1" s="2" t="s">
        <v>217</v>
      </c>
      <c r="H1" s="2"/>
    </row>
    <row r="2" spans="1:8" ht="25" x14ac:dyDescent="0.25">
      <c r="A2" s="16" t="s">
        <v>52</v>
      </c>
      <c r="B2" s="2" t="s">
        <v>53</v>
      </c>
      <c r="C2" s="2" t="s">
        <v>54</v>
      </c>
      <c r="D2" s="2">
        <f>4+12+6</f>
        <v>22</v>
      </c>
      <c r="E2" s="2">
        <v>169</v>
      </c>
      <c r="F2" s="2">
        <f>E2*D2</f>
        <v>3718</v>
      </c>
      <c r="G2" s="2" t="s">
        <v>183</v>
      </c>
      <c r="H2" s="2"/>
    </row>
    <row r="3" spans="1:8" ht="26" x14ac:dyDescent="0.3">
      <c r="A3" s="2" t="s">
        <v>302</v>
      </c>
      <c r="B3" s="16" t="s">
        <v>303</v>
      </c>
      <c r="C3" s="8"/>
      <c r="D3" s="8">
        <v>3</v>
      </c>
      <c r="E3" s="8">
        <v>16</v>
      </c>
      <c r="F3" s="8">
        <f>D3*E3</f>
        <v>48</v>
      </c>
      <c r="G3" s="8" t="s">
        <v>4</v>
      </c>
      <c r="H3" s="9" t="s">
        <v>304</v>
      </c>
    </row>
    <row r="4" spans="1:8" ht="25" x14ac:dyDescent="0.25">
      <c r="A4" s="4" t="s">
        <v>71</v>
      </c>
      <c r="B4" s="16" t="s">
        <v>72</v>
      </c>
      <c r="C4" s="2" t="s">
        <v>1</v>
      </c>
      <c r="D4" s="2">
        <f>1+1</f>
        <v>2</v>
      </c>
      <c r="E4" s="2">
        <v>438</v>
      </c>
      <c r="F4" s="2">
        <f>E4*D4</f>
        <v>876</v>
      </c>
      <c r="G4" s="2" t="s">
        <v>145</v>
      </c>
      <c r="H4" s="4" t="s">
        <v>73</v>
      </c>
    </row>
    <row r="5" spans="1:8" ht="25" x14ac:dyDescent="0.25">
      <c r="A5" s="2" t="s">
        <v>224</v>
      </c>
      <c r="B5" s="16" t="s">
        <v>226</v>
      </c>
      <c r="C5" s="2" t="s">
        <v>1</v>
      </c>
      <c r="D5" s="2">
        <v>8</v>
      </c>
      <c r="E5" s="2">
        <v>225</v>
      </c>
      <c r="F5" s="2">
        <f>E5*D5</f>
        <v>1800</v>
      </c>
      <c r="G5" s="2" t="s">
        <v>145</v>
      </c>
      <c r="H5" s="2" t="s">
        <v>225</v>
      </c>
    </row>
    <row r="6" spans="1:8" ht="26" x14ac:dyDescent="0.3">
      <c r="A6" s="2" t="s">
        <v>362</v>
      </c>
      <c r="B6" s="16" t="s">
        <v>359</v>
      </c>
      <c r="C6" s="2"/>
      <c r="D6" s="2">
        <f>8+3+2</f>
        <v>13</v>
      </c>
      <c r="E6" s="2">
        <v>258</v>
      </c>
      <c r="F6" s="8">
        <f>D6*E6</f>
        <v>3354</v>
      </c>
      <c r="G6" s="2" t="s">
        <v>364</v>
      </c>
      <c r="H6" s="10" t="s">
        <v>363</v>
      </c>
    </row>
    <row r="7" spans="1:8" ht="26" x14ac:dyDescent="0.3">
      <c r="A7" s="8" t="s">
        <v>255</v>
      </c>
      <c r="B7" s="17" t="s">
        <v>259</v>
      </c>
      <c r="C7" s="8"/>
      <c r="D7" s="8">
        <v>3</v>
      </c>
      <c r="E7" s="8">
        <v>75</v>
      </c>
      <c r="F7" s="8">
        <f>D7*E7</f>
        <v>225</v>
      </c>
      <c r="G7" s="8" t="s">
        <v>145</v>
      </c>
      <c r="H7" s="4" t="s">
        <v>260</v>
      </c>
    </row>
    <row r="8" spans="1:8" ht="26" x14ac:dyDescent="0.3">
      <c r="A8" s="2" t="s">
        <v>261</v>
      </c>
      <c r="B8" s="16" t="s">
        <v>262</v>
      </c>
      <c r="C8" s="8"/>
      <c r="D8" s="8">
        <v>5</v>
      </c>
      <c r="E8" s="8">
        <v>56</v>
      </c>
      <c r="F8" s="8">
        <f>D8*E8</f>
        <v>280</v>
      </c>
      <c r="G8" s="8" t="s">
        <v>263</v>
      </c>
      <c r="H8" s="4" t="s">
        <v>264</v>
      </c>
    </row>
    <row r="9" spans="1:8" ht="25" x14ac:dyDescent="0.25">
      <c r="A9" s="2" t="s">
        <v>0</v>
      </c>
      <c r="B9" s="16" t="s">
        <v>2</v>
      </c>
      <c r="C9" s="2" t="s">
        <v>1</v>
      </c>
      <c r="D9" s="2">
        <f>7+3+1</f>
        <v>11</v>
      </c>
      <c r="E9" s="2">
        <v>104</v>
      </c>
      <c r="F9" s="2">
        <f>E9*D9</f>
        <v>1144</v>
      </c>
      <c r="G9" s="2" t="s">
        <v>183</v>
      </c>
      <c r="H9" s="3" t="s">
        <v>223</v>
      </c>
    </row>
    <row r="10" spans="1:8" ht="25" x14ac:dyDescent="0.25">
      <c r="A10" s="2" t="s">
        <v>209</v>
      </c>
      <c r="B10" s="16" t="s">
        <v>209</v>
      </c>
      <c r="C10" s="2"/>
      <c r="D10" s="2">
        <f>6+6+1</f>
        <v>13</v>
      </c>
      <c r="E10" s="2">
        <v>98</v>
      </c>
      <c r="F10" s="2">
        <f>E10*D10</f>
        <v>1274</v>
      </c>
      <c r="G10" s="2" t="s">
        <v>183</v>
      </c>
      <c r="H10" s="2"/>
    </row>
    <row r="11" spans="1:8" ht="25" x14ac:dyDescent="0.25">
      <c r="A11" s="2" t="s">
        <v>80</v>
      </c>
      <c r="B11" s="16" t="s">
        <v>81</v>
      </c>
      <c r="C11" s="2" t="s">
        <v>1</v>
      </c>
      <c r="D11" s="2">
        <v>1</v>
      </c>
      <c r="E11" s="2">
        <v>250</v>
      </c>
      <c r="F11" s="2">
        <f>E11*D11</f>
        <v>250</v>
      </c>
      <c r="G11" s="2" t="s">
        <v>4</v>
      </c>
      <c r="H11" s="4" t="s">
        <v>82</v>
      </c>
    </row>
    <row r="12" spans="1:8" ht="25" x14ac:dyDescent="0.25">
      <c r="A12" s="2" t="s">
        <v>74</v>
      </c>
      <c r="B12" s="2" t="s">
        <v>75</v>
      </c>
      <c r="C12" s="2" t="s">
        <v>1</v>
      </c>
      <c r="D12" s="2">
        <f>21</f>
        <v>21</v>
      </c>
      <c r="E12" s="2">
        <v>143</v>
      </c>
      <c r="F12" s="2">
        <f>E12*D12</f>
        <v>3003</v>
      </c>
      <c r="G12" s="2" t="s">
        <v>164</v>
      </c>
      <c r="H12" s="4" t="s">
        <v>76</v>
      </c>
    </row>
    <row r="13" spans="1:8" ht="26" x14ac:dyDescent="0.3">
      <c r="A13" s="11" t="s">
        <v>365</v>
      </c>
      <c r="B13" s="16" t="s">
        <v>357</v>
      </c>
      <c r="D13" s="2">
        <v>4</v>
      </c>
      <c r="E13" s="2">
        <v>5.12</v>
      </c>
      <c r="F13" s="8">
        <f>D13*E13</f>
        <v>20.48</v>
      </c>
      <c r="G13" s="2" t="s">
        <v>366</v>
      </c>
      <c r="H13" s="4" t="s">
        <v>367</v>
      </c>
    </row>
    <row r="14" spans="1:8" ht="26" x14ac:dyDescent="0.3">
      <c r="A14" s="2" t="s">
        <v>276</v>
      </c>
      <c r="B14" s="2" t="s">
        <v>284</v>
      </c>
      <c r="C14" s="8"/>
      <c r="D14" s="8">
        <v>0</v>
      </c>
      <c r="E14" s="8">
        <v>3.98</v>
      </c>
      <c r="F14" s="8">
        <f>D14*E14</f>
        <v>0</v>
      </c>
      <c r="G14" s="8" t="s">
        <v>172</v>
      </c>
      <c r="H14" s="4" t="s">
        <v>285</v>
      </c>
    </row>
    <row r="15" spans="1:8" ht="26" x14ac:dyDescent="0.3">
      <c r="A15" s="2" t="s">
        <v>317</v>
      </c>
      <c r="B15" s="16" t="s">
        <v>318</v>
      </c>
      <c r="C15" s="8"/>
      <c r="D15" s="8">
        <v>2</v>
      </c>
      <c r="E15" s="8">
        <v>46</v>
      </c>
      <c r="F15" s="8">
        <f>D15*E15</f>
        <v>92</v>
      </c>
      <c r="G15" s="8" t="s">
        <v>4</v>
      </c>
      <c r="H15" s="4" t="s">
        <v>319</v>
      </c>
    </row>
    <row r="16" spans="1:8" s="6" customFormat="1" ht="26" x14ac:dyDescent="0.3">
      <c r="A16" s="2" t="s">
        <v>289</v>
      </c>
      <c r="B16" s="2" t="s">
        <v>290</v>
      </c>
      <c r="C16" s="8"/>
      <c r="D16" s="8"/>
      <c r="E16" s="8">
        <v>104.74</v>
      </c>
      <c r="F16" s="8">
        <f>D16*E16</f>
        <v>0</v>
      </c>
      <c r="G16" s="8" t="s">
        <v>291</v>
      </c>
      <c r="H16" s="4" t="s">
        <v>292</v>
      </c>
    </row>
    <row r="17" spans="1:8" ht="25" x14ac:dyDescent="0.25">
      <c r="A17" s="2" t="s">
        <v>89</v>
      </c>
      <c r="B17" s="16" t="s">
        <v>90</v>
      </c>
      <c r="C17" s="2" t="s">
        <v>1</v>
      </c>
      <c r="D17" s="2">
        <f>1+4</f>
        <v>5</v>
      </c>
      <c r="E17" s="2">
        <v>550</v>
      </c>
      <c r="F17" s="2">
        <f>E17*D17</f>
        <v>2750</v>
      </c>
      <c r="G17" s="20" t="s">
        <v>389</v>
      </c>
      <c r="H17" s="4" t="s">
        <v>91</v>
      </c>
    </row>
    <row r="18" spans="1:8" ht="25" x14ac:dyDescent="0.25">
      <c r="A18" s="2" t="s">
        <v>77</v>
      </c>
      <c r="B18" s="16" t="s">
        <v>78</v>
      </c>
      <c r="C18" s="2" t="s">
        <v>1</v>
      </c>
      <c r="D18" s="2">
        <v>3</v>
      </c>
      <c r="E18" s="2">
        <v>162</v>
      </c>
      <c r="F18" s="2">
        <f>E18*D18</f>
        <v>486</v>
      </c>
      <c r="G18" s="2" t="s">
        <v>152</v>
      </c>
      <c r="H18" s="4" t="s">
        <v>79</v>
      </c>
    </row>
    <row r="19" spans="1:8" ht="26" x14ac:dyDescent="0.3">
      <c r="A19" s="2" t="s">
        <v>265</v>
      </c>
      <c r="B19" s="16" t="s">
        <v>266</v>
      </c>
      <c r="C19" s="8"/>
      <c r="D19" s="8">
        <v>4</v>
      </c>
      <c r="E19" s="8">
        <v>68</v>
      </c>
      <c r="F19" s="8">
        <f>D19*E19</f>
        <v>272</v>
      </c>
      <c r="G19" s="8" t="s">
        <v>267</v>
      </c>
      <c r="H19" s="4" t="s">
        <v>268</v>
      </c>
    </row>
    <row r="20" spans="1:8" ht="26" x14ac:dyDescent="0.3">
      <c r="A20" s="2" t="s">
        <v>330</v>
      </c>
      <c r="B20" s="16" t="s">
        <v>329</v>
      </c>
      <c r="C20" s="8"/>
      <c r="D20" s="8">
        <v>5</v>
      </c>
      <c r="E20" s="8">
        <v>11.5</v>
      </c>
      <c r="F20" s="8">
        <f>D20*E20</f>
        <v>57.5</v>
      </c>
      <c r="G20" s="2" t="s">
        <v>181</v>
      </c>
      <c r="H20" s="4" t="s">
        <v>331</v>
      </c>
    </row>
    <row r="21" spans="1:8" ht="25" x14ac:dyDescent="0.25">
      <c r="A21" s="2" t="s">
        <v>150</v>
      </c>
      <c r="B21" s="2" t="s">
        <v>151</v>
      </c>
      <c r="C21" s="2" t="s">
        <v>3</v>
      </c>
      <c r="D21" s="2"/>
      <c r="E21" s="2">
        <v>41.35</v>
      </c>
      <c r="F21" s="2">
        <f>E21*D21</f>
        <v>0</v>
      </c>
      <c r="G21" s="2" t="s">
        <v>152</v>
      </c>
      <c r="H21" s="2"/>
    </row>
    <row r="22" spans="1:8" ht="25" x14ac:dyDescent="0.25">
      <c r="A22" s="2" t="s">
        <v>86</v>
      </c>
      <c r="B22" s="16" t="s">
        <v>87</v>
      </c>
      <c r="C22" s="2" t="s">
        <v>1</v>
      </c>
      <c r="D22" s="2">
        <v>5</v>
      </c>
      <c r="E22" s="2">
        <v>218</v>
      </c>
      <c r="F22" s="2">
        <f>E22*D22</f>
        <v>1090</v>
      </c>
      <c r="G22" s="2" t="s">
        <v>4</v>
      </c>
      <c r="H22" s="4" t="s">
        <v>88</v>
      </c>
    </row>
    <row r="23" spans="1:8" ht="26" x14ac:dyDescent="0.3">
      <c r="A23" s="2" t="s">
        <v>308</v>
      </c>
      <c r="B23" s="16" t="s">
        <v>309</v>
      </c>
      <c r="C23" s="8"/>
      <c r="D23" s="8">
        <v>3</v>
      </c>
      <c r="E23" s="8">
        <v>5.86</v>
      </c>
      <c r="F23" s="8">
        <f>D23*E23</f>
        <v>17.580000000000002</v>
      </c>
      <c r="G23" s="8" t="s">
        <v>4</v>
      </c>
      <c r="H23" s="4" t="s">
        <v>310</v>
      </c>
    </row>
    <row r="24" spans="1:8" ht="26" x14ac:dyDescent="0.3">
      <c r="A24" s="2" t="s">
        <v>326</v>
      </c>
      <c r="B24" s="16" t="s">
        <v>327</v>
      </c>
      <c r="C24" s="8"/>
      <c r="D24" s="8">
        <v>2</v>
      </c>
      <c r="E24" s="8">
        <v>36</v>
      </c>
      <c r="F24" s="8">
        <f>D24*E24</f>
        <v>72</v>
      </c>
      <c r="G24" s="8" t="s">
        <v>158</v>
      </c>
      <c r="H24" s="4" t="s">
        <v>328</v>
      </c>
    </row>
    <row r="25" spans="1:8" ht="25" x14ac:dyDescent="0.25">
      <c r="A25" s="2" t="s">
        <v>5</v>
      </c>
      <c r="B25" s="16" t="s">
        <v>6</v>
      </c>
      <c r="C25" s="2" t="s">
        <v>3</v>
      </c>
      <c r="D25" s="2">
        <v>3</v>
      </c>
      <c r="E25" s="2">
        <v>190</v>
      </c>
      <c r="F25" s="2">
        <f>E25*D25</f>
        <v>570</v>
      </c>
      <c r="G25" s="2" t="s">
        <v>178</v>
      </c>
      <c r="H25" s="2"/>
    </row>
    <row r="26" spans="1:8" ht="26" x14ac:dyDescent="0.3">
      <c r="A26" s="2" t="s">
        <v>346</v>
      </c>
      <c r="B26" s="16" t="s">
        <v>347</v>
      </c>
      <c r="D26" s="2">
        <f>3+3</f>
        <v>6</v>
      </c>
      <c r="E26" s="2">
        <v>22</v>
      </c>
      <c r="F26" s="8">
        <f>D26*E26</f>
        <v>132</v>
      </c>
      <c r="G26" s="2" t="s">
        <v>145</v>
      </c>
      <c r="H26" s="10" t="s">
        <v>348</v>
      </c>
    </row>
    <row r="27" spans="1:8" ht="25" x14ac:dyDescent="0.25">
      <c r="A27" s="2" t="s">
        <v>95</v>
      </c>
      <c r="B27" s="16" t="s">
        <v>96</v>
      </c>
      <c r="C27" s="2" t="s">
        <v>1</v>
      </c>
      <c r="D27" s="2">
        <v>3</v>
      </c>
      <c r="E27" s="2">
        <v>463</v>
      </c>
      <c r="F27" s="2">
        <f>E27*D27</f>
        <v>1389</v>
      </c>
      <c r="G27" s="2" t="s">
        <v>167</v>
      </c>
      <c r="H27" s="4" t="s">
        <v>97</v>
      </c>
    </row>
    <row r="28" spans="1:8" ht="25" x14ac:dyDescent="0.25">
      <c r="A28" s="2" t="s">
        <v>92</v>
      </c>
      <c r="B28" s="16" t="s">
        <v>93</v>
      </c>
      <c r="C28" s="2" t="s">
        <v>3</v>
      </c>
      <c r="D28" s="2">
        <v>3</v>
      </c>
      <c r="E28" s="2">
        <v>95</v>
      </c>
      <c r="F28" s="2">
        <f>E28*D28</f>
        <v>285</v>
      </c>
      <c r="G28" s="2" t="s">
        <v>193</v>
      </c>
      <c r="H28" s="4" t="s">
        <v>94</v>
      </c>
    </row>
    <row r="29" spans="1:8" ht="26" x14ac:dyDescent="0.3">
      <c r="A29" s="2" t="s">
        <v>300</v>
      </c>
      <c r="B29" s="16" t="s">
        <v>301</v>
      </c>
      <c r="C29" s="8"/>
      <c r="D29" s="8">
        <v>10</v>
      </c>
      <c r="E29" s="8">
        <v>27</v>
      </c>
      <c r="F29" s="8">
        <f>D29*E29</f>
        <v>270</v>
      </c>
      <c r="G29" s="8" t="s">
        <v>4</v>
      </c>
      <c r="H29" s="4" t="s">
        <v>299</v>
      </c>
    </row>
    <row r="30" spans="1:8" ht="25" x14ac:dyDescent="0.5">
      <c r="A30" s="2" t="s">
        <v>144</v>
      </c>
      <c r="B30" s="16" t="s">
        <v>146</v>
      </c>
      <c r="C30" s="2" t="s">
        <v>3</v>
      </c>
      <c r="D30" s="2">
        <f>1+1</f>
        <v>2</v>
      </c>
      <c r="E30" s="2">
        <v>188</v>
      </c>
      <c r="F30" s="2">
        <f>E30*D30</f>
        <v>376</v>
      </c>
      <c r="G30" s="2" t="s">
        <v>146</v>
      </c>
      <c r="H30" s="2"/>
    </row>
    <row r="31" spans="1:8" ht="25" x14ac:dyDescent="0.25">
      <c r="A31" s="2" t="s">
        <v>99</v>
      </c>
      <c r="B31" s="2" t="s">
        <v>100</v>
      </c>
      <c r="C31" s="2" t="s">
        <v>1</v>
      </c>
      <c r="D31" s="2"/>
      <c r="E31" s="2">
        <v>55.5</v>
      </c>
      <c r="F31" s="2">
        <f>E31*D31</f>
        <v>0</v>
      </c>
      <c r="G31" s="2" t="s">
        <v>183</v>
      </c>
      <c r="H31" s="4" t="s">
        <v>98</v>
      </c>
    </row>
    <row r="32" spans="1:8" ht="25" x14ac:dyDescent="0.25">
      <c r="A32" s="2" t="s">
        <v>103</v>
      </c>
      <c r="B32" s="16" t="s">
        <v>104</v>
      </c>
      <c r="C32" s="2" t="s">
        <v>3</v>
      </c>
      <c r="D32" s="2">
        <v>3</v>
      </c>
      <c r="E32" s="2">
        <v>81</v>
      </c>
      <c r="F32" s="2">
        <f>E32*D32</f>
        <v>243</v>
      </c>
      <c r="G32" s="2" t="s">
        <v>181</v>
      </c>
      <c r="H32" s="4" t="s">
        <v>105</v>
      </c>
    </row>
    <row r="33" spans="1:8" ht="25" x14ac:dyDescent="0.25">
      <c r="A33" s="2" t="s">
        <v>9</v>
      </c>
      <c r="B33" s="16" t="s">
        <v>10</v>
      </c>
      <c r="C33" s="2" t="s">
        <v>3</v>
      </c>
      <c r="D33" s="2">
        <f>15+16</f>
        <v>31</v>
      </c>
      <c r="E33" s="2">
        <v>34</v>
      </c>
      <c r="F33" s="2">
        <f>E33*D33</f>
        <v>1054</v>
      </c>
      <c r="G33" s="2" t="s">
        <v>180</v>
      </c>
      <c r="H33" s="2"/>
    </row>
    <row r="34" spans="1:8" ht="25" x14ac:dyDescent="0.25">
      <c r="A34" s="2" t="s">
        <v>106</v>
      </c>
      <c r="B34" s="2" t="s">
        <v>107</v>
      </c>
      <c r="C34" s="2" t="s">
        <v>3</v>
      </c>
      <c r="D34" s="2"/>
      <c r="E34" s="2">
        <v>76.5</v>
      </c>
      <c r="F34" s="2">
        <f>E34*D34</f>
        <v>0</v>
      </c>
      <c r="G34" s="2" t="s">
        <v>142</v>
      </c>
      <c r="H34" s="2"/>
    </row>
    <row r="35" spans="1:8" ht="26" x14ac:dyDescent="0.3">
      <c r="A35" s="2" t="s">
        <v>281</v>
      </c>
      <c r="B35" s="16" t="s">
        <v>282</v>
      </c>
      <c r="C35" s="8"/>
      <c r="D35" s="8">
        <v>10</v>
      </c>
      <c r="E35" s="8">
        <v>11</v>
      </c>
      <c r="F35" s="8">
        <f>D35*E35</f>
        <v>110</v>
      </c>
      <c r="G35" s="8" t="s">
        <v>279</v>
      </c>
      <c r="H35" s="4" t="s">
        <v>283</v>
      </c>
    </row>
    <row r="36" spans="1:8" ht="25" x14ac:dyDescent="0.25">
      <c r="A36" s="3" t="s">
        <v>233</v>
      </c>
      <c r="B36" s="16" t="s">
        <v>234</v>
      </c>
      <c r="C36" s="2" t="s">
        <v>3</v>
      </c>
      <c r="D36" s="2">
        <f>8+7</f>
        <v>15</v>
      </c>
      <c r="E36" s="2">
        <v>361</v>
      </c>
      <c r="F36" s="2">
        <f>E36*D36</f>
        <v>5415</v>
      </c>
      <c r="G36" s="2" t="s">
        <v>178</v>
      </c>
      <c r="H36" s="3" t="s">
        <v>235</v>
      </c>
    </row>
    <row r="37" spans="1:8" ht="25" x14ac:dyDescent="0.25">
      <c r="A37" s="2" t="s">
        <v>111</v>
      </c>
      <c r="B37" s="2" t="s">
        <v>112</v>
      </c>
      <c r="C37" s="2" t="s">
        <v>3</v>
      </c>
      <c r="D37" s="2"/>
      <c r="E37" s="2">
        <v>98.57</v>
      </c>
      <c r="F37" s="2">
        <f>E37*D37</f>
        <v>0</v>
      </c>
      <c r="G37" s="2" t="s">
        <v>184</v>
      </c>
      <c r="H37" s="4" t="s">
        <v>113</v>
      </c>
    </row>
    <row r="38" spans="1:8" ht="25" x14ac:dyDescent="0.25">
      <c r="A38" s="2" t="s">
        <v>174</v>
      </c>
      <c r="B38" s="16" t="s">
        <v>175</v>
      </c>
      <c r="C38" s="2" t="s">
        <v>3</v>
      </c>
      <c r="D38" s="2">
        <f>2+6</f>
        <v>8</v>
      </c>
      <c r="E38" s="2">
        <v>78</v>
      </c>
      <c r="F38" s="2">
        <f>E38*D38</f>
        <v>624</v>
      </c>
      <c r="G38" s="2" t="s">
        <v>176</v>
      </c>
      <c r="H38" s="4" t="s">
        <v>177</v>
      </c>
    </row>
    <row r="39" spans="1:8" ht="25" x14ac:dyDescent="0.25">
      <c r="A39" s="2" t="s">
        <v>165</v>
      </c>
      <c r="B39" s="2" t="s">
        <v>166</v>
      </c>
      <c r="C39" s="2" t="s">
        <v>3</v>
      </c>
      <c r="D39" s="2"/>
      <c r="E39" s="2">
        <v>175.85</v>
      </c>
      <c r="F39" s="2">
        <f>E39*D39</f>
        <v>0</v>
      </c>
      <c r="G39" s="2" t="s">
        <v>167</v>
      </c>
      <c r="H39" s="2"/>
    </row>
    <row r="40" spans="1:8" ht="26" x14ac:dyDescent="0.3">
      <c r="A40" s="2" t="s">
        <v>332</v>
      </c>
      <c r="B40" s="16" t="s">
        <v>333</v>
      </c>
      <c r="C40" s="8"/>
      <c r="D40" s="8">
        <f>2*5</f>
        <v>10</v>
      </c>
      <c r="E40" s="8">
        <v>70</v>
      </c>
      <c r="F40" s="8">
        <f>D40*E40</f>
        <v>700</v>
      </c>
      <c r="G40" s="2" t="s">
        <v>183</v>
      </c>
      <c r="H40" s="4" t="s">
        <v>334</v>
      </c>
    </row>
    <row r="41" spans="1:8" ht="25" x14ac:dyDescent="0.25">
      <c r="A41" s="2" t="s">
        <v>253</v>
      </c>
      <c r="B41" s="16" t="s">
        <v>257</v>
      </c>
      <c r="C41" s="2"/>
      <c r="D41" s="2">
        <f>1+1</f>
        <v>2</v>
      </c>
      <c r="E41" s="2">
        <v>130</v>
      </c>
      <c r="F41" s="2">
        <f>E41*D41</f>
        <v>260</v>
      </c>
      <c r="G41" s="2" t="s">
        <v>258</v>
      </c>
      <c r="H41" s="2"/>
    </row>
    <row r="42" spans="1:8" ht="25" x14ac:dyDescent="0.25">
      <c r="A42" s="2" t="s">
        <v>195</v>
      </c>
      <c r="B42" s="16" t="s">
        <v>196</v>
      </c>
      <c r="C42" s="2" t="s">
        <v>1</v>
      </c>
      <c r="D42" s="2">
        <v>2</v>
      </c>
      <c r="E42" s="2">
        <v>48</v>
      </c>
      <c r="F42" s="2">
        <f>E42*D42</f>
        <v>96</v>
      </c>
      <c r="G42" s="2" t="s">
        <v>164</v>
      </c>
      <c r="H42" s="2"/>
    </row>
    <row r="43" spans="1:8" ht="26" x14ac:dyDescent="0.3">
      <c r="A43" s="2" t="s">
        <v>314</v>
      </c>
      <c r="B43" s="16" t="s">
        <v>315</v>
      </c>
      <c r="C43" s="8"/>
      <c r="D43" s="8">
        <f>4+4</f>
        <v>8</v>
      </c>
      <c r="E43" s="8">
        <v>18</v>
      </c>
      <c r="F43" s="8">
        <f>D43*E43</f>
        <v>144</v>
      </c>
      <c r="G43" s="8" t="s">
        <v>4</v>
      </c>
      <c r="H43" s="4" t="s">
        <v>316</v>
      </c>
    </row>
    <row r="44" spans="1:8" ht="26" x14ac:dyDescent="0.3">
      <c r="A44" s="2" t="s">
        <v>350</v>
      </c>
      <c r="B44" s="16" t="s">
        <v>349</v>
      </c>
      <c r="D44" s="2">
        <v>2</v>
      </c>
      <c r="E44" s="2">
        <v>116</v>
      </c>
      <c r="F44" s="8">
        <f>D44*E44</f>
        <v>232</v>
      </c>
      <c r="G44" s="2" t="s">
        <v>164</v>
      </c>
      <c r="H44" s="10" t="s">
        <v>351</v>
      </c>
    </row>
    <row r="45" spans="1:8" ht="25" x14ac:dyDescent="0.25">
      <c r="A45" s="2" t="s">
        <v>168</v>
      </c>
      <c r="B45" s="16" t="s">
        <v>400</v>
      </c>
      <c r="C45" s="2" t="s">
        <v>3</v>
      </c>
      <c r="D45" s="2">
        <f>6+10</f>
        <v>16</v>
      </c>
      <c r="E45" s="2">
        <v>67</v>
      </c>
      <c r="F45" s="2">
        <f>E45*D45</f>
        <v>1072</v>
      </c>
      <c r="G45" s="2" t="s">
        <v>169</v>
      </c>
      <c r="H45" s="2"/>
    </row>
    <row r="46" spans="1:8" ht="25" x14ac:dyDescent="0.25">
      <c r="A46" s="5" t="s">
        <v>220</v>
      </c>
      <c r="B46" s="18" t="s">
        <v>221</v>
      </c>
      <c r="C46" s="2" t="s">
        <v>54</v>
      </c>
      <c r="D46" s="2">
        <v>8</v>
      </c>
      <c r="E46" s="2">
        <v>115</v>
      </c>
      <c r="F46" s="2">
        <f>E46*D46</f>
        <v>920</v>
      </c>
      <c r="G46" s="2" t="s">
        <v>181</v>
      </c>
      <c r="H46" s="2" t="s">
        <v>222</v>
      </c>
    </row>
    <row r="47" spans="1:8" ht="26" x14ac:dyDescent="0.3">
      <c r="A47" s="2" t="s">
        <v>270</v>
      </c>
      <c r="B47" s="16" t="s">
        <v>269</v>
      </c>
      <c r="C47" s="8"/>
      <c r="D47" s="8">
        <v>4</v>
      </c>
      <c r="E47" s="8">
        <v>11.5</v>
      </c>
      <c r="F47" s="8">
        <f>D47*E47</f>
        <v>46</v>
      </c>
      <c r="G47" s="8" t="s">
        <v>271</v>
      </c>
      <c r="H47" s="4" t="s">
        <v>272</v>
      </c>
    </row>
    <row r="48" spans="1:8" ht="25" x14ac:dyDescent="0.25">
      <c r="A48" s="2" t="s">
        <v>14</v>
      </c>
      <c r="B48" s="16" t="s">
        <v>15</v>
      </c>
      <c r="C48" s="2" t="s">
        <v>3</v>
      </c>
      <c r="D48" s="2">
        <v>2</v>
      </c>
      <c r="E48" s="2">
        <v>229</v>
      </c>
      <c r="F48" s="2">
        <f t="shared" ref="F48:F72" si="0">E48*D48</f>
        <v>458</v>
      </c>
      <c r="G48" s="2" t="s">
        <v>182</v>
      </c>
      <c r="H48" s="4" t="s">
        <v>13</v>
      </c>
    </row>
    <row r="49" spans="1:8" ht="25" x14ac:dyDescent="0.25">
      <c r="A49" s="2" t="s">
        <v>7</v>
      </c>
      <c r="B49" s="2" t="s">
        <v>8</v>
      </c>
      <c r="C49" s="2" t="s">
        <v>3</v>
      </c>
      <c r="D49" s="2"/>
      <c r="E49" s="2">
        <v>40.78</v>
      </c>
      <c r="F49" s="2">
        <f t="shared" si="0"/>
        <v>0</v>
      </c>
      <c r="G49" s="2" t="s">
        <v>179</v>
      </c>
      <c r="H49" s="2"/>
    </row>
    <row r="50" spans="1:8" ht="25" x14ac:dyDescent="0.25">
      <c r="A50" s="2" t="s">
        <v>108</v>
      </c>
      <c r="B50" s="2" t="s">
        <v>109</v>
      </c>
      <c r="C50" s="2" t="s">
        <v>3</v>
      </c>
      <c r="D50" s="2"/>
      <c r="E50" s="2">
        <v>30.08</v>
      </c>
      <c r="F50" s="2">
        <f t="shared" si="0"/>
        <v>0</v>
      </c>
      <c r="G50" s="2" t="s">
        <v>185</v>
      </c>
      <c r="H50" s="4" t="s">
        <v>110</v>
      </c>
    </row>
    <row r="51" spans="1:8" ht="25" x14ac:dyDescent="0.25">
      <c r="A51" s="3" t="s">
        <v>243</v>
      </c>
      <c r="B51" s="16" t="s">
        <v>241</v>
      </c>
      <c r="C51" s="2"/>
      <c r="D51" s="2">
        <v>3</v>
      </c>
      <c r="E51" s="2">
        <v>311</v>
      </c>
      <c r="F51" s="2">
        <f t="shared" si="0"/>
        <v>933</v>
      </c>
      <c r="G51" s="2" t="s">
        <v>169</v>
      </c>
      <c r="H51" s="2" t="s">
        <v>242</v>
      </c>
    </row>
    <row r="52" spans="1:8" ht="25" x14ac:dyDescent="0.25">
      <c r="A52" s="2" t="s">
        <v>170</v>
      </c>
      <c r="B52" s="16" t="s">
        <v>173</v>
      </c>
      <c r="C52" s="2" t="s">
        <v>1</v>
      </c>
      <c r="D52" s="2">
        <v>20</v>
      </c>
      <c r="E52" s="2">
        <v>71</v>
      </c>
      <c r="F52" s="2">
        <f t="shared" si="0"/>
        <v>1420</v>
      </c>
      <c r="G52" s="2" t="s">
        <v>172</v>
      </c>
      <c r="H52" s="4" t="s">
        <v>171</v>
      </c>
    </row>
    <row r="53" spans="1:8" ht="25" x14ac:dyDescent="0.25">
      <c r="A53" s="2" t="s">
        <v>21</v>
      </c>
      <c r="B53" s="16" t="s">
        <v>20</v>
      </c>
      <c r="C53" s="2" t="s">
        <v>3</v>
      </c>
      <c r="D53" s="2">
        <v>3</v>
      </c>
      <c r="E53" s="2">
        <v>196</v>
      </c>
      <c r="F53" s="2">
        <f t="shared" si="0"/>
        <v>588</v>
      </c>
      <c r="G53" s="2" t="s">
        <v>183</v>
      </c>
      <c r="H53" s="4" t="s">
        <v>19</v>
      </c>
    </row>
    <row r="54" spans="1:8" ht="25" x14ac:dyDescent="0.25">
      <c r="A54" s="2" t="s">
        <v>22</v>
      </c>
      <c r="B54" s="2" t="s">
        <v>23</v>
      </c>
      <c r="C54" s="2" t="s">
        <v>3</v>
      </c>
      <c r="D54" s="2"/>
      <c r="E54" s="2">
        <v>29.52</v>
      </c>
      <c r="F54" s="2">
        <f t="shared" si="0"/>
        <v>0</v>
      </c>
      <c r="G54" s="2" t="s">
        <v>184</v>
      </c>
      <c r="H54" s="2"/>
    </row>
    <row r="55" spans="1:8" ht="25" x14ac:dyDescent="0.25">
      <c r="A55" s="2" t="s">
        <v>17</v>
      </c>
      <c r="B55" s="16" t="s">
        <v>18</v>
      </c>
      <c r="C55" s="2" t="s">
        <v>3</v>
      </c>
      <c r="D55" s="2">
        <f>2+5+13</f>
        <v>20</v>
      </c>
      <c r="E55" s="2">
        <v>226</v>
      </c>
      <c r="F55" s="2">
        <f t="shared" si="0"/>
        <v>4520</v>
      </c>
      <c r="G55" s="2" t="s">
        <v>158</v>
      </c>
      <c r="H55" s="4" t="s">
        <v>16</v>
      </c>
    </row>
    <row r="56" spans="1:8" ht="25" x14ac:dyDescent="0.25">
      <c r="A56" s="2" t="s">
        <v>114</v>
      </c>
      <c r="B56" s="2" t="s">
        <v>114</v>
      </c>
      <c r="C56" s="2" t="s">
        <v>3</v>
      </c>
      <c r="D56" s="2"/>
      <c r="E56" s="2">
        <v>141.32</v>
      </c>
      <c r="F56" s="2">
        <f t="shared" si="0"/>
        <v>0</v>
      </c>
      <c r="G56" s="2" t="s">
        <v>184</v>
      </c>
      <c r="H56" s="2"/>
    </row>
    <row r="57" spans="1:8" ht="25" x14ac:dyDescent="0.25">
      <c r="A57" s="2" t="s">
        <v>24</v>
      </c>
      <c r="B57" s="16" t="s">
        <v>25</v>
      </c>
      <c r="C57" s="2" t="s">
        <v>3</v>
      </c>
      <c r="D57" s="2">
        <f>3+9</f>
        <v>12</v>
      </c>
      <c r="E57" s="2">
        <v>106</v>
      </c>
      <c r="F57" s="2">
        <f t="shared" si="0"/>
        <v>1272</v>
      </c>
      <c r="G57" s="2" t="s">
        <v>152</v>
      </c>
      <c r="H57" s="4" t="s">
        <v>26</v>
      </c>
    </row>
    <row r="58" spans="1:8" s="6" customFormat="1" ht="25" x14ac:dyDescent="0.25">
      <c r="A58" s="14" t="s">
        <v>245</v>
      </c>
      <c r="B58" s="18" t="s">
        <v>401</v>
      </c>
      <c r="C58" s="12"/>
      <c r="D58" s="12">
        <f>1+1+1</f>
        <v>3</v>
      </c>
      <c r="E58" s="12">
        <v>398</v>
      </c>
      <c r="F58" s="12">
        <f t="shared" si="0"/>
        <v>1194</v>
      </c>
      <c r="G58" s="12" t="s">
        <v>244</v>
      </c>
      <c r="H58" s="12"/>
    </row>
    <row r="59" spans="1:8" ht="25" x14ac:dyDescent="0.25">
      <c r="A59" s="3" t="s">
        <v>355</v>
      </c>
      <c r="B59" s="18" t="s">
        <v>354</v>
      </c>
      <c r="C59" s="2"/>
      <c r="D59" s="2">
        <v>2</v>
      </c>
      <c r="E59" s="2">
        <v>122</v>
      </c>
      <c r="F59" s="2">
        <f t="shared" si="0"/>
        <v>244</v>
      </c>
      <c r="G59" s="2" t="s">
        <v>4</v>
      </c>
      <c r="H59" s="2" t="s">
        <v>356</v>
      </c>
    </row>
    <row r="60" spans="1:8" ht="25" x14ac:dyDescent="0.25">
      <c r="A60" s="2" t="s">
        <v>116</v>
      </c>
      <c r="B60" s="16" t="s">
        <v>115</v>
      </c>
      <c r="C60" s="2" t="s">
        <v>1</v>
      </c>
      <c r="D60" s="2">
        <v>6</v>
      </c>
      <c r="E60" s="2">
        <v>35</v>
      </c>
      <c r="F60" s="2">
        <f t="shared" si="0"/>
        <v>210</v>
      </c>
      <c r="G60" s="2" t="s">
        <v>184</v>
      </c>
      <c r="H60" s="2"/>
    </row>
    <row r="61" spans="1:8" ht="25" x14ac:dyDescent="0.25">
      <c r="A61" s="2" t="s">
        <v>248</v>
      </c>
      <c r="B61" s="16" t="s">
        <v>246</v>
      </c>
      <c r="C61" s="2" t="s">
        <v>1</v>
      </c>
      <c r="D61" s="2">
        <v>2</v>
      </c>
      <c r="E61" s="2">
        <v>475</v>
      </c>
      <c r="F61" s="2">
        <f t="shared" si="0"/>
        <v>950</v>
      </c>
      <c r="G61" s="2" t="s">
        <v>146</v>
      </c>
      <c r="H61" s="2" t="s">
        <v>247</v>
      </c>
    </row>
    <row r="62" spans="1:8" s="6" customFormat="1" ht="25" x14ac:dyDescent="0.25">
      <c r="A62" s="12" t="s">
        <v>254</v>
      </c>
      <c r="B62" s="16" t="s">
        <v>117</v>
      </c>
      <c r="C62" s="12" t="s">
        <v>1</v>
      </c>
      <c r="D62" s="12">
        <f>5+10+14</f>
        <v>29</v>
      </c>
      <c r="E62" s="12">
        <v>45</v>
      </c>
      <c r="F62" s="12">
        <f t="shared" si="0"/>
        <v>1305</v>
      </c>
      <c r="G62" s="12" t="s">
        <v>154</v>
      </c>
      <c r="H62" s="13" t="s">
        <v>118</v>
      </c>
    </row>
    <row r="63" spans="1:8" ht="25" x14ac:dyDescent="0.25">
      <c r="A63" s="3" t="s">
        <v>227</v>
      </c>
      <c r="B63" s="18" t="s">
        <v>228</v>
      </c>
      <c r="C63" s="2" t="s">
        <v>1</v>
      </c>
      <c r="D63" s="2">
        <v>9</v>
      </c>
      <c r="E63" s="2">
        <v>236</v>
      </c>
      <c r="F63" s="2">
        <f t="shared" si="0"/>
        <v>2124</v>
      </c>
      <c r="G63" s="2" t="s">
        <v>193</v>
      </c>
      <c r="H63" s="2" t="s">
        <v>229</v>
      </c>
    </row>
    <row r="64" spans="1:8" ht="25" x14ac:dyDescent="0.25">
      <c r="A64" s="2" t="s">
        <v>27</v>
      </c>
      <c r="B64" s="16" t="s">
        <v>28</v>
      </c>
      <c r="C64" s="2" t="s">
        <v>3</v>
      </c>
      <c r="D64" s="2">
        <v>7</v>
      </c>
      <c r="E64" s="2">
        <v>169</v>
      </c>
      <c r="F64" s="2">
        <f t="shared" si="0"/>
        <v>1183</v>
      </c>
      <c r="G64" s="2" t="s">
        <v>142</v>
      </c>
      <c r="H64" s="2"/>
    </row>
    <row r="65" spans="1:8" ht="25" x14ac:dyDescent="0.25">
      <c r="A65" s="2" t="s">
        <v>101</v>
      </c>
      <c r="B65" s="16" t="s">
        <v>102</v>
      </c>
      <c r="C65" s="2" t="s">
        <v>3</v>
      </c>
      <c r="D65" s="2">
        <f>20+16+15+7</f>
        <v>58</v>
      </c>
      <c r="E65" s="2">
        <v>59.65</v>
      </c>
      <c r="F65" s="2">
        <f t="shared" si="0"/>
        <v>3459.7</v>
      </c>
      <c r="G65" s="2" t="s">
        <v>189</v>
      </c>
      <c r="H65" s="2"/>
    </row>
    <row r="66" spans="1:8" ht="25" x14ac:dyDescent="0.25">
      <c r="A66" s="2" t="s">
        <v>29</v>
      </c>
      <c r="B66" s="16" t="s">
        <v>30</v>
      </c>
      <c r="C66" s="2" t="s">
        <v>3</v>
      </c>
      <c r="D66" s="2">
        <v>7</v>
      </c>
      <c r="E66" s="2">
        <v>46</v>
      </c>
      <c r="F66" s="2">
        <f t="shared" si="0"/>
        <v>322</v>
      </c>
      <c r="G66" s="2" t="s">
        <v>158</v>
      </c>
      <c r="H66" s="4" t="s">
        <v>31</v>
      </c>
    </row>
    <row r="67" spans="1:8" ht="25" x14ac:dyDescent="0.25">
      <c r="A67" s="2" t="s">
        <v>119</v>
      </c>
      <c r="B67" s="2" t="s">
        <v>120</v>
      </c>
      <c r="C67" s="2" t="s">
        <v>3</v>
      </c>
      <c r="D67" s="2"/>
      <c r="E67" s="2">
        <v>48.04</v>
      </c>
      <c r="F67" s="2">
        <f t="shared" si="0"/>
        <v>0</v>
      </c>
      <c r="G67" s="2" t="s">
        <v>152</v>
      </c>
      <c r="H67" s="2"/>
    </row>
    <row r="68" spans="1:8" ht="25" x14ac:dyDescent="0.25">
      <c r="A68" s="2" t="s">
        <v>377</v>
      </c>
      <c r="B68" s="16" t="s">
        <v>375</v>
      </c>
      <c r="C68" s="2" t="s">
        <v>3</v>
      </c>
      <c r="D68" s="2">
        <v>7</v>
      </c>
      <c r="E68" s="2">
        <v>37</v>
      </c>
      <c r="F68" s="2">
        <f t="shared" si="0"/>
        <v>259</v>
      </c>
      <c r="G68" s="2" t="s">
        <v>185</v>
      </c>
      <c r="H68" s="4" t="s">
        <v>32</v>
      </c>
    </row>
    <row r="69" spans="1:8" ht="25" x14ac:dyDescent="0.25">
      <c r="A69" s="2" t="s">
        <v>121</v>
      </c>
      <c r="B69" s="2" t="s">
        <v>122</v>
      </c>
      <c r="C69" s="2" t="s">
        <v>3</v>
      </c>
      <c r="D69" s="2"/>
      <c r="E69" s="2">
        <v>303.27</v>
      </c>
      <c r="F69" s="2">
        <f t="shared" si="0"/>
        <v>0</v>
      </c>
      <c r="G69" s="2" t="s">
        <v>192</v>
      </c>
      <c r="H69" s="4" t="s">
        <v>123</v>
      </c>
    </row>
    <row r="70" spans="1:8" ht="25" x14ac:dyDescent="0.25">
      <c r="A70" s="2" t="s">
        <v>12</v>
      </c>
      <c r="B70" s="16" t="s">
        <v>11</v>
      </c>
      <c r="C70" s="2" t="s">
        <v>3</v>
      </c>
      <c r="D70" s="2">
        <v>1</v>
      </c>
      <c r="E70" s="2">
        <v>303</v>
      </c>
      <c r="F70" s="2">
        <f t="shared" si="0"/>
        <v>303</v>
      </c>
      <c r="G70" s="2" t="s">
        <v>4</v>
      </c>
      <c r="H70" s="2"/>
    </row>
    <row r="71" spans="1:8" ht="25" x14ac:dyDescent="0.25">
      <c r="A71" s="2" t="s">
        <v>58</v>
      </c>
      <c r="B71" s="16" t="s">
        <v>59</v>
      </c>
      <c r="C71" s="2" t="s">
        <v>3</v>
      </c>
      <c r="D71" s="2">
        <f>1+2</f>
        <v>3</v>
      </c>
      <c r="E71" s="2">
        <v>429</v>
      </c>
      <c r="F71" s="2">
        <f t="shared" si="0"/>
        <v>1287</v>
      </c>
      <c r="G71" s="2" t="s">
        <v>182</v>
      </c>
      <c r="H71" s="4" t="s">
        <v>60</v>
      </c>
    </row>
    <row r="72" spans="1:8" ht="25" x14ac:dyDescent="0.25">
      <c r="A72" s="3" t="s">
        <v>240</v>
      </c>
      <c r="B72" s="16" t="s">
        <v>238</v>
      </c>
      <c r="C72" s="2"/>
      <c r="D72" s="2">
        <f>4+2</f>
        <v>6</v>
      </c>
      <c r="E72" s="2">
        <v>200</v>
      </c>
      <c r="F72" s="2">
        <f t="shared" si="0"/>
        <v>1200</v>
      </c>
      <c r="G72" s="2" t="s">
        <v>251</v>
      </c>
      <c r="H72" s="2" t="s">
        <v>239</v>
      </c>
    </row>
    <row r="73" spans="1:8" ht="26" x14ac:dyDescent="0.3">
      <c r="A73" s="2" t="s">
        <v>273</v>
      </c>
      <c r="B73" s="16" t="s">
        <v>274</v>
      </c>
      <c r="C73" s="8"/>
      <c r="D73" s="8">
        <v>3</v>
      </c>
      <c r="E73" s="8">
        <v>13</v>
      </c>
      <c r="F73" s="8">
        <f>D73*E73</f>
        <v>39</v>
      </c>
      <c r="G73" s="8" t="s">
        <v>267</v>
      </c>
      <c r="H73" s="4" t="s">
        <v>275</v>
      </c>
    </row>
    <row r="74" spans="1:8" ht="26" x14ac:dyDescent="0.3">
      <c r="A74" s="2" t="s">
        <v>344</v>
      </c>
      <c r="B74" s="16" t="s">
        <v>345</v>
      </c>
      <c r="C74" s="8"/>
      <c r="D74" s="8">
        <f>1+3</f>
        <v>4</v>
      </c>
      <c r="E74" s="8">
        <v>352</v>
      </c>
      <c r="F74" s="8">
        <f>D74*E74</f>
        <v>1408</v>
      </c>
      <c r="G74" s="8" t="s">
        <v>152</v>
      </c>
      <c r="H74" s="4"/>
    </row>
    <row r="75" spans="1:8" ht="25" x14ac:dyDescent="0.25">
      <c r="A75" s="2" t="s">
        <v>33</v>
      </c>
      <c r="B75" s="16" t="s">
        <v>34</v>
      </c>
      <c r="C75" s="2" t="s">
        <v>1</v>
      </c>
      <c r="D75" s="2">
        <f>2+4+4+12</f>
        <v>22</v>
      </c>
      <c r="E75" s="2">
        <v>161.35</v>
      </c>
      <c r="F75" s="2">
        <f t="shared" ref="F75:F82" si="1">E75*D75</f>
        <v>3549.7</v>
      </c>
      <c r="G75" s="2" t="s">
        <v>186</v>
      </c>
      <c r="H75" s="2"/>
    </row>
    <row r="76" spans="1:8" ht="42" customHeight="1" x14ac:dyDescent="0.25">
      <c r="A76" s="2" t="s">
        <v>197</v>
      </c>
      <c r="B76" s="16" t="s">
        <v>198</v>
      </c>
      <c r="C76" s="2" t="s">
        <v>3</v>
      </c>
      <c r="D76" s="2">
        <v>3</v>
      </c>
      <c r="E76" s="2">
        <v>53</v>
      </c>
      <c r="F76" s="2">
        <f t="shared" si="1"/>
        <v>159</v>
      </c>
      <c r="G76" s="2" t="s">
        <v>142</v>
      </c>
      <c r="H76" s="4" t="s">
        <v>199</v>
      </c>
    </row>
    <row r="77" spans="1:8" ht="25" x14ac:dyDescent="0.25">
      <c r="A77" s="2" t="s">
        <v>68</v>
      </c>
      <c r="B77" s="2" t="s">
        <v>69</v>
      </c>
      <c r="C77" s="2" t="s">
        <v>3</v>
      </c>
      <c r="D77" s="2"/>
      <c r="E77" s="2">
        <v>198.9</v>
      </c>
      <c r="F77" s="2">
        <f t="shared" si="1"/>
        <v>0</v>
      </c>
      <c r="G77" s="2" t="s">
        <v>192</v>
      </c>
      <c r="H77" s="4" t="s">
        <v>70</v>
      </c>
    </row>
    <row r="78" spans="1:8" ht="25" x14ac:dyDescent="0.25">
      <c r="A78" s="2" t="s">
        <v>200</v>
      </c>
      <c r="B78" s="16" t="s">
        <v>201</v>
      </c>
      <c r="C78" s="2" t="s">
        <v>54</v>
      </c>
      <c r="D78" s="2">
        <v>3</v>
      </c>
      <c r="E78" s="2">
        <v>89</v>
      </c>
      <c r="F78" s="2">
        <f t="shared" si="1"/>
        <v>267</v>
      </c>
      <c r="G78" s="2" t="s">
        <v>189</v>
      </c>
      <c r="H78" s="4" t="s">
        <v>202</v>
      </c>
    </row>
    <row r="79" spans="1:8" ht="25" x14ac:dyDescent="0.25">
      <c r="A79" s="2" t="s">
        <v>35</v>
      </c>
      <c r="B79" s="2" t="s">
        <v>36</v>
      </c>
      <c r="C79" s="2" t="s">
        <v>3</v>
      </c>
      <c r="D79" s="2"/>
      <c r="E79" s="2">
        <v>75.23</v>
      </c>
      <c r="F79" s="2">
        <f t="shared" si="1"/>
        <v>0</v>
      </c>
      <c r="G79" s="2" t="s">
        <v>4</v>
      </c>
      <c r="H79" s="4" t="s">
        <v>37</v>
      </c>
    </row>
    <row r="80" spans="1:8" ht="25" x14ac:dyDescent="0.25">
      <c r="A80" s="2" t="s">
        <v>62</v>
      </c>
      <c r="B80" s="16" t="s">
        <v>61</v>
      </c>
      <c r="C80" s="2" t="s">
        <v>1</v>
      </c>
      <c r="D80" s="2">
        <v>3</v>
      </c>
      <c r="E80" s="2">
        <v>288</v>
      </c>
      <c r="F80" s="2">
        <f t="shared" si="1"/>
        <v>864</v>
      </c>
      <c r="G80" s="2" t="s">
        <v>145</v>
      </c>
      <c r="H80" s="2"/>
    </row>
    <row r="81" spans="1:8" ht="25" x14ac:dyDescent="0.25">
      <c r="A81" s="2" t="s">
        <v>38</v>
      </c>
      <c r="B81" s="16" t="s">
        <v>39</v>
      </c>
      <c r="C81" s="2" t="s">
        <v>3</v>
      </c>
      <c r="D81" s="2">
        <v>28</v>
      </c>
      <c r="E81" s="2">
        <v>89</v>
      </c>
      <c r="F81" s="2">
        <f t="shared" si="1"/>
        <v>2492</v>
      </c>
      <c r="G81" s="2" t="s">
        <v>181</v>
      </c>
      <c r="H81" s="4" t="s">
        <v>40</v>
      </c>
    </row>
    <row r="82" spans="1:8" ht="25" x14ac:dyDescent="0.25">
      <c r="A82" s="3" t="s">
        <v>236</v>
      </c>
      <c r="B82" s="18" t="s">
        <v>402</v>
      </c>
      <c r="C82" s="2"/>
      <c r="D82" s="2">
        <v>4</v>
      </c>
      <c r="E82" s="2">
        <v>112</v>
      </c>
      <c r="F82" s="2">
        <f t="shared" si="1"/>
        <v>448</v>
      </c>
      <c r="G82" s="2" t="s">
        <v>252</v>
      </c>
      <c r="H82" s="2"/>
    </row>
    <row r="83" spans="1:8" ht="26" x14ac:dyDescent="0.3">
      <c r="A83" s="2" t="s">
        <v>286</v>
      </c>
      <c r="B83" s="16" t="s">
        <v>286</v>
      </c>
      <c r="C83" s="8"/>
      <c r="D83" s="8">
        <v>3</v>
      </c>
      <c r="E83" s="8">
        <v>19</v>
      </c>
      <c r="F83" s="8">
        <f>D83*E83</f>
        <v>57</v>
      </c>
      <c r="G83" s="8" t="s">
        <v>288</v>
      </c>
      <c r="H83" s="4" t="s">
        <v>287</v>
      </c>
    </row>
    <row r="84" spans="1:8" ht="25" x14ac:dyDescent="0.25">
      <c r="A84" s="3" t="s">
        <v>231</v>
      </c>
      <c r="B84" s="18" t="s">
        <v>230</v>
      </c>
      <c r="C84" s="2" t="s">
        <v>3</v>
      </c>
      <c r="D84" s="2">
        <v>4</v>
      </c>
      <c r="E84" s="2">
        <v>513</v>
      </c>
      <c r="F84" s="2">
        <f>E84*D84</f>
        <v>2052</v>
      </c>
      <c r="G84" s="2" t="s">
        <v>271</v>
      </c>
      <c r="H84" s="2" t="s">
        <v>232</v>
      </c>
    </row>
    <row r="85" spans="1:8" ht="26" x14ac:dyDescent="0.3">
      <c r="A85" s="2" t="s">
        <v>311</v>
      </c>
      <c r="B85" s="16" t="s">
        <v>312</v>
      </c>
      <c r="C85" s="8"/>
      <c r="D85" s="8">
        <v>3</v>
      </c>
      <c r="E85" s="8">
        <v>65</v>
      </c>
      <c r="F85" s="8">
        <f>D85*E85</f>
        <v>195</v>
      </c>
      <c r="G85" s="8" t="s">
        <v>4</v>
      </c>
      <c r="H85" s="4" t="s">
        <v>313</v>
      </c>
    </row>
    <row r="86" spans="1:8" ht="25" x14ac:dyDescent="0.25">
      <c r="A86" s="2" t="s">
        <v>124</v>
      </c>
      <c r="B86" s="16" t="s">
        <v>125</v>
      </c>
      <c r="C86" s="2" t="s">
        <v>3</v>
      </c>
      <c r="D86" s="2">
        <f>5+4+5+4+10</f>
        <v>28</v>
      </c>
      <c r="E86" s="2">
        <v>141</v>
      </c>
      <c r="F86" s="2">
        <f t="shared" ref="F86:F92" si="2">E86*D86</f>
        <v>3948</v>
      </c>
      <c r="G86" s="2" t="s">
        <v>194</v>
      </c>
      <c r="H86" s="4" t="s">
        <v>126</v>
      </c>
    </row>
    <row r="87" spans="1:8" ht="25" x14ac:dyDescent="0.25">
      <c r="A87" s="2" t="s">
        <v>127</v>
      </c>
      <c r="B87" s="16" t="s">
        <v>128</v>
      </c>
      <c r="C87" s="2" t="s">
        <v>1</v>
      </c>
      <c r="D87" s="2">
        <f>(1+2)*4</f>
        <v>12</v>
      </c>
      <c r="E87" s="2">
        <v>180</v>
      </c>
      <c r="F87" s="2">
        <f t="shared" si="2"/>
        <v>2160</v>
      </c>
      <c r="G87" s="2" t="s">
        <v>183</v>
      </c>
      <c r="H87" s="4" t="s">
        <v>129</v>
      </c>
    </row>
    <row r="88" spans="1:8" ht="25" x14ac:dyDescent="0.25">
      <c r="A88" s="2" t="s">
        <v>130</v>
      </c>
      <c r="B88" s="16" t="s">
        <v>131</v>
      </c>
      <c r="C88" s="2" t="s">
        <v>3</v>
      </c>
      <c r="D88" s="2">
        <v>6</v>
      </c>
      <c r="E88" s="2">
        <v>77</v>
      </c>
      <c r="F88" s="2">
        <f t="shared" si="2"/>
        <v>462</v>
      </c>
      <c r="G88" s="2" t="s">
        <v>145</v>
      </c>
      <c r="H88" s="2"/>
    </row>
    <row r="89" spans="1:8" s="7" customFormat="1" ht="25" x14ac:dyDescent="0.25">
      <c r="A89" s="2" t="s">
        <v>63</v>
      </c>
      <c r="B89" s="16" t="s">
        <v>64</v>
      </c>
      <c r="C89" s="2" t="s">
        <v>1</v>
      </c>
      <c r="D89" s="2">
        <v>2</v>
      </c>
      <c r="E89" s="2">
        <v>175</v>
      </c>
      <c r="F89" s="2">
        <f t="shared" si="2"/>
        <v>350</v>
      </c>
      <c r="G89" s="2" t="s">
        <v>189</v>
      </c>
      <c r="H89" s="2"/>
    </row>
    <row r="90" spans="1:8" ht="25" x14ac:dyDescent="0.25">
      <c r="A90" s="2" t="s">
        <v>134</v>
      </c>
      <c r="B90" s="16" t="s">
        <v>135</v>
      </c>
      <c r="C90" s="2" t="s">
        <v>3</v>
      </c>
      <c r="D90" s="2">
        <v>15</v>
      </c>
      <c r="E90" s="2">
        <v>49</v>
      </c>
      <c r="F90" s="2">
        <f t="shared" si="2"/>
        <v>735</v>
      </c>
      <c r="G90" s="2" t="s">
        <v>4</v>
      </c>
      <c r="H90" s="2"/>
    </row>
    <row r="91" spans="1:8" s="7" customFormat="1" ht="25" x14ac:dyDescent="0.25">
      <c r="A91" s="2" t="s">
        <v>136</v>
      </c>
      <c r="B91" s="16" t="s">
        <v>137</v>
      </c>
      <c r="C91" s="2" t="s">
        <v>3</v>
      </c>
      <c r="D91" s="2">
        <v>12</v>
      </c>
      <c r="E91" s="2">
        <v>145</v>
      </c>
      <c r="F91" s="2">
        <f t="shared" si="2"/>
        <v>1740</v>
      </c>
      <c r="G91" s="2" t="s">
        <v>142</v>
      </c>
      <c r="H91" s="2"/>
    </row>
    <row r="92" spans="1:8" s="7" customFormat="1" ht="25" x14ac:dyDescent="0.25">
      <c r="A92" s="2" t="s">
        <v>132</v>
      </c>
      <c r="B92" s="16" t="s">
        <v>133</v>
      </c>
      <c r="C92" s="2" t="s">
        <v>3</v>
      </c>
      <c r="D92" s="2">
        <f>2+3</f>
        <v>5</v>
      </c>
      <c r="E92" s="2">
        <v>98</v>
      </c>
      <c r="F92" s="2">
        <f t="shared" si="2"/>
        <v>490</v>
      </c>
      <c r="G92" s="2" t="s">
        <v>141</v>
      </c>
      <c r="H92" s="2"/>
    </row>
    <row r="93" spans="1:8" s="7" customFormat="1" ht="26" x14ac:dyDescent="0.3">
      <c r="A93" s="2" t="s">
        <v>277</v>
      </c>
      <c r="B93" s="16" t="s">
        <v>278</v>
      </c>
      <c r="C93" s="8"/>
      <c r="D93" s="8">
        <v>1</v>
      </c>
      <c r="E93" s="8">
        <v>46</v>
      </c>
      <c r="F93" s="8">
        <f>D93*E93</f>
        <v>46</v>
      </c>
      <c r="G93" s="8" t="s">
        <v>279</v>
      </c>
      <c r="H93" s="4" t="s">
        <v>280</v>
      </c>
    </row>
    <row r="94" spans="1:8" s="7" customFormat="1" ht="26" x14ac:dyDescent="0.3">
      <c r="A94" s="2" t="s">
        <v>341</v>
      </c>
      <c r="B94" s="16" t="s">
        <v>340</v>
      </c>
      <c r="C94" s="8"/>
      <c r="D94" s="8">
        <f>1+4</f>
        <v>5</v>
      </c>
      <c r="E94" s="8">
        <v>145</v>
      </c>
      <c r="F94" s="8">
        <f>D94*E94</f>
        <v>725</v>
      </c>
      <c r="G94" s="20" t="s">
        <v>389</v>
      </c>
      <c r="H94" s="4" t="s">
        <v>342</v>
      </c>
    </row>
    <row r="95" spans="1:8" s="7" customFormat="1" ht="25" x14ac:dyDescent="0.25">
      <c r="A95" s="2" t="s">
        <v>218</v>
      </c>
      <c r="B95" s="18" t="s">
        <v>219</v>
      </c>
      <c r="C95" s="2" t="s">
        <v>54</v>
      </c>
      <c r="D95" s="2"/>
      <c r="E95" s="2">
        <v>61</v>
      </c>
      <c r="F95" s="2">
        <f>E95*D95</f>
        <v>0</v>
      </c>
      <c r="G95" s="2" t="s">
        <v>181</v>
      </c>
      <c r="H95" s="2" t="s">
        <v>381</v>
      </c>
    </row>
    <row r="96" spans="1:8" s="7" customFormat="1" ht="25" x14ac:dyDescent="0.25">
      <c r="A96" s="2" t="s">
        <v>138</v>
      </c>
      <c r="B96" s="2" t="s">
        <v>139</v>
      </c>
      <c r="C96" s="2" t="s">
        <v>3</v>
      </c>
      <c r="D96" s="2"/>
      <c r="E96" s="2">
        <v>118.06</v>
      </c>
      <c r="F96" s="2">
        <f>E96*D96</f>
        <v>0</v>
      </c>
      <c r="G96" s="2" t="s">
        <v>140</v>
      </c>
      <c r="H96" s="4" t="s">
        <v>143</v>
      </c>
    </row>
    <row r="97" spans="1:8" s="6" customFormat="1" ht="25" x14ac:dyDescent="0.25">
      <c r="A97" s="2" t="s">
        <v>41</v>
      </c>
      <c r="B97" s="16" t="s">
        <v>42</v>
      </c>
      <c r="C97" s="2" t="s">
        <v>3</v>
      </c>
      <c r="D97" s="2">
        <v>5</v>
      </c>
      <c r="E97" s="2">
        <v>93</v>
      </c>
      <c r="F97" s="2">
        <f>E97*D97</f>
        <v>465</v>
      </c>
      <c r="G97" s="2" t="s">
        <v>182</v>
      </c>
      <c r="H97" s="4" t="s">
        <v>43</v>
      </c>
    </row>
    <row r="98" spans="1:8" s="7" customFormat="1" ht="25" x14ac:dyDescent="0.25">
      <c r="A98" s="2" t="s">
        <v>147</v>
      </c>
      <c r="B98" s="16" t="s">
        <v>148</v>
      </c>
      <c r="C98" s="2" t="s">
        <v>1</v>
      </c>
      <c r="D98" s="2">
        <v>14</v>
      </c>
      <c r="E98" s="2">
        <v>86</v>
      </c>
      <c r="F98" s="2">
        <f>E98*D98</f>
        <v>1204</v>
      </c>
      <c r="G98" s="2" t="s">
        <v>149</v>
      </c>
      <c r="H98" s="2"/>
    </row>
    <row r="99" spans="1:8" s="7" customFormat="1" ht="26" x14ac:dyDescent="0.3">
      <c r="A99" s="2" t="s">
        <v>335</v>
      </c>
      <c r="B99" s="16" t="s">
        <v>337</v>
      </c>
      <c r="C99" s="8"/>
      <c r="D99" s="8">
        <f>1+5</f>
        <v>6</v>
      </c>
      <c r="E99" s="8">
        <v>321</v>
      </c>
      <c r="F99" s="8">
        <f>D99*E99</f>
        <v>1926</v>
      </c>
      <c r="G99" s="2" t="s">
        <v>183</v>
      </c>
      <c r="H99" s="4" t="s">
        <v>336</v>
      </c>
    </row>
    <row r="100" spans="1:8" s="6" customFormat="1" ht="26" x14ac:dyDescent="0.3">
      <c r="A100" s="2" t="s">
        <v>360</v>
      </c>
      <c r="B100" s="16" t="s">
        <v>358</v>
      </c>
      <c r="C100" s="2"/>
      <c r="D100" s="2">
        <v>2</v>
      </c>
      <c r="E100" s="2">
        <v>88</v>
      </c>
      <c r="F100" s="8">
        <f>D100*E100</f>
        <v>176</v>
      </c>
      <c r="G100" s="2" t="s">
        <v>152</v>
      </c>
      <c r="H100" s="10" t="s">
        <v>361</v>
      </c>
    </row>
    <row r="101" spans="1:8" ht="26" x14ac:dyDescent="0.3">
      <c r="A101" s="2" t="s">
        <v>296</v>
      </c>
      <c r="B101" s="16" t="s">
        <v>297</v>
      </c>
      <c r="C101" s="8"/>
      <c r="D101" s="8">
        <v>15</v>
      </c>
      <c r="E101" s="8">
        <v>2.6</v>
      </c>
      <c r="F101" s="8">
        <f>D101*E101</f>
        <v>39</v>
      </c>
      <c r="G101" s="8" t="s">
        <v>4</v>
      </c>
      <c r="H101" s="9" t="s">
        <v>298</v>
      </c>
    </row>
    <row r="102" spans="1:8" s="7" customFormat="1" ht="26" x14ac:dyDescent="0.3">
      <c r="A102" s="2" t="s">
        <v>306</v>
      </c>
      <c r="B102" s="16" t="s">
        <v>305</v>
      </c>
      <c r="C102" s="8"/>
      <c r="D102" s="8">
        <v>2</v>
      </c>
      <c r="E102" s="8">
        <v>112</v>
      </c>
      <c r="F102" s="8">
        <f>D102*E102</f>
        <v>224</v>
      </c>
      <c r="G102" s="8" t="s">
        <v>4</v>
      </c>
      <c r="H102" s="9" t="s">
        <v>307</v>
      </c>
    </row>
    <row r="103" spans="1:8" s="7" customFormat="1" ht="26" x14ac:dyDescent="0.3">
      <c r="A103" s="2" t="s">
        <v>323</v>
      </c>
      <c r="B103" s="16" t="s">
        <v>324</v>
      </c>
      <c r="C103" s="8"/>
      <c r="D103" s="8">
        <v>2</v>
      </c>
      <c r="E103" s="8">
        <v>86</v>
      </c>
      <c r="F103" s="8">
        <f>D103*E103</f>
        <v>172</v>
      </c>
      <c r="G103" s="8" t="s">
        <v>193</v>
      </c>
      <c r="H103" s="9" t="s">
        <v>325</v>
      </c>
    </row>
    <row r="104" spans="1:8" s="7" customFormat="1" ht="25" x14ac:dyDescent="0.25">
      <c r="A104" s="2" t="s">
        <v>83</v>
      </c>
      <c r="B104" s="2" t="s">
        <v>84</v>
      </c>
      <c r="C104" s="2" t="s">
        <v>3</v>
      </c>
      <c r="D104" s="2"/>
      <c r="E104" s="2">
        <v>27.88</v>
      </c>
      <c r="F104" s="2">
        <f>E104*D104</f>
        <v>0</v>
      </c>
      <c r="G104" s="2" t="s">
        <v>154</v>
      </c>
      <c r="H104" s="4" t="s">
        <v>85</v>
      </c>
    </row>
    <row r="105" spans="1:8" s="7" customFormat="1" ht="25" x14ac:dyDescent="0.25">
      <c r="A105" s="2" t="s">
        <v>153</v>
      </c>
      <c r="B105" s="2" t="s">
        <v>155</v>
      </c>
      <c r="C105" s="2" t="s">
        <v>1</v>
      </c>
      <c r="D105" s="2"/>
      <c r="E105" s="2">
        <v>143.71</v>
      </c>
      <c r="F105" s="2">
        <f>E105*D105</f>
        <v>0</v>
      </c>
      <c r="G105" s="2" t="s">
        <v>154</v>
      </c>
      <c r="H105" s="2"/>
    </row>
    <row r="106" spans="1:8" s="6" customFormat="1" ht="25" x14ac:dyDescent="0.25">
      <c r="A106" s="12" t="s">
        <v>156</v>
      </c>
      <c r="B106" s="16" t="s">
        <v>157</v>
      </c>
      <c r="C106" s="12" t="s">
        <v>3</v>
      </c>
      <c r="D106" s="12">
        <f>8+6+3+12</f>
        <v>29</v>
      </c>
      <c r="E106" s="12">
        <v>79</v>
      </c>
      <c r="F106" s="12">
        <f>E106*D106</f>
        <v>2291</v>
      </c>
      <c r="G106" s="12" t="s">
        <v>158</v>
      </c>
      <c r="H106" s="12"/>
    </row>
    <row r="107" spans="1:8" s="7" customFormat="1" ht="25" x14ac:dyDescent="0.25">
      <c r="A107" s="2" t="s">
        <v>206</v>
      </c>
      <c r="B107" s="16" t="s">
        <v>205</v>
      </c>
      <c r="C107" s="2" t="s">
        <v>54</v>
      </c>
      <c r="D107" s="2">
        <f>2+3+3</f>
        <v>8</v>
      </c>
      <c r="E107" s="2">
        <v>182</v>
      </c>
      <c r="F107" s="2">
        <f>E107*D107</f>
        <v>1456</v>
      </c>
      <c r="G107" s="20" t="s">
        <v>389</v>
      </c>
      <c r="H107" s="4" t="s">
        <v>207</v>
      </c>
    </row>
    <row r="108" spans="1:8" s="7" customFormat="1" ht="26" x14ac:dyDescent="0.3">
      <c r="A108" s="2" t="s">
        <v>293</v>
      </c>
      <c r="B108" s="16" t="s">
        <v>294</v>
      </c>
      <c r="C108" s="8"/>
      <c r="D108" s="8">
        <v>15</v>
      </c>
      <c r="E108" s="8">
        <v>0.95</v>
      </c>
      <c r="F108" s="8">
        <f>D108*E108</f>
        <v>14.25</v>
      </c>
      <c r="G108" s="8" t="s">
        <v>4</v>
      </c>
      <c r="H108" s="4" t="s">
        <v>295</v>
      </c>
    </row>
    <row r="109" spans="1:8" s="7" customFormat="1" ht="25" x14ac:dyDescent="0.25">
      <c r="A109" s="2" t="s">
        <v>44</v>
      </c>
      <c r="B109" s="16" t="s">
        <v>45</v>
      </c>
      <c r="C109" s="2" t="s">
        <v>3</v>
      </c>
      <c r="D109" s="2">
        <v>2</v>
      </c>
      <c r="E109" s="2">
        <v>235</v>
      </c>
      <c r="F109" s="2">
        <f t="shared" ref="F109:F114" si="3">E109*D109</f>
        <v>470</v>
      </c>
      <c r="G109" s="2" t="s">
        <v>187</v>
      </c>
      <c r="H109" s="4" t="s">
        <v>46</v>
      </c>
    </row>
    <row r="110" spans="1:8" s="7" customFormat="1" ht="25" x14ac:dyDescent="0.25">
      <c r="A110" s="2" t="s">
        <v>65</v>
      </c>
      <c r="B110" s="16" t="s">
        <v>190</v>
      </c>
      <c r="C110" s="2" t="s">
        <v>3</v>
      </c>
      <c r="D110" s="2">
        <v>8</v>
      </c>
      <c r="E110" s="2">
        <v>211</v>
      </c>
      <c r="F110" s="2">
        <f t="shared" si="3"/>
        <v>1688</v>
      </c>
      <c r="G110" s="2" t="s">
        <v>152</v>
      </c>
      <c r="H110" s="2"/>
    </row>
    <row r="111" spans="1:8" s="7" customFormat="1" ht="25" x14ac:dyDescent="0.25">
      <c r="A111" s="3" t="s">
        <v>249</v>
      </c>
      <c r="B111" s="3" t="s">
        <v>237</v>
      </c>
      <c r="C111" s="2"/>
      <c r="D111" s="2"/>
      <c r="E111" s="2">
        <v>177</v>
      </c>
      <c r="F111" s="2">
        <f t="shared" si="3"/>
        <v>0</v>
      </c>
      <c r="G111" s="2" t="s">
        <v>172</v>
      </c>
      <c r="H111" s="2" t="s">
        <v>250</v>
      </c>
    </row>
    <row r="112" spans="1:8" s="7" customFormat="1" ht="25" x14ac:dyDescent="0.25">
      <c r="A112" s="2" t="s">
        <v>159</v>
      </c>
      <c r="B112" s="16" t="s">
        <v>160</v>
      </c>
      <c r="C112" s="2" t="s">
        <v>3</v>
      </c>
      <c r="D112" s="2">
        <v>6</v>
      </c>
      <c r="E112" s="2">
        <v>119</v>
      </c>
      <c r="F112" s="2">
        <f t="shared" si="3"/>
        <v>714</v>
      </c>
      <c r="G112" s="2" t="s">
        <v>145</v>
      </c>
      <c r="H112" s="4" t="s">
        <v>161</v>
      </c>
    </row>
    <row r="113" spans="1:8" s="7" customFormat="1" ht="25" x14ac:dyDescent="0.25">
      <c r="A113" s="2" t="s">
        <v>203</v>
      </c>
      <c r="B113" s="16" t="s">
        <v>204</v>
      </c>
      <c r="C113" s="2" t="s">
        <v>54</v>
      </c>
      <c r="D113" s="2">
        <v>7</v>
      </c>
      <c r="E113" s="2">
        <v>295</v>
      </c>
      <c r="F113" s="2">
        <f t="shared" si="3"/>
        <v>2065</v>
      </c>
      <c r="G113" s="2" t="s">
        <v>4</v>
      </c>
      <c r="H113" s="2"/>
    </row>
    <row r="114" spans="1:8" s="7" customFormat="1" ht="25" x14ac:dyDescent="0.25">
      <c r="A114" s="2" t="s">
        <v>208</v>
      </c>
      <c r="B114" s="16" t="s">
        <v>256</v>
      </c>
      <c r="C114" s="2"/>
      <c r="D114" s="2">
        <v>39</v>
      </c>
      <c r="E114" s="2">
        <v>210</v>
      </c>
      <c r="F114" s="2">
        <f t="shared" si="3"/>
        <v>8190</v>
      </c>
      <c r="G114" s="2" t="s">
        <v>210</v>
      </c>
      <c r="H114" s="2"/>
    </row>
    <row r="115" spans="1:8" s="7" customFormat="1" ht="26" x14ac:dyDescent="0.3">
      <c r="A115" s="2" t="s">
        <v>352</v>
      </c>
      <c r="B115" s="16" t="s">
        <v>353</v>
      </c>
      <c r="C115" s="1"/>
      <c r="D115" s="2">
        <v>1</v>
      </c>
      <c r="E115" s="2">
        <v>10</v>
      </c>
      <c r="F115" s="8">
        <f>D115*E115</f>
        <v>10</v>
      </c>
      <c r="G115" s="2" t="s">
        <v>4</v>
      </c>
      <c r="H115" s="1"/>
    </row>
    <row r="116" spans="1:8" s="7" customFormat="1" ht="25" x14ac:dyDescent="0.25">
      <c r="A116" s="2" t="s">
        <v>47</v>
      </c>
      <c r="B116" s="16" t="s">
        <v>48</v>
      </c>
      <c r="C116" s="2" t="s">
        <v>3</v>
      </c>
      <c r="D116" s="2">
        <v>3</v>
      </c>
      <c r="E116" s="2">
        <v>44</v>
      </c>
      <c r="F116" s="2">
        <f>E116*D116</f>
        <v>132</v>
      </c>
      <c r="G116" s="2" t="s">
        <v>154</v>
      </c>
      <c r="H116" s="2"/>
    </row>
    <row r="117" spans="1:8" ht="25" x14ac:dyDescent="0.25">
      <c r="A117" s="2" t="s">
        <v>66</v>
      </c>
      <c r="B117" s="16" t="s">
        <v>191</v>
      </c>
      <c r="C117" s="2" t="s">
        <v>3</v>
      </c>
      <c r="D117" s="2">
        <v>3</v>
      </c>
      <c r="E117" s="2">
        <v>139</v>
      </c>
      <c r="F117" s="2">
        <f>E117*D117</f>
        <v>417</v>
      </c>
      <c r="G117" s="2" t="s">
        <v>140</v>
      </c>
      <c r="H117" s="4" t="s">
        <v>67</v>
      </c>
    </row>
    <row r="118" spans="1:8" ht="25" x14ac:dyDescent="0.25">
      <c r="A118" s="2" t="s">
        <v>49</v>
      </c>
      <c r="B118" s="16" t="s">
        <v>50</v>
      </c>
      <c r="C118" s="2" t="s">
        <v>3</v>
      </c>
      <c r="D118" s="2">
        <f>3+5</f>
        <v>8</v>
      </c>
      <c r="E118" s="2">
        <v>170</v>
      </c>
      <c r="F118" s="2">
        <f>E118*D118</f>
        <v>1360</v>
      </c>
      <c r="G118" s="2" t="s">
        <v>140</v>
      </c>
      <c r="H118" s="4" t="s">
        <v>51</v>
      </c>
    </row>
    <row r="119" spans="1:8" ht="25" x14ac:dyDescent="0.25">
      <c r="A119" s="2" t="s">
        <v>162</v>
      </c>
      <c r="B119" s="16" t="s">
        <v>163</v>
      </c>
      <c r="C119" s="2" t="s">
        <v>3</v>
      </c>
      <c r="D119" s="2">
        <v>10</v>
      </c>
      <c r="E119" s="2">
        <v>128</v>
      </c>
      <c r="F119" s="2">
        <f>E119*D119</f>
        <v>1280</v>
      </c>
      <c r="G119" s="2" t="s">
        <v>164</v>
      </c>
      <c r="H119" s="2"/>
    </row>
    <row r="120" spans="1:8" s="2" customFormat="1" ht="25" x14ac:dyDescent="0.25">
      <c r="A120" s="2" t="s">
        <v>55</v>
      </c>
      <c r="B120" s="16" t="s">
        <v>56</v>
      </c>
      <c r="C120" s="2" t="s">
        <v>3</v>
      </c>
      <c r="D120" s="2">
        <v>3</v>
      </c>
      <c r="E120" s="2">
        <v>51</v>
      </c>
      <c r="F120" s="2">
        <f>E120*D120</f>
        <v>153</v>
      </c>
      <c r="G120" s="2" t="s">
        <v>188</v>
      </c>
      <c r="H120" s="4" t="s">
        <v>57</v>
      </c>
    </row>
    <row r="121" spans="1:8" s="2" customFormat="1" ht="26" x14ac:dyDescent="0.3">
      <c r="A121" s="2" t="s">
        <v>338</v>
      </c>
      <c r="B121" s="16" t="s">
        <v>339</v>
      </c>
      <c r="C121" s="8"/>
      <c r="D121" s="8"/>
      <c r="E121" s="8">
        <v>195</v>
      </c>
      <c r="F121" s="8">
        <f t="shared" ref="F121:F126" si="4">D121*E121</f>
        <v>0</v>
      </c>
      <c r="G121" s="2" t="s">
        <v>267</v>
      </c>
      <c r="H121" s="4" t="s">
        <v>343</v>
      </c>
    </row>
    <row r="122" spans="1:8" ht="26" x14ac:dyDescent="0.3">
      <c r="A122" s="2" t="s">
        <v>321</v>
      </c>
      <c r="B122" s="16" t="s">
        <v>322</v>
      </c>
      <c r="C122" s="8"/>
      <c r="D122" s="8">
        <f>10+1</f>
        <v>11</v>
      </c>
      <c r="E122" s="8">
        <v>9</v>
      </c>
      <c r="F122" s="8">
        <f t="shared" si="4"/>
        <v>99</v>
      </c>
      <c r="G122" s="8" t="s">
        <v>193</v>
      </c>
      <c r="H122" s="4" t="s">
        <v>320</v>
      </c>
    </row>
    <row r="123" spans="1:8" ht="26" x14ac:dyDescent="0.3">
      <c r="A123" s="2" t="s">
        <v>370</v>
      </c>
      <c r="B123" s="16" t="s">
        <v>368</v>
      </c>
      <c r="D123" s="2">
        <v>5</v>
      </c>
      <c r="E123" s="2">
        <v>100</v>
      </c>
      <c r="F123" s="8">
        <f t="shared" si="4"/>
        <v>500</v>
      </c>
      <c r="G123" s="2" t="s">
        <v>188</v>
      </c>
      <c r="H123" s="4" t="s">
        <v>371</v>
      </c>
    </row>
    <row r="124" spans="1:8" ht="26" x14ac:dyDescent="0.3">
      <c r="A124" s="2" t="s">
        <v>372</v>
      </c>
      <c r="B124" s="16" t="s">
        <v>369</v>
      </c>
      <c r="D124" s="2">
        <f>2+1+4</f>
        <v>7</v>
      </c>
      <c r="E124" s="2">
        <v>273</v>
      </c>
      <c r="F124" s="8">
        <f t="shared" si="4"/>
        <v>1911</v>
      </c>
      <c r="G124" s="2" t="s">
        <v>374</v>
      </c>
      <c r="H124" s="4" t="s">
        <v>373</v>
      </c>
    </row>
    <row r="125" spans="1:8" ht="26" x14ac:dyDescent="0.3">
      <c r="A125" s="2" t="s">
        <v>378</v>
      </c>
      <c r="B125" s="16" t="s">
        <v>376</v>
      </c>
      <c r="D125" s="2">
        <v>2</v>
      </c>
      <c r="E125" s="2">
        <v>38</v>
      </c>
      <c r="F125" s="8">
        <f t="shared" si="4"/>
        <v>76</v>
      </c>
      <c r="G125" s="2" t="s">
        <v>185</v>
      </c>
    </row>
    <row r="126" spans="1:8" ht="26" x14ac:dyDescent="0.3">
      <c r="A126" s="2" t="s">
        <v>380</v>
      </c>
      <c r="B126" s="16" t="s">
        <v>379</v>
      </c>
      <c r="D126" s="2">
        <f>3+4</f>
        <v>7</v>
      </c>
      <c r="E126" s="2">
        <v>243</v>
      </c>
      <c r="F126" s="8">
        <f t="shared" si="4"/>
        <v>1701</v>
      </c>
      <c r="G126" s="2" t="s">
        <v>167</v>
      </c>
    </row>
    <row r="127" spans="1:8" ht="26" x14ac:dyDescent="0.3">
      <c r="A127" s="19" t="s">
        <v>386</v>
      </c>
      <c r="B127" s="16" t="s">
        <v>382</v>
      </c>
      <c r="D127" s="2">
        <f>5</f>
        <v>5</v>
      </c>
      <c r="E127" s="2">
        <v>192</v>
      </c>
      <c r="F127" s="8">
        <f t="shared" ref="F127:F133" si="5">D127*E127</f>
        <v>960</v>
      </c>
      <c r="G127" s="20" t="s">
        <v>164</v>
      </c>
      <c r="H127" s="21" t="s">
        <v>387</v>
      </c>
    </row>
    <row r="128" spans="1:8" ht="26" x14ac:dyDescent="0.3">
      <c r="A128" s="2" t="s">
        <v>384</v>
      </c>
      <c r="B128" s="16" t="s">
        <v>385</v>
      </c>
      <c r="D128" s="1">
        <f>27+8</f>
        <v>35</v>
      </c>
      <c r="E128" s="2">
        <v>120</v>
      </c>
      <c r="F128" s="8">
        <f t="shared" si="5"/>
        <v>4200</v>
      </c>
      <c r="G128" s="2" t="s">
        <v>145</v>
      </c>
    </row>
    <row r="129" spans="1:8" ht="26" x14ac:dyDescent="0.3">
      <c r="A129" s="19" t="s">
        <v>388</v>
      </c>
      <c r="B129" s="22" t="s">
        <v>383</v>
      </c>
      <c r="D129" s="1">
        <f>2+4</f>
        <v>6</v>
      </c>
      <c r="E129" s="20">
        <v>495</v>
      </c>
      <c r="F129" s="8">
        <f t="shared" si="5"/>
        <v>2970</v>
      </c>
      <c r="G129" s="20" t="s">
        <v>389</v>
      </c>
      <c r="H129" s="1" t="s">
        <v>390</v>
      </c>
    </row>
    <row r="130" spans="1:8" ht="26" x14ac:dyDescent="0.3">
      <c r="A130" s="19" t="s">
        <v>392</v>
      </c>
      <c r="B130" s="16" t="s">
        <v>391</v>
      </c>
      <c r="D130" s="1">
        <f>6</f>
        <v>6</v>
      </c>
      <c r="E130" s="20">
        <v>484</v>
      </c>
      <c r="F130" s="8">
        <f t="shared" si="5"/>
        <v>2904</v>
      </c>
      <c r="G130" s="2" t="s">
        <v>152</v>
      </c>
      <c r="H130" s="1" t="s">
        <v>393</v>
      </c>
    </row>
    <row r="131" spans="1:8" ht="26" x14ac:dyDescent="0.3">
      <c r="A131" s="24" t="s">
        <v>395</v>
      </c>
      <c r="B131" s="16" t="s">
        <v>394</v>
      </c>
      <c r="D131" s="1">
        <v>3</v>
      </c>
      <c r="E131" s="12">
        <v>153</v>
      </c>
      <c r="F131" s="8">
        <f t="shared" si="5"/>
        <v>459</v>
      </c>
      <c r="G131" s="2" t="s">
        <v>181</v>
      </c>
    </row>
    <row r="132" spans="1:8" ht="26" x14ac:dyDescent="0.3">
      <c r="A132" s="24" t="s">
        <v>396</v>
      </c>
      <c r="B132" s="16" t="s">
        <v>397</v>
      </c>
      <c r="D132" s="1">
        <v>3</v>
      </c>
      <c r="E132" s="1">
        <v>71.400000000000006</v>
      </c>
      <c r="F132" s="8">
        <f t="shared" si="5"/>
        <v>214.20000000000002</v>
      </c>
      <c r="G132" s="2" t="s">
        <v>181</v>
      </c>
    </row>
    <row r="133" spans="1:8" ht="26" x14ac:dyDescent="0.3">
      <c r="A133" s="24" t="s">
        <v>399</v>
      </c>
      <c r="B133" s="16" t="s">
        <v>398</v>
      </c>
      <c r="D133" s="1">
        <v>5</v>
      </c>
      <c r="E133" s="2">
        <v>111.41</v>
      </c>
      <c r="F133" s="8">
        <f t="shared" si="5"/>
        <v>557.04999999999995</v>
      </c>
      <c r="G133" s="2" t="s">
        <v>181</v>
      </c>
    </row>
    <row r="134" spans="1:8" ht="25" x14ac:dyDescent="0.25">
      <c r="B134" s="16"/>
    </row>
    <row r="135" spans="1:8" ht="25" x14ac:dyDescent="0.25">
      <c r="F135" s="16"/>
    </row>
    <row r="136" spans="1:8" ht="29" x14ac:dyDescent="0.35">
      <c r="E136" s="15"/>
      <c r="F136" s="16"/>
      <c r="G136" s="23">
        <f>SUM(F2:F134)</f>
        <v>121183.45999999999</v>
      </c>
    </row>
    <row r="137" spans="1:8" ht="25" x14ac:dyDescent="0.25">
      <c r="F137" s="16"/>
    </row>
    <row r="138" spans="1:8" ht="25" x14ac:dyDescent="0.25">
      <c r="F138" s="16"/>
    </row>
    <row r="139" spans="1:8" ht="25" x14ac:dyDescent="0.25">
      <c r="F139" s="16"/>
    </row>
  </sheetData>
  <autoFilter ref="G1:G161"/>
  <sortState ref="A2:H124">
    <sortCondition ref="B1"/>
  </sortState>
  <hyperlinks>
    <hyperlink ref="A14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2020-08-20T12:52:44Z</dcterms:created>
  <dcterms:modified xsi:type="dcterms:W3CDTF">2023-01-03T20:30:56Z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ash">
    <vt:lpwstr>356B69BD995FD659675174E5CE5A38A7ECC563C0859B4AC067BF5F3483294BD1</vt:lpwstr>
  </property>
  <property fmtid="{D5CDD505-2E9C-101B-9397-08002B2CF9AE}" pid="3" name="Hide date">
    <vt:lpwstr>11.09.2020 22:55:08</vt:lpwstr>
  </property>
  <property fmtid="{D5CDD505-2E9C-101B-9397-08002B2CF9AE}" pid="4" name="Classification">
    <vt:lpwstr>Confidential</vt:lpwstr>
  </property>
</Properties>
</file>