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lefanfi/eclipse-workspace/ISW2/"/>
    </mc:Choice>
  </mc:AlternateContent>
  <xr:revisionPtr revIDLastSave="0" documentId="13_ncr:9_{0FB9290D-5F8C-4944-AED7-3EF1E44E96E4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output" sheetId="1" r:id="rId1"/>
  </sheets>
  <definedNames>
    <definedName name="Date">output!$B$31:$B$52</definedName>
    <definedName name="FALCON_1138">output!$B$51</definedName>
    <definedName name="FALCON_1171">output!$B$50</definedName>
    <definedName name="FALCON_1187">output!$B$49</definedName>
    <definedName name="FALCON_1201">output!$B$48</definedName>
    <definedName name="FALCON_1202">output!$B$47</definedName>
    <definedName name="FALCON_1210">output!$B$46</definedName>
    <definedName name="FALCON_1218">output!$B$45</definedName>
    <definedName name="FALCON_1241">output!$B$44</definedName>
    <definedName name="FALCON_1242">output!$B$43</definedName>
    <definedName name="FALCON_1318">output!$B$42</definedName>
    <definedName name="FALCON_1319">output!$B$41</definedName>
    <definedName name="FALCON_1332">output!$B$40</definedName>
    <definedName name="FALCON_1338">output!$B$39</definedName>
    <definedName name="FALCON_1838">output!$B$38</definedName>
    <definedName name="FALCON_1858">output!$B$37</definedName>
    <definedName name="FALCON_1901">output!$B$36</definedName>
    <definedName name="FALCON_1902">output!$B$35</definedName>
    <definedName name="FALCON_1925">output!$B$34</definedName>
    <definedName name="FALCON_2127">output!$B$33</definedName>
    <definedName name="FALCON_2133">output!$B$32</definedName>
    <definedName name="FALCON_2273">output!$B$31</definedName>
    <definedName name="FALCON_690">output!$B$52</definedName>
    <definedName name="Ticket">output!$B$31:$B$52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H31" i="1" l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G9" i="1"/>
  <c r="G8" i="1"/>
  <c r="G7" i="1"/>
  <c r="G6" i="1"/>
  <c r="G5" i="1"/>
  <c r="G4" i="1"/>
  <c r="G3" i="1"/>
  <c r="G2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I2" i="1" l="1"/>
  <c r="U2" i="1" l="1"/>
  <c r="U6" i="1"/>
  <c r="X5" i="1"/>
  <c r="U4" i="1"/>
  <c r="U8" i="1"/>
  <c r="X3" i="1"/>
  <c r="X7" i="1"/>
  <c r="U5" i="1"/>
  <c r="U9" i="1"/>
  <c r="X4" i="1"/>
  <c r="X8" i="1"/>
  <c r="X9" i="1"/>
  <c r="U3" i="1"/>
  <c r="U7" i="1"/>
  <c r="X2" i="1"/>
  <c r="X6" i="1"/>
</calcChain>
</file>

<file path=xl/sharedStrings.xml><?xml version="1.0" encoding="utf-8"?>
<sst xmlns="http://purl.oclc.org/ooxml/spreadsheetml/main" count="90" uniqueCount="44">
  <si>
    <t>Ticket</t>
  </si>
  <si>
    <t>Year</t>
  </si>
  <si>
    <t>Month</t>
  </si>
  <si>
    <t>FALCON-2273</t>
  </si>
  <si>
    <t>FALCON-2133</t>
  </si>
  <si>
    <t>FALCON-2127</t>
  </si>
  <si>
    <t>FALCON-1925</t>
  </si>
  <si>
    <t>FALCON-1902</t>
  </si>
  <si>
    <t>FALCON-1901</t>
  </si>
  <si>
    <t>FALCON-1858</t>
  </si>
  <si>
    <t>FALCON-1838</t>
  </si>
  <si>
    <t>FALCON-1338</t>
  </si>
  <si>
    <t>FALCON-1332</t>
  </si>
  <si>
    <t>FALCON-1319</t>
  </si>
  <si>
    <t>FALCON-1318</t>
  </si>
  <si>
    <t>FALCON-1242</t>
  </si>
  <si>
    <t>FALCON-1241</t>
  </si>
  <si>
    <t>FALCON-1218</t>
  </si>
  <si>
    <t>FALCON-1210</t>
  </si>
  <si>
    <t>FALCON-1202</t>
  </si>
  <si>
    <t>FALCON-1201</t>
  </si>
  <si>
    <t>FALCON-1187</t>
  </si>
  <si>
    <t>FALCON-1171</t>
  </si>
  <si>
    <t>FALCON-1138</t>
  </si>
  <si>
    <t>FALCON-690</t>
  </si>
  <si>
    <t>Anni</t>
  </si>
  <si>
    <t>Tickets</t>
  </si>
  <si>
    <t>Average</t>
  </si>
  <si>
    <t>Deviazione Standard</t>
  </si>
  <si>
    <t>Media+3*DevStandard</t>
  </si>
  <si>
    <t>Media-3*DevStandard</t>
  </si>
  <si>
    <t>Date</t>
  </si>
  <si>
    <t>2017/JANUARY</t>
  </si>
  <si>
    <t>2016/AUGUST</t>
  </si>
  <si>
    <t>2016/APRIL</t>
  </si>
  <si>
    <t>2016/MAY</t>
  </si>
  <si>
    <t>2015/JULY</t>
  </si>
  <si>
    <t>2015/MAY</t>
  </si>
  <si>
    <t>2015/APRIL</t>
  </si>
  <si>
    <t>2015/MARCH</t>
  </si>
  <si>
    <t>2014/AUGUST</t>
  </si>
  <si>
    <t>Num.Ticket</t>
  </si>
  <si>
    <t>Avarage</t>
  </si>
  <si>
    <t>Dev. Standard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</si>
</sst>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0" xfId="0" applyBorder="1"/>
    <xf numFmtId="0" fontId="18" fillId="0" borderId="0" xfId="0" applyFont="1" applyFill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"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Istogramma</a:t>
            </a:r>
          </a:p>
        </c:rich>
      </c:tx>
      <c:layout>
        <c:manualLayout>
          <c:xMode val="edge"/>
          <c:yMode val="edge"/>
          <c:x val="0.33486111111111111"/>
          <c:y val="4.1884816753926704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output!$E$2:$E$9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cat>
          <c:val>
            <c:numRef>
              <c:f>output!$F$2:$F$9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13</c:v>
                </c:pt>
                <c:pt idx="5">
                  <c:v>7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AA-4A34-858C-CF6396FDE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0072736"/>
        <c:axId val="336991392"/>
      </c:barChart>
      <c:catAx>
        <c:axId val="350072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Anni</a:t>
                </a:r>
              </a:p>
              <a:p>
                <a:pPr>
                  <a:defRPr/>
                </a:pPr>
                <a:endParaRPr lang="it-IT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6991392"/>
        <c:crosses val="autoZero"/>
        <c:auto val="1"/>
        <c:lblAlgn val="ctr"/>
        <c:lblOffset val="100"/>
        <c:noMultiLvlLbl val="0"/>
      </c:catAx>
      <c:valAx>
        <c:axId val="3369913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Tickets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007273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898492388689463E-2"/>
          <c:y val="7.6571073070474852E-2"/>
          <c:w val="0.89005428688977772"/>
          <c:h val="0.88461319597133536"/>
        </c:manualLayout>
      </c:layout>
      <c:lineChart>
        <c:grouping val="standard"/>
        <c:varyColors val="0"/>
        <c:ser>
          <c:idx val="0"/>
          <c:order val="0"/>
          <c:tx>
            <c:strRef>
              <c:f>output!$F$1</c:f>
              <c:strCache>
                <c:ptCount val="1"/>
                <c:pt idx="0">
                  <c:v>Tickets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output!$E$2:$E$9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cat>
          <c:val>
            <c:numRef>
              <c:f>output!$F$2:$F$9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13</c:v>
                </c:pt>
                <c:pt idx="5">
                  <c:v>7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0C-4530-B36F-B2E8D1A6E53B}"/>
            </c:ext>
          </c:extLst>
        </c:ser>
        <c:ser>
          <c:idx val="1"/>
          <c:order val="1"/>
          <c:tx>
            <c:strRef>
              <c:f>output!$G$1</c:f>
              <c:strCache>
                <c:ptCount val="1"/>
                <c:pt idx="0">
                  <c:v>Average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output!$E$2:$E$9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cat>
          <c:val>
            <c:numRef>
              <c:f>output!$G$2:$G$9</c:f>
              <c:numCache>
                <c:formatCode>General</c:formatCode>
                <c:ptCount val="8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  <c:pt idx="3">
                  <c:v>2.75</c:v>
                </c:pt>
                <c:pt idx="4">
                  <c:v>2.75</c:v>
                </c:pt>
                <c:pt idx="5">
                  <c:v>2.75</c:v>
                </c:pt>
                <c:pt idx="6">
                  <c:v>2.75</c:v>
                </c:pt>
                <c:pt idx="7">
                  <c:v>2.75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9E-CD44-B698-913AA9C635E4}"/>
            </c:ext>
          </c:extLst>
        </c:ser>
        <c:ser>
          <c:idx val="2"/>
          <c:order val="2"/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output!$E$2:$E$9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cat>
          <c:val>
            <c:numRef>
              <c:f>output!$U$2:$U$10</c:f>
              <c:numCache>
                <c:formatCode>General</c:formatCode>
                <c:ptCount val="9"/>
                <c:pt idx="0">
                  <c:v>17.070315239945963</c:v>
                </c:pt>
                <c:pt idx="1">
                  <c:v>17.070315239945963</c:v>
                </c:pt>
                <c:pt idx="2">
                  <c:v>17.070315239945963</c:v>
                </c:pt>
                <c:pt idx="3">
                  <c:v>17.070315239945963</c:v>
                </c:pt>
                <c:pt idx="4">
                  <c:v>17.070315239945963</c:v>
                </c:pt>
                <c:pt idx="5">
                  <c:v>17.070315239945963</c:v>
                </c:pt>
                <c:pt idx="6">
                  <c:v>17.070315239945963</c:v>
                </c:pt>
                <c:pt idx="7">
                  <c:v>17.070315239945963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9E-CD44-B698-913AA9C635E4}"/>
            </c:ext>
          </c:extLst>
        </c:ser>
        <c:ser>
          <c:idx val="3"/>
          <c:order val="3"/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output!$E$2:$E$9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cat>
          <c:val>
            <c:numRef>
              <c:f>output!$X$2:$X$10</c:f>
              <c:numCache>
                <c:formatCode>General</c:formatCode>
                <c:ptCount val="9"/>
                <c:pt idx="0">
                  <c:v>-11.570315239945961</c:v>
                </c:pt>
                <c:pt idx="1">
                  <c:v>-11.570315239945961</c:v>
                </c:pt>
                <c:pt idx="2">
                  <c:v>-11.570315239945961</c:v>
                </c:pt>
                <c:pt idx="3">
                  <c:v>-11.570315239945961</c:v>
                </c:pt>
                <c:pt idx="4">
                  <c:v>-11.570315239945961</c:v>
                </c:pt>
                <c:pt idx="5">
                  <c:v>-11.570315239945961</c:v>
                </c:pt>
                <c:pt idx="6">
                  <c:v>-11.570315239945961</c:v>
                </c:pt>
                <c:pt idx="7">
                  <c:v>-11.570315239945961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99E-CD44-B698-913AA9C63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2800912"/>
        <c:axId val="336991808"/>
      </c:lineChart>
      <c:catAx>
        <c:axId val="35280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6991808"/>
        <c:crosses val="autoZero"/>
        <c:auto val="0"/>
        <c:lblAlgn val="ctr"/>
        <c:lblOffset val="100"/>
        <c:noMultiLvlLbl val="0"/>
      </c:catAx>
      <c:valAx>
        <c:axId val="3369918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52800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39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800" kern="1200" cap="all" spc="12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900" b="0" i="0" u="none" strike="noStrike" kern="1200" baseline="0%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15%"/>
            <a:lumOff val="8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spc="12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430530</xdr:colOff>
      <xdr:row>13</xdr:row>
      <xdr:rowOff>12700</xdr:rowOff>
    </xdr:from>
    <xdr:to>
      <xdr:col>9</xdr:col>
      <xdr:colOff>430530</xdr:colOff>
      <xdr:row>23</xdr:row>
      <xdr:rowOff>25400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ED781CE6-1312-473B-A74A-0AF09C30BB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10</xdr:col>
      <xdr:colOff>79374</xdr:colOff>
      <xdr:row>0</xdr:row>
      <xdr:rowOff>8572</xdr:rowOff>
    </xdr:from>
    <xdr:to>
      <xdr:col>19</xdr:col>
      <xdr:colOff>355600</xdr:colOff>
      <xdr:row>22</xdr:row>
      <xdr:rowOff>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36385628-C4A5-4760-81F1-934B643F13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BE7331A8-AEA4-1A49-897C-EDCCC4D4EDD6}" name="Tabella1" displayName="Tabella1" ref="A1:C23" totalsRowShown="0">
  <autoFilter ref="A1:C23" xr:uid="{724944CD-3860-6943-A225-C3F3A460964A}"/>
  <tableColumns count="3">
    <tableColumn id="1" xr3:uid="{AE5AC2E3-412A-EE47-ACED-2CFDE79151DB}" name="Ticket"/>
    <tableColumn id="2" xr3:uid="{BAD9E3B7-6DAA-8949-8499-9A35CEC8E606}" name="Year"/>
    <tableColumn id="3" xr3:uid="{11592418-5673-FF4E-9417-CF9B79F9EA1E}" name="Month"/>
  </tableColumns>
  <tableStyleInfo name="TableStyleLight15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9417E322-C82B-D841-997D-0AA65DC806A8}" name="Tabella3" displayName="Tabella3" ref="E1:G9" totalsRowShown="0">
  <autoFilter ref="E1:G9" xr:uid="{E7DDB025-6563-7C4D-A893-FC9C7C5D9F45}"/>
  <tableColumns count="3">
    <tableColumn id="1" xr3:uid="{4C94E7B3-3129-D247-A058-B17B34318804}" name="Anni" dataDxfId="1"/>
    <tableColumn id="2" xr3:uid="{33C2AD6C-FEA6-3B43-AD59-FDD3164C88E8}" name="Tickets" dataDxfId="0"/>
    <tableColumn id="3" xr3:uid="{44117C13-FADB-1940-9D64-930F1CDF18DC}" name="Average"/>
  </tableColumns>
  <tableStyleInfo name="TableStyleLight15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6" xr:uid="{CDCF76A3-ACE8-8D48-9A01-F511143168F7}" name="Tabella6" displayName="Tabella6" ref="A30:B52" totalsRowShown="0">
  <autoFilter ref="A30:B52" xr:uid="{775CBDD6-BB8D-BA43-8F4D-8C36294CE697}"/>
  <tableColumns count="2">
    <tableColumn id="1" xr3:uid="{80A1B1EA-CE38-BF4C-AD6B-D20EACC1F397}" name="Ticket"/>
    <tableColumn id="2" xr3:uid="{42D0685E-9871-E94C-89D8-8A869A397F71}" name="Date"/>
  </tableColumns>
  <tableStyleInfo name="TableStyleLight21" showFirstColumn="0" showLastColumn="0" showRowStripes="1" showColumnStripes="0"/>
</table>
</file>

<file path=xl/tables/table4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7" xr:uid="{8B667282-5013-3B43-B2B7-670B8CEF852C}" name="Tabella7" displayName="Tabella7" ref="D30:F43" totalsRowShown="0">
  <autoFilter ref="D30:F43" xr:uid="{EA84B93E-32BD-A748-AC33-E711FFEDDF5E}"/>
  <tableColumns count="3">
    <tableColumn id="1" xr3:uid="{31AB8619-24F4-2440-936C-571D54A63C8E}" name="Num.Ticket"/>
    <tableColumn id="2" xr3:uid="{887608D9-AD78-D745-833F-83E5496D9844}" name="Date"/>
    <tableColumn id="3" xr3:uid="{ED42746C-709C-3747-BF82-1E64410C3F93}" name="Avarage"/>
  </tableColumns>
  <tableStyleInfo name="TableStyleLight21" showFirstColumn="0" showLastColumn="0" showRowStripes="1" showColumnStripes="0"/>
</table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table" Target="../tables/table1.x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6" Type="http://purl.oclc.org/ooxml/officeDocument/relationships/table" Target="../tables/table4.xml"/><Relationship Id="rId5" Type="http://purl.oclc.org/ooxml/officeDocument/relationships/table" Target="../tables/table3.xml"/><Relationship Id="rId4" Type="http://purl.oclc.org/ooxml/officeDocument/relationships/table" Target="../tables/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2"/>
  <sheetViews>
    <sheetView tabSelected="1" workbookViewId="0">
      <selection activeCell="W24" sqref="W24"/>
    </sheetView>
  </sheetViews>
  <sheetFormatPr baseColWidth="10" defaultColWidth="8.83203125" defaultRowHeight="15" x14ac:dyDescent="0.2"/>
  <cols>
    <col min="1" max="1" width="17.6640625" customWidth="1"/>
    <col min="2" max="2" width="17" customWidth="1"/>
    <col min="4" max="4" width="12.1640625" customWidth="1"/>
    <col min="5" max="5" width="14.1640625" customWidth="1"/>
    <col min="6" max="7" width="9.33203125" customWidth="1"/>
    <col min="8" max="8" width="11.1640625" customWidth="1"/>
  </cols>
  <sheetData>
    <row r="1" spans="1:24" x14ac:dyDescent="0.2">
      <c r="A1" t="s">
        <v>0</v>
      </c>
      <c r="B1" t="s">
        <v>1</v>
      </c>
      <c r="C1" t="s">
        <v>2</v>
      </c>
      <c r="E1" s="4" t="s">
        <v>25</v>
      </c>
      <c r="F1" s="4" t="s">
        <v>26</v>
      </c>
      <c r="G1" s="3" t="s">
        <v>27</v>
      </c>
      <c r="I1" t="s">
        <v>28</v>
      </c>
      <c r="U1" t="s">
        <v>29</v>
      </c>
      <c r="X1" t="s">
        <v>30</v>
      </c>
    </row>
    <row r="2" spans="1:24" x14ac:dyDescent="0.2">
      <c r="A2" t="s">
        <v>3</v>
      </c>
      <c r="B2">
        <v>2017</v>
      </c>
      <c r="C2">
        <v>1</v>
      </c>
      <c r="E2" s="1">
        <v>2011</v>
      </c>
      <c r="F2" s="2">
        <v>0</v>
      </c>
      <c r="G2" s="3">
        <f>AVERAGE(F2:F9)</f>
        <v>2.75</v>
      </c>
      <c r="I2">
        <f>STDEV(Tabella3[Tickets])</f>
        <v>4.7734384133153203</v>
      </c>
      <c r="U2">
        <f>SUM(G2,PRODUCT(3,I2))</f>
        <v>17.070315239945963</v>
      </c>
      <c r="X2">
        <f>SUM(G2,-PRODUCT(3,I2))</f>
        <v>-11.570315239945961</v>
      </c>
    </row>
    <row r="3" spans="1:24" x14ac:dyDescent="0.2">
      <c r="A3" t="s">
        <v>4</v>
      </c>
      <c r="B3">
        <v>2016</v>
      </c>
      <c r="C3">
        <v>8</v>
      </c>
      <c r="E3" s="1">
        <v>2012</v>
      </c>
      <c r="F3" s="2">
        <v>0</v>
      </c>
      <c r="G3" s="3">
        <f>AVERAGE(F2:F9)</f>
        <v>2.75</v>
      </c>
      <c r="U3">
        <f>SUM(G2,PRODUCT(3,I2))</f>
        <v>17.070315239945963</v>
      </c>
      <c r="X3">
        <f>SUM(G2,-PRODUCT(3,I2))</f>
        <v>-11.570315239945961</v>
      </c>
    </row>
    <row r="4" spans="1:24" x14ac:dyDescent="0.2">
      <c r="A4" t="s">
        <v>5</v>
      </c>
      <c r="B4">
        <v>2016</v>
      </c>
      <c r="C4">
        <v>8</v>
      </c>
      <c r="E4" s="1">
        <v>2013</v>
      </c>
      <c r="F4" s="2">
        <v>0</v>
      </c>
      <c r="G4" s="3">
        <f>AVERAGE(F2:F9)</f>
        <v>2.75</v>
      </c>
      <c r="H4" s="3"/>
      <c r="I4" s="3"/>
      <c r="U4">
        <f>SUM(G2,PRODUCT(3,I2))</f>
        <v>17.070315239945963</v>
      </c>
      <c r="X4">
        <f>SUM(G2,-PRODUCT(3,I2))</f>
        <v>-11.570315239945961</v>
      </c>
    </row>
    <row r="5" spans="1:24" x14ac:dyDescent="0.2">
      <c r="A5" t="s">
        <v>6</v>
      </c>
      <c r="B5">
        <v>2016</v>
      </c>
      <c r="C5">
        <v>4</v>
      </c>
      <c r="E5" s="1">
        <v>2014</v>
      </c>
      <c r="F5" s="2">
        <v>1</v>
      </c>
      <c r="G5" s="3">
        <f>AVERAGE(F2:F9)</f>
        <v>2.75</v>
      </c>
      <c r="U5">
        <f>SUM(G2,PRODUCT(3,I2))</f>
        <v>17.070315239945963</v>
      </c>
      <c r="X5">
        <f>SUM(G2,-PRODUCT(3,I2))</f>
        <v>-11.570315239945961</v>
      </c>
    </row>
    <row r="6" spans="1:24" x14ac:dyDescent="0.2">
      <c r="A6" t="s">
        <v>7</v>
      </c>
      <c r="B6">
        <v>2016</v>
      </c>
      <c r="C6">
        <v>4</v>
      </c>
      <c r="E6" s="1">
        <v>2015</v>
      </c>
      <c r="F6" s="2">
        <v>13</v>
      </c>
      <c r="G6" s="3">
        <f>AVERAGE(F2:F9)</f>
        <v>2.75</v>
      </c>
      <c r="U6">
        <f>SUM(G2,PRODUCT(3,I2))</f>
        <v>17.070315239945963</v>
      </c>
      <c r="X6">
        <f>SUM(G2,-PRODUCT(3,I2))</f>
        <v>-11.570315239945961</v>
      </c>
    </row>
    <row r="7" spans="1:24" x14ac:dyDescent="0.2">
      <c r="A7" t="s">
        <v>8</v>
      </c>
      <c r="B7">
        <v>2016</v>
      </c>
      <c r="C7">
        <v>4</v>
      </c>
      <c r="E7" s="1">
        <v>2016</v>
      </c>
      <c r="F7" s="2">
        <v>7</v>
      </c>
      <c r="G7" s="3">
        <f>AVERAGE(F2:F9)</f>
        <v>2.75</v>
      </c>
      <c r="U7">
        <f>SUM(G2,PRODUCT(3,I2))</f>
        <v>17.070315239945963</v>
      </c>
      <c r="X7">
        <f>SUM(G2,-PRODUCT(3,I2))</f>
        <v>-11.570315239945961</v>
      </c>
    </row>
    <row r="8" spans="1:24" x14ac:dyDescent="0.2">
      <c r="A8" t="s">
        <v>9</v>
      </c>
      <c r="B8">
        <v>2016</v>
      </c>
      <c r="C8">
        <v>5</v>
      </c>
      <c r="E8" s="1">
        <v>2017</v>
      </c>
      <c r="F8" s="2">
        <v>1</v>
      </c>
      <c r="G8" s="3">
        <f>AVERAGE(F2:F9)</f>
        <v>2.75</v>
      </c>
      <c r="U8">
        <f>SUM(G2,PRODUCT(3,I2))</f>
        <v>17.070315239945963</v>
      </c>
      <c r="X8">
        <f>SUM(G2,-PRODUCT(3,I2))</f>
        <v>-11.570315239945961</v>
      </c>
    </row>
    <row r="9" spans="1:24" x14ac:dyDescent="0.2">
      <c r="A9" t="s">
        <v>10</v>
      </c>
      <c r="B9">
        <v>2016</v>
      </c>
      <c r="C9">
        <v>4</v>
      </c>
      <c r="E9" s="1">
        <v>2018</v>
      </c>
      <c r="F9" s="2">
        <v>0</v>
      </c>
      <c r="G9" s="3">
        <f>AVERAGE(F2:F9)</f>
        <v>2.75</v>
      </c>
      <c r="U9">
        <f>SUM(G2,PRODUCT(3,I2))</f>
        <v>17.070315239945963</v>
      </c>
      <c r="X9">
        <f>SUM(G2,-PRODUCT(3,I2))</f>
        <v>-11.570315239945961</v>
      </c>
    </row>
    <row r="10" spans="1:24" x14ac:dyDescent="0.2">
      <c r="A10" t="s">
        <v>11</v>
      </c>
      <c r="B10">
        <v>2015</v>
      </c>
      <c r="C10">
        <v>7</v>
      </c>
      <c r="E10" s="1"/>
      <c r="F10" s="2"/>
      <c r="G10" s="3"/>
    </row>
    <row r="11" spans="1:24" x14ac:dyDescent="0.2">
      <c r="A11" t="s">
        <v>12</v>
      </c>
      <c r="B11">
        <v>2015</v>
      </c>
      <c r="C11">
        <v>7</v>
      </c>
      <c r="E11" s="2"/>
      <c r="F11" s="2"/>
    </row>
    <row r="12" spans="1:24" x14ac:dyDescent="0.2">
      <c r="A12" t="s">
        <v>13</v>
      </c>
      <c r="B12">
        <v>2015</v>
      </c>
      <c r="C12">
        <v>7</v>
      </c>
    </row>
    <row r="13" spans="1:24" x14ac:dyDescent="0.2">
      <c r="A13" t="s">
        <v>14</v>
      </c>
      <c r="B13">
        <v>2015</v>
      </c>
      <c r="C13">
        <v>7</v>
      </c>
    </row>
    <row r="14" spans="1:24" x14ac:dyDescent="0.2">
      <c r="A14" t="s">
        <v>15</v>
      </c>
      <c r="B14">
        <v>2015</v>
      </c>
      <c r="C14">
        <v>5</v>
      </c>
    </row>
    <row r="15" spans="1:24" x14ac:dyDescent="0.2">
      <c r="A15" t="s">
        <v>16</v>
      </c>
      <c r="B15">
        <v>2015</v>
      </c>
      <c r="C15">
        <v>5</v>
      </c>
    </row>
    <row r="16" spans="1:24" x14ac:dyDescent="0.2">
      <c r="A16" t="s">
        <v>17</v>
      </c>
      <c r="B16">
        <v>2015</v>
      </c>
      <c r="C16">
        <v>5</v>
      </c>
      <c r="H16" s="3"/>
      <c r="I16" s="3"/>
    </row>
    <row r="17" spans="1:9" x14ac:dyDescent="0.2">
      <c r="A17" t="s">
        <v>18</v>
      </c>
      <c r="B17">
        <v>2015</v>
      </c>
      <c r="C17">
        <v>5</v>
      </c>
      <c r="H17" s="3"/>
      <c r="I17" s="3"/>
    </row>
    <row r="18" spans="1:9" x14ac:dyDescent="0.2">
      <c r="A18" t="s">
        <v>19</v>
      </c>
      <c r="B18">
        <v>2015</v>
      </c>
      <c r="C18">
        <v>5</v>
      </c>
    </row>
    <row r="19" spans="1:9" x14ac:dyDescent="0.2">
      <c r="A19" t="s">
        <v>20</v>
      </c>
      <c r="B19">
        <v>2015</v>
      </c>
      <c r="C19">
        <v>5</v>
      </c>
    </row>
    <row r="20" spans="1:9" x14ac:dyDescent="0.2">
      <c r="A20" t="s">
        <v>21</v>
      </c>
      <c r="B20">
        <v>2015</v>
      </c>
      <c r="C20">
        <v>4</v>
      </c>
    </row>
    <row r="21" spans="1:9" x14ac:dyDescent="0.2">
      <c r="A21" t="s">
        <v>22</v>
      </c>
      <c r="B21">
        <v>2015</v>
      </c>
      <c r="C21">
        <v>4</v>
      </c>
    </row>
    <row r="22" spans="1:9" x14ac:dyDescent="0.2">
      <c r="A22" t="s">
        <v>23</v>
      </c>
      <c r="B22">
        <v>2015</v>
      </c>
      <c r="C22">
        <v>3</v>
      </c>
    </row>
    <row r="23" spans="1:9" x14ac:dyDescent="0.2">
      <c r="A23" t="s">
        <v>24</v>
      </c>
      <c r="B23">
        <v>2014</v>
      </c>
      <c r="C23">
        <v>8</v>
      </c>
    </row>
    <row r="30" spans="1:9" x14ac:dyDescent="0.2">
      <c r="A30" t="s">
        <v>0</v>
      </c>
      <c r="B30" t="s">
        <v>31</v>
      </c>
      <c r="D30" t="s">
        <v>41</v>
      </c>
      <c r="E30" t="s">
        <v>31</v>
      </c>
      <c r="F30" t="s">
        <v>42</v>
      </c>
      <c r="H30" t="s">
        <v>43</v>
      </c>
    </row>
    <row r="31" spans="1:9" x14ac:dyDescent="0.2">
      <c r="A31" t="s">
        <v>3</v>
      </c>
      <c r="B31" t="s">
        <v>32</v>
      </c>
      <c r="D31">
        <f>COUNTIF(B31:B52,"2011")</f>
        <v>0</v>
      </c>
      <c r="E31">
        <v>2011</v>
      </c>
      <c r="F31">
        <f>AVERAGE(D31:D43)</f>
        <v>1.6923076923076923</v>
      </c>
      <c r="H31">
        <f>STDEV(D31:D52)</f>
        <v>1.887883090687176</v>
      </c>
    </row>
    <row r="32" spans="1:9" x14ac:dyDescent="0.2">
      <c r="A32" t="s">
        <v>4</v>
      </c>
      <c r="B32" t="s">
        <v>33</v>
      </c>
      <c r="D32">
        <f>COUNTIF(B31:B52,"2012")</f>
        <v>0</v>
      </c>
      <c r="E32">
        <v>2012</v>
      </c>
      <c r="F32">
        <f>AVERAGE(D31:D43)</f>
        <v>1.6923076923076923</v>
      </c>
    </row>
    <row r="33" spans="1:6" x14ac:dyDescent="0.2">
      <c r="A33" t="s">
        <v>5</v>
      </c>
      <c r="B33" t="s">
        <v>33</v>
      </c>
      <c r="D33">
        <f>COUNTIF(B31:B52,"2013")</f>
        <v>0</v>
      </c>
      <c r="E33">
        <v>2013</v>
      </c>
      <c r="F33">
        <f>AVERAGE(D31:D43)</f>
        <v>1.6923076923076923</v>
      </c>
    </row>
    <row r="34" spans="1:6" x14ac:dyDescent="0.2">
      <c r="A34" t="s">
        <v>6</v>
      </c>
      <c r="B34" t="s">
        <v>34</v>
      </c>
      <c r="D34">
        <f>COUNTIF(B31:B52,"2014/AUGUST")</f>
        <v>1</v>
      </c>
      <c r="E34" t="s">
        <v>40</v>
      </c>
      <c r="F34">
        <f>AVERAGE(D31:D43)</f>
        <v>1.6923076923076923</v>
      </c>
    </row>
    <row r="35" spans="1:6" x14ac:dyDescent="0.2">
      <c r="A35" t="s">
        <v>7</v>
      </c>
      <c r="B35" t="s">
        <v>34</v>
      </c>
      <c r="D35">
        <f>COUNTIF(B31:B52,"2015/MARCH")</f>
        <v>1</v>
      </c>
      <c r="E35" t="s">
        <v>39</v>
      </c>
      <c r="F35">
        <f>AVERAGE(D31:D43)</f>
        <v>1.6923076923076923</v>
      </c>
    </row>
    <row r="36" spans="1:6" x14ac:dyDescent="0.2">
      <c r="A36" t="s">
        <v>8</v>
      </c>
      <c r="B36" t="s">
        <v>34</v>
      </c>
      <c r="D36">
        <f>COUNTIF(B31:B52,"2015/APRIL")</f>
        <v>2</v>
      </c>
      <c r="E36" t="s">
        <v>38</v>
      </c>
      <c r="F36">
        <f>AVERAGE(D31:D43)</f>
        <v>1.6923076923076923</v>
      </c>
    </row>
    <row r="37" spans="1:6" x14ac:dyDescent="0.2">
      <c r="A37" t="s">
        <v>9</v>
      </c>
      <c r="B37" t="s">
        <v>35</v>
      </c>
      <c r="D37">
        <f>COUNTIF(B31:B52,"2015/MAY")</f>
        <v>6</v>
      </c>
      <c r="E37" t="s">
        <v>37</v>
      </c>
      <c r="F37">
        <f>AVERAGE(D31:D43)</f>
        <v>1.6923076923076923</v>
      </c>
    </row>
    <row r="38" spans="1:6" x14ac:dyDescent="0.2">
      <c r="A38" t="s">
        <v>10</v>
      </c>
      <c r="B38" t="s">
        <v>34</v>
      </c>
      <c r="D38">
        <f>COUNTIF(B31:B52,"2015/JULY")</f>
        <v>4</v>
      </c>
      <c r="E38" t="s">
        <v>36</v>
      </c>
      <c r="F38">
        <f>AVERAGE(D31:D43)</f>
        <v>1.6923076923076923</v>
      </c>
    </row>
    <row r="39" spans="1:6" x14ac:dyDescent="0.2">
      <c r="A39" t="s">
        <v>11</v>
      </c>
      <c r="B39" t="s">
        <v>36</v>
      </c>
      <c r="D39">
        <f>COUNTIF(B31:B52,"2016/APRIL")</f>
        <v>4</v>
      </c>
      <c r="E39" t="s">
        <v>34</v>
      </c>
      <c r="F39">
        <f>AVERAGE(D31:D43)</f>
        <v>1.6923076923076923</v>
      </c>
    </row>
    <row r="40" spans="1:6" x14ac:dyDescent="0.2">
      <c r="A40" t="s">
        <v>12</v>
      </c>
      <c r="B40" t="s">
        <v>36</v>
      </c>
      <c r="D40">
        <f>COUNTIF(B31:B52,"2016/MAY")</f>
        <v>1</v>
      </c>
      <c r="E40" t="s">
        <v>35</v>
      </c>
      <c r="F40">
        <f>AVERAGE(D31:D43)</f>
        <v>1.6923076923076923</v>
      </c>
    </row>
    <row r="41" spans="1:6" x14ac:dyDescent="0.2">
      <c r="A41" t="s">
        <v>13</v>
      </c>
      <c r="B41" t="s">
        <v>36</v>
      </c>
      <c r="D41">
        <f>COUNTIF(B31:B52,"2016/AUGUST")</f>
        <v>2</v>
      </c>
      <c r="E41" t="s">
        <v>33</v>
      </c>
      <c r="F41">
        <f>AVERAGE(D31:D43)</f>
        <v>1.6923076923076923</v>
      </c>
    </row>
    <row r="42" spans="1:6" x14ac:dyDescent="0.2">
      <c r="A42" t="s">
        <v>14</v>
      </c>
      <c r="B42" t="s">
        <v>36</v>
      </c>
      <c r="D42">
        <f>COUNTIF(B31:B52,"2017/JANUARY")</f>
        <v>1</v>
      </c>
      <c r="E42" t="s">
        <v>32</v>
      </c>
      <c r="F42">
        <f>AVERAGE(D31:D43)</f>
        <v>1.6923076923076923</v>
      </c>
    </row>
    <row r="43" spans="1:6" x14ac:dyDescent="0.2">
      <c r="A43" t="s">
        <v>15</v>
      </c>
      <c r="B43" t="s">
        <v>37</v>
      </c>
      <c r="D43">
        <f>COUNTIF(B31:B52,"2018")</f>
        <v>0</v>
      </c>
      <c r="E43">
        <v>2018</v>
      </c>
      <c r="F43">
        <f>AVERAGE(D31:D43)</f>
        <v>1.6923076923076923</v>
      </c>
    </row>
    <row r="44" spans="1:6" x14ac:dyDescent="0.2">
      <c r="A44" t="s">
        <v>16</v>
      </c>
      <c r="B44" t="s">
        <v>37</v>
      </c>
    </row>
    <row r="45" spans="1:6" x14ac:dyDescent="0.2">
      <c r="A45" t="s">
        <v>17</v>
      </c>
      <c r="B45" t="s">
        <v>37</v>
      </c>
    </row>
    <row r="46" spans="1:6" x14ac:dyDescent="0.2">
      <c r="A46" t="s">
        <v>18</v>
      </c>
      <c r="B46" t="s">
        <v>37</v>
      </c>
    </row>
    <row r="47" spans="1:6" x14ac:dyDescent="0.2">
      <c r="A47" t="s">
        <v>19</v>
      </c>
      <c r="B47" t="s">
        <v>37</v>
      </c>
    </row>
    <row r="48" spans="1:6" x14ac:dyDescent="0.2">
      <c r="A48" t="s">
        <v>20</v>
      </c>
      <c r="B48" t="s">
        <v>37</v>
      </c>
    </row>
    <row r="49" spans="1:2" x14ac:dyDescent="0.2">
      <c r="A49" t="s">
        <v>21</v>
      </c>
      <c r="B49" t="s">
        <v>38</v>
      </c>
    </row>
    <row r="50" spans="1:2" x14ac:dyDescent="0.2">
      <c r="A50" t="s">
        <v>22</v>
      </c>
      <c r="B50" t="s">
        <v>38</v>
      </c>
    </row>
    <row r="51" spans="1:2" x14ac:dyDescent="0.2">
      <c r="A51" t="s">
        <v>23</v>
      </c>
      <c r="B51" t="s">
        <v>39</v>
      </c>
    </row>
    <row r="52" spans="1:2" x14ac:dyDescent="0.2">
      <c r="A52" t="s">
        <v>24</v>
      </c>
      <c r="B52" t="s">
        <v>40</v>
      </c>
    </row>
  </sheetData>
  <sortState xmlns:xlrd2="http://schemas.microsoft.com/office/spreadsheetml/2017/richdata2" ref="E2:E10">
    <sortCondition ref="E2"/>
  </sortState>
  <pageMargins left="0.7" right="0.7" top="0.75" bottom="0.75" header="0.3" footer="0.3"/>
  <pageSetup paperSize="9" orientation="portrait" horizontalDpi="4294967293" verticalDpi="4294967293" r:id="rId1"/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24</vt:i4>
      </vt:variant>
    </vt:vector>
  </HeadingPairs>
  <TitlesOfParts>
    <vt:vector size="25" baseType="lpstr">
      <vt:lpstr>output</vt:lpstr>
      <vt:lpstr>Date</vt:lpstr>
      <vt:lpstr>FALCON_1138</vt:lpstr>
      <vt:lpstr>FALCON_1171</vt:lpstr>
      <vt:lpstr>FALCON_1187</vt:lpstr>
      <vt:lpstr>FALCON_1201</vt:lpstr>
      <vt:lpstr>FALCON_1202</vt:lpstr>
      <vt:lpstr>FALCON_1210</vt:lpstr>
      <vt:lpstr>FALCON_1218</vt:lpstr>
      <vt:lpstr>FALCON_1241</vt:lpstr>
      <vt:lpstr>FALCON_1242</vt:lpstr>
      <vt:lpstr>FALCON_1318</vt:lpstr>
      <vt:lpstr>FALCON_1319</vt:lpstr>
      <vt:lpstr>FALCON_1332</vt:lpstr>
      <vt:lpstr>FALCON_1338</vt:lpstr>
      <vt:lpstr>FALCON_1838</vt:lpstr>
      <vt:lpstr>FALCON_1858</vt:lpstr>
      <vt:lpstr>FALCON_1901</vt:lpstr>
      <vt:lpstr>FALCON_1902</vt:lpstr>
      <vt:lpstr>FALCON_1925</vt:lpstr>
      <vt:lpstr>FALCON_2127</vt:lpstr>
      <vt:lpstr>FALCON_2133</vt:lpstr>
      <vt:lpstr>FALCON_2273</vt:lpstr>
      <vt:lpstr>FALCON_690</vt:lpstr>
      <vt:lpstr>Ticket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Fanfano</dc:creator>
  <cp:lastModifiedBy>Microsoft Office User</cp:lastModifiedBy>
  <dcterms:created xsi:type="dcterms:W3CDTF">2020-04-06T19:20:07Z</dcterms:created>
  <dcterms:modified xsi:type="dcterms:W3CDTF">2020-05-25T18:40:15Z</dcterms:modified>
</cp:coreProperties>
</file>