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owerbi\Documents\Projetos Python\Projetos de Automacao\DashMini\"/>
    </mc:Choice>
  </mc:AlternateContent>
  <xr:revisionPtr revIDLastSave="0" documentId="13_ncr:1_{DD82E298-CA8F-4280-A2B0-B12DECE22968}" xr6:coauthVersionLast="47" xr6:coauthVersionMax="47" xr10:uidLastSave="{00000000-0000-0000-0000-000000000000}"/>
  <bookViews>
    <workbookView xWindow="-108" yWindow="-108" windowWidth="23256" windowHeight="12576" xr2:uid="{76509626-AFF2-4DAC-A68C-BFEA6BC3D27B}"/>
  </bookViews>
  <sheets>
    <sheet name="BaseCircuito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Metas" sheetId="12" r:id="rId12"/>
    <sheet name="perfilLojas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6" l="1"/>
  <c r="B12" i="6"/>
  <c r="B11" i="6"/>
  <c r="B10" i="6"/>
  <c r="B9" i="6"/>
  <c r="B8" i="6"/>
  <c r="B7" i="6"/>
  <c r="B6" i="6"/>
  <c r="B5" i="6"/>
  <c r="B4" i="6"/>
  <c r="B3" i="6"/>
  <c r="B2" i="6"/>
  <c r="B13" i="5"/>
  <c r="B12" i="5"/>
  <c r="B11" i="5"/>
  <c r="B10" i="5"/>
  <c r="B9" i="5"/>
  <c r="B8" i="5"/>
  <c r="B7" i="5"/>
  <c r="B6" i="5"/>
  <c r="B5" i="5"/>
  <c r="B4" i="5"/>
  <c r="B3" i="5"/>
  <c r="B2" i="5"/>
  <c r="B13" i="4"/>
  <c r="B12" i="4"/>
  <c r="B11" i="4"/>
  <c r="B10" i="4"/>
  <c r="B9" i="4"/>
  <c r="B8" i="4"/>
  <c r="B7" i="4"/>
  <c r="B6" i="4"/>
  <c r="B5" i="4"/>
  <c r="B4" i="4"/>
  <c r="B3" i="4"/>
  <c r="B2" i="4"/>
  <c r="B13" i="3"/>
  <c r="B12" i="3"/>
  <c r="B11" i="3"/>
  <c r="B10" i="3"/>
  <c r="B9" i="3"/>
  <c r="B8" i="3"/>
  <c r="B7" i="3"/>
  <c r="B6" i="3"/>
  <c r="B5" i="3"/>
  <c r="B4" i="3"/>
  <c r="B3" i="3"/>
  <c r="B2" i="3"/>
  <c r="B3" i="2"/>
  <c r="B2" i="2"/>
  <c r="B4" i="2"/>
  <c r="B5" i="2"/>
  <c r="B6" i="2"/>
  <c r="B7" i="2"/>
  <c r="B8" i="2"/>
  <c r="B9" i="2"/>
  <c r="B10" i="2"/>
  <c r="B11" i="2"/>
  <c r="B12" i="2"/>
  <c r="B13" i="2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<sst xmlns="http://schemas.openxmlformats.org/spreadsheetml/2006/main" count="433" uniqueCount="170">
  <si>
    <t>Loja</t>
  </si>
  <si>
    <t>Etapa 1: PAINEL DE VENDAS</t>
  </si>
  <si>
    <t>Etapa 2: Evolução Comercial</t>
  </si>
  <si>
    <t>Etapa 3: PLANO DE VOO</t>
  </si>
  <si>
    <t>Etapa 4: PROJETO FAST</t>
  </si>
  <si>
    <t>Etapa 5: ACOMPANHAMENTO DE INDICADORES</t>
  </si>
  <si>
    <t>Etapa 6: AÇÕES COMERCIAIS</t>
  </si>
  <si>
    <t>Etapa 7: ENGAJAMENTO DA EQUIPE</t>
  </si>
  <si>
    <t>Etapa 8: CAPITÃO DO ATENDIMENTO</t>
  </si>
  <si>
    <t>Etapa 9: VISUAL MERCHANDISING</t>
  </si>
  <si>
    <t>Etapa 10: QUALIDADE DE LOJA</t>
  </si>
  <si>
    <t>Ciclo</t>
  </si>
  <si>
    <t>Periodo</t>
  </si>
  <si>
    <t>Data Início</t>
  </si>
  <si>
    <t>Data Fim</t>
  </si>
  <si>
    <t>Semana 1</t>
  </si>
  <si>
    <t>NomeLoja</t>
  </si>
  <si>
    <t>loja_key</t>
  </si>
  <si>
    <t>Nota</t>
  </si>
  <si>
    <t>Observação</t>
  </si>
  <si>
    <t>DataAtualizacao</t>
  </si>
  <si>
    <t>Usuario</t>
  </si>
  <si>
    <t>__PowerAppsId__</t>
  </si>
  <si>
    <t>Santa Felicidade</t>
  </si>
  <si>
    <t>fed836c2-bedf-4499-9c26-c8b2d80f1565</t>
  </si>
  <si>
    <t>Torres</t>
  </si>
  <si>
    <t>b6990d07-c3b2-45ed-883f-159b4cb34fe8</t>
  </si>
  <si>
    <t>Pinhais</t>
  </si>
  <si>
    <t>6558575c-b1b1-43b5-9171-af8b3aed38af</t>
  </si>
  <si>
    <t>Paranagua</t>
  </si>
  <si>
    <t>8072e30f-e76a-4a9e-aca6-eddb6a4877ef</t>
  </si>
  <si>
    <t>Fanny</t>
  </si>
  <si>
    <t>a7d2f694-903c-46ff-856c-7ac9d7fad1a6</t>
  </si>
  <si>
    <t>Fazenda Rio Grande</t>
  </si>
  <si>
    <t>bc9ee61e-bc77-44b3-8f5a-90574c6d42a9</t>
  </si>
  <si>
    <t>Xaxim</t>
  </si>
  <si>
    <t>65363a7a-864b-4b23-a1c7-e31098fc7b61</t>
  </si>
  <si>
    <t>Fazendinha</t>
  </si>
  <si>
    <t>633087ba-e139-460d-ada9-81cd72f863de</t>
  </si>
  <si>
    <t>Boulevard</t>
  </si>
  <si>
    <t>4c0636c5-58f5-41fd-8cd6-b5a5bf9a6982</t>
  </si>
  <si>
    <t>Colombo</t>
  </si>
  <si>
    <t>ed54f9d2-fed6-4fa4-a580-1df09b831ee7</t>
  </si>
  <si>
    <t>Araucaria</t>
  </si>
  <si>
    <t>44cb4f6e-b0df-49a7-a9af-79f5e7922205</t>
  </si>
  <si>
    <t>Bacacheri</t>
  </si>
  <si>
    <t>f04093e3-d32c-4c5e-9829-16d41cbf1266</t>
  </si>
  <si>
    <t>Nome_Loja_Simples</t>
  </si>
  <si>
    <t>Loja Key</t>
  </si>
  <si>
    <t>Praça</t>
  </si>
  <si>
    <t>Regional</t>
  </si>
  <si>
    <t>M²</t>
  </si>
  <si>
    <t>Porte de Loja</t>
  </si>
  <si>
    <t>Tipo de Negócio</t>
  </si>
  <si>
    <t>Coordenadas</t>
  </si>
  <si>
    <t>Email</t>
  </si>
  <si>
    <t>Email_CC</t>
  </si>
  <si>
    <t>LJ 01 - JUMBO SANTA FELICIDADE</t>
  </si>
  <si>
    <t>PARANA</t>
  </si>
  <si>
    <t>M</t>
  </si>
  <si>
    <t>MiniPreço</t>
  </si>
  <si>
    <t>25°24'04"S 49°20'07"W</t>
  </si>
  <si>
    <t>murilo.martins@grupominipreco.com.br</t>
  </si>
  <si>
    <t>sheila.becker@grupominipreco.com.br</t>
  </si>
  <si>
    <t>LJ 02 - JUMBO TORRES</t>
  </si>
  <si>
    <t>G</t>
  </si>
  <si>
    <t>25°29'30"S 49°12'51"W</t>
  </si>
  <si>
    <t>alcione.boza@grupominipreco.com.br</t>
  </si>
  <si>
    <t>03 - JUMBO CD</t>
  </si>
  <si>
    <t>CD PR</t>
  </si>
  <si>
    <t>CD</t>
  </si>
  <si>
    <t>LJ 04 - JUMBO PINHAIS</t>
  </si>
  <si>
    <t>25°26'03"S 49°10'21"W</t>
  </si>
  <si>
    <t>ivan.oliveira@grupominipreco.com.br</t>
  </si>
  <si>
    <t>LJ 05 - JUMBO E-COMMERCE</t>
  </si>
  <si>
    <t>E-Commerce</t>
  </si>
  <si>
    <t>E-COMMERCE</t>
  </si>
  <si>
    <t>LJ 06 - JUMBO PARANAGUA</t>
  </si>
  <si>
    <t>PP</t>
  </si>
  <si>
    <t>25°31'00"S 48°30'27"W</t>
  </si>
  <si>
    <t>dennis.silva@grupominipreco.com.br</t>
  </si>
  <si>
    <t>LJ 07 - JUMBO FANNY</t>
  </si>
  <si>
    <t>25°28'21"S 49°15'27"W</t>
  </si>
  <si>
    <t>robison@grupominipreco.com.br</t>
  </si>
  <si>
    <t>LJ 08 - JUMBO FAZ. RIO GRANDE</t>
  </si>
  <si>
    <t>25°38'48"S 49°18'47"W</t>
  </si>
  <si>
    <t>elaine.nascimento@grupominipreco.com.br</t>
  </si>
  <si>
    <t>LJ 09 - REI DOS SALVADOS - SÍTIO CERCADO</t>
  </si>
  <si>
    <t>Sítio Cercado</t>
  </si>
  <si>
    <t>Rei Dos Salvados</t>
  </si>
  <si>
    <t>LJ 10 - JUMBO XAXIM</t>
  </si>
  <si>
    <t>25°30'53"S 49°15'28"W</t>
  </si>
  <si>
    <t>maria.cerqueira@grupominipreco.com.br</t>
  </si>
  <si>
    <t>LJ 11 - JUMBO FAZENDINHA</t>
  </si>
  <si>
    <t>25°28'37"S 49°19'43"W</t>
  </si>
  <si>
    <t>jorge.belotto@grupominipreco.com.br</t>
  </si>
  <si>
    <t>LJ 12 - JUMBO BOULEVARD</t>
  </si>
  <si>
    <t>Express</t>
  </si>
  <si>
    <t>25°29'46"S 49°16'31"W</t>
  </si>
  <si>
    <t>eduardo.ignacio@grupominipreco.com.br</t>
  </si>
  <si>
    <t>LJ 14 - JUMBO COLOMBO</t>
  </si>
  <si>
    <t>P</t>
  </si>
  <si>
    <t>25°21'51"S 49°11'11"W</t>
  </si>
  <si>
    <t>luiz.traldi@grupominipreco.com.br</t>
  </si>
  <si>
    <t>LJ 17 - JUMBO SALVADOS XAXIM</t>
  </si>
  <si>
    <t>Salvados Xaxim</t>
  </si>
  <si>
    <t>LJ 18 - JUMBO SALVADOS FANNY</t>
  </si>
  <si>
    <t>Salvados Fanny</t>
  </si>
  <si>
    <t>LJ 19 - JUMBO ARAUCARIA</t>
  </si>
  <si>
    <t>25°35'27"S 49°24'30"W</t>
  </si>
  <si>
    <t>orli.junior@grupominipreco.com.br</t>
  </si>
  <si>
    <t>LJ 20 - JUMBO BACACHERI</t>
  </si>
  <si>
    <t>25°23'17"S 49°13'19"W</t>
  </si>
  <si>
    <t>michele.oliveira@grupominipreco.com.br</t>
  </si>
  <si>
    <t>LJ 101 - Rei dos Salvados - Santa Felicidade</t>
  </si>
  <si>
    <t>Salvados Santa Felicidade</t>
  </si>
  <si>
    <t>LJ 102 - Rei dos Salvados - Torres</t>
  </si>
  <si>
    <t>Salvados - Torres</t>
  </si>
  <si>
    <t>LJ 104 - Rei dos Salvados - Pinhais</t>
  </si>
  <si>
    <t>Salvados - Pinhais</t>
  </si>
  <si>
    <t>LJ 106 - Rei dos Salvados - Paranaguá</t>
  </si>
  <si>
    <t>Salvados - Paranaguá</t>
  </si>
  <si>
    <t>LJ 111 - Rei dos Salvados - Fazendinha</t>
  </si>
  <si>
    <t>Salvados - Fazendinha</t>
  </si>
  <si>
    <t>LJ 112 - Rei dos Salvados - Shopping Boulevard</t>
  </si>
  <si>
    <t>Salvados Shopping Boulevard</t>
  </si>
  <si>
    <t>LJ 119 - Rei dos Salvados - Araucária</t>
  </si>
  <si>
    <t>Salvados - Araucária</t>
  </si>
  <si>
    <t>LJ 201 - Rei dos Salvados - Balneário Camboriú</t>
  </si>
  <si>
    <t>Salvados Balneário Camboriú</t>
  </si>
  <si>
    <t>SANTA CATARINA</t>
  </si>
  <si>
    <t>LJ 202 - Rei dos Salvados - Itajaí</t>
  </si>
  <si>
    <t>Salvados - Itajaí</t>
  </si>
  <si>
    <t>LJ 203 - Rei dos Salvados - Blumenau</t>
  </si>
  <si>
    <t>Salvados - Blumenau</t>
  </si>
  <si>
    <t>LJ 204 - Rei dos Salvados - Jaraguá do Sul</t>
  </si>
  <si>
    <t>Salvados Jaraguá Do Sul</t>
  </si>
  <si>
    <t>LJ 207 - Rei dos Salvados - Praia Brava</t>
  </si>
  <si>
    <t>Salvados Praia Brava</t>
  </si>
  <si>
    <t>LJ 208 - Rei dos Salvados - Joinville</t>
  </si>
  <si>
    <t>Salvados - Joinville</t>
  </si>
  <si>
    <t>206 - CD ARAQUARI</t>
  </si>
  <si>
    <t>CD Araquari</t>
  </si>
  <si>
    <t>LJ 301 - JUMBO VILA VELHA</t>
  </si>
  <si>
    <t>Vila Velha</t>
  </si>
  <si>
    <t>ESPIRITO SANTO</t>
  </si>
  <si>
    <t>20°21'14"S 40°20'31"W</t>
  </si>
  <si>
    <t>marcos.junior@grupominipreco.com.br</t>
  </si>
  <si>
    <t>LJ 303 - JUMBO SERRA</t>
  </si>
  <si>
    <t>Serra</t>
  </si>
  <si>
    <t>20°11'02"S 40°16'03"W</t>
  </si>
  <si>
    <t>erika.freitas@grupominipreco.com.br</t>
  </si>
  <si>
    <t>LJ 304 - JUMBO VITORIA</t>
  </si>
  <si>
    <t>Vitoria</t>
  </si>
  <si>
    <t>20°18'35"S 40°18'42"W</t>
  </si>
  <si>
    <t>leonardo.vieira@grupominipreco.com.br</t>
  </si>
  <si>
    <t>LJ 305 - JUMBO LINHARES</t>
  </si>
  <si>
    <t>Linhares</t>
  </si>
  <si>
    <t>19°23'42"S 40°03'49"W</t>
  </si>
  <si>
    <t>marcelo.ferreira@grupominipreco.com.br</t>
  </si>
  <si>
    <t>LJ 306 - JUMBO CD</t>
  </si>
  <si>
    <t>CD ES</t>
  </si>
  <si>
    <t>LJ 307 - JUMBO GLORIA</t>
  </si>
  <si>
    <t>Gloria</t>
  </si>
  <si>
    <t>20°20'16"S 40°18'07"W</t>
  </si>
  <si>
    <t>jonas.abreu@grupominipreco.com.br</t>
  </si>
  <si>
    <t>LJ 308 - JUMBO DAY BY DAY</t>
  </si>
  <si>
    <t>Day By Day</t>
  </si>
  <si>
    <t>20°18'03"S 40°17'43"W</t>
  </si>
  <si>
    <t>namar.horacio@grupominipreco.com.br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</si>
</sst>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name val="Calibri"/>
    </font>
    <font>
      <b/>
      <sz val="9"/>
      <color rgb="FF00000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2" fillId="0" borderId="0"/>
  </cellStyleXfs>
  <cellXfs count="12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19" fillId="0" borderId="0" xfId="42" applyAlignment="1">
      <alignment horizontal="left" vertical="center"/>
    </xf>
    <xf numFmtId="0" fontId="19" fillId="0" borderId="0" xfId="42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0" fillId="0" borderId="0" xfId="43" applyFont="1" applyAlignment="1">
      <alignment horizontal="center" vertical="center"/>
    </xf>
    <xf numFmtId="0" fontId="20" fillId="0" borderId="0" xfId="43" applyFont="1" applyAlignment="1">
      <alignment horizontal="left" vertical="top"/>
    </xf>
    <xf numFmtId="0" fontId="23" fillId="0" borderId="0" xfId="0" applyFont="1" applyAlignment="1">
      <alignment horizontal="left" vertical="top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Neutro" xfId="8" builtinId="28" customBuiltin="1"/>
    <cellStyle name="Normal" xfId="0" builtinId="0"/>
    <cellStyle name="Normal 2" xfId="43" xr:uid="{A13A6C41-E5FC-4447-A404-B2A8FD2DEE9E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56CA79-C18E-48B5-A959-7C75467AA157}" name="Base1PlanoVoo" displayName="Base1PlanoVoo" ref="A1:G13" totalsRowShown="0">
  <autoFilter ref="A1:G13" xr:uid="{7556CA79-C18E-48B5-A959-7C75467AA157}"/>
  <tableColumns count="7">
    <tableColumn id="1" xr3:uid="{ACB1B4BD-A2C2-4FD2-8D95-47F3EC5CBE25}" name="NomeLoja" dataDxfId="22"/>
    <tableColumn id="3" xr3:uid="{BDEB93BE-BD70-4886-8B34-7824D35D43B0}" name="loja_key" dataDxfId="21">
      <calculatedColumnFormula>_xlfn.XLOOKUP(Base1PlanoVoo[[#This Row],[NomeLoja]],perfilLoja[Nome_Loja_Simples],perfilLoja[Loja Key])</calculatedColumnFormula>
    </tableColumn>
    <tableColumn id="2" xr3:uid="{52E634BA-EC02-4A5E-9869-C05D79EC2A03}" name="Nota"/>
    <tableColumn id="5" xr3:uid="{F422D6F2-C1BD-4503-A536-A1F4E0E57071}" name="Observação"/>
    <tableColumn id="6" xr3:uid="{FEC7BD4E-9DD3-4B6F-8575-750C487F1376}" name="DataAtualizacao"/>
    <tableColumn id="7" xr3:uid="{57ED219B-A454-4F52-99FA-DEA8D15B05D9}" name="Usuario"/>
    <tableColumn id="4" xr3:uid="{EE7F5BB3-7AB6-4E48-A25B-120872AA0ECE}" name="__PowerAppsId__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65C7C9-96CB-4C23-B836-91F681DA06FB}" name="Base2ProjetoFast" displayName="Base2ProjetoFast" ref="A1:G13" totalsRowShown="0">
  <autoFilter ref="A1:G13" xr:uid="{4965C7C9-96CB-4C23-B836-91F681DA06FB}"/>
  <tableColumns count="7">
    <tableColumn id="1" xr3:uid="{8C62738A-16C9-4018-BC67-196C0CBEE141}" name="NomeLoja" dataDxfId="20"/>
    <tableColumn id="3" xr3:uid="{D1AC192A-5E48-4842-BB91-F5F4EB16AC7B}" name="loja_key" dataDxfId="19">
      <calculatedColumnFormula>_xlfn.XLOOKUP(Base2ProjetoFast[[#This Row],[NomeLoja]],perfilLoja[Nome_Loja_Simples],perfilLoja[Loja Key])</calculatedColumnFormula>
    </tableColumn>
    <tableColumn id="2" xr3:uid="{09B53D40-63CB-4338-AEA4-E610C1B22003}" name="Nota"/>
    <tableColumn id="5" xr3:uid="{65AE8DA3-E8BE-44D3-A67E-E912C58E97D4}" name="Observação"/>
    <tableColumn id="6" xr3:uid="{6F95E01A-F785-47F0-8470-D8304845C9F8}" name="DataAtualizacao"/>
    <tableColumn id="7" xr3:uid="{D0583499-EDE2-485F-BED6-EC810B6FF725}" name="Usuario"/>
    <tableColumn id="4" xr3:uid="{750BADBF-A130-4583-A652-9E0710DC38D7}" name="__PowerAppsId__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954714-4BCD-4856-9D38-0AED69B112AD}" name="Base3PainelVendas" displayName="Base3PainelVendas" ref="A1:G13" totalsRowShown="0">
  <autoFilter ref="A1:G13" xr:uid="{D2954714-4BCD-4856-9D38-0AED69B112AD}"/>
  <tableColumns count="7">
    <tableColumn id="1" xr3:uid="{F2667749-EBC6-4370-9CFD-53193677FC7B}" name="NomeLoja" dataDxfId="18"/>
    <tableColumn id="3" xr3:uid="{8E836B2D-6F89-46DA-B75A-FF3B23393DBF}" name="loja_key" dataDxfId="17">
      <calculatedColumnFormula>_xlfn.XLOOKUP(Base3PainelVendas[[#This Row],[NomeLoja]],perfilLoja[Nome_Loja_Simples],perfilLoja[Loja Key])</calculatedColumnFormula>
    </tableColumn>
    <tableColumn id="2" xr3:uid="{A5958D0D-F324-4D63-B24E-93ACA67B9092}" name="Nota"/>
    <tableColumn id="5" xr3:uid="{07C84881-99B7-454D-AE3F-C22D0AD11BAC}" name="Observação"/>
    <tableColumn id="6" xr3:uid="{22FE773B-FA5C-4CB1-B2AE-4DE9EB5AF2EA}" name="DataAtualizacao"/>
    <tableColumn id="7" xr3:uid="{1BBC4D33-C6C5-4645-AA2A-332FB6B32800}" name="Usuario"/>
    <tableColumn id="4" xr3:uid="{0A792ACE-5A16-4EBD-A7D0-511EB3FA47CD}" name="__PowerAppsId__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440FB4-BDC4-4EEA-8404-55936AEBF3E0}" name="BaseEvolucao" displayName="BaseEvolucao" ref="A1:G13" totalsRowShown="0">
  <autoFilter ref="A1:G13" xr:uid="{28440FB4-BDC4-4EEA-8404-55936AEBF3E0}"/>
  <tableColumns count="7">
    <tableColumn id="1" xr3:uid="{4E478F13-9B42-4224-8DB0-9EC09553D9ED}" name="NomeLoja" dataDxfId="16"/>
    <tableColumn id="3" xr3:uid="{99F9798E-097E-4AE3-B0DF-FF003C280D05}" name="loja_key" dataDxfId="15">
      <calculatedColumnFormula>_xlfn.XLOOKUP(BaseEvolucao[[#This Row],[NomeLoja]],perfilLoja[Nome_Loja_Simples],perfilLoja[Loja Key])</calculatedColumnFormula>
    </tableColumn>
    <tableColumn id="2" xr3:uid="{5EF8C55D-B263-49AB-A41C-DF72AA230C86}" name="Nota"/>
    <tableColumn id="5" xr3:uid="{4470CB78-964E-4043-98BE-ECEF084C9791}" name="Observação"/>
    <tableColumn id="6" xr3:uid="{69AC2B03-AA55-4689-8CDB-D6F8C01D58C7}" name="DataAtualizacao"/>
    <tableColumn id="7" xr3:uid="{5AEFFE8A-A264-41F3-A43B-3BE8F3D52532}" name="Usuario"/>
    <tableColumn id="4" xr3:uid="{007A3552-D54E-417F-B78D-F5E2F0B627F5}" name="__PowerAppsId__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025A4A-D305-4DE8-9A5D-39FA04ACD252}" name="BaseQualidade" displayName="BaseQualidade" ref="A1:G13" totalsRowShown="0">
  <autoFilter ref="A1:G13" xr:uid="{73025A4A-D305-4DE8-9A5D-39FA04ACD252}"/>
  <tableColumns count="7">
    <tableColumn id="1" xr3:uid="{F77A07E8-AF58-4C3A-A993-5E3D67CDC339}" name="NomeLoja" dataDxfId="14"/>
    <tableColumn id="3" xr3:uid="{C2B6BE98-E146-4994-A6D9-788B52C0D9D9}" name="loja_key" dataDxfId="13">
      <calculatedColumnFormula>_xlfn.XLOOKUP(BaseQualidade[[#This Row],[NomeLoja]],perfilLoja[Nome_Loja_Simples],perfilLoja[Loja Key])</calculatedColumnFormula>
    </tableColumn>
    <tableColumn id="2" xr3:uid="{B1196890-454F-45CD-80BE-1A14546916C7}" name="Nota"/>
    <tableColumn id="5" xr3:uid="{37F8A2F7-5B47-4F1B-93F7-34ED45B67374}" name="Observação"/>
    <tableColumn id="6" xr3:uid="{4FA5907E-45CC-4E32-8B8D-6E10FABED731}" name="DataAtualizacao"/>
    <tableColumn id="7" xr3:uid="{0E4734CA-750E-4C87-B159-17CB7D83077C}" name="Usuario"/>
    <tableColumn id="4" xr3:uid="{92EE355D-85AE-4B4D-9869-CECE10A9CD81}" name="__PowerAppsId__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D66613-4531-406D-9E7B-94EF6B90E0C9}" name="perfilLoja" displayName="perfilLoja" ref="A1:K44" totalsRowShown="0" headerRowDxfId="12" dataDxfId="11">
  <autoFilter ref="A1:K44" xr:uid="{B7D66613-4531-406D-9E7B-94EF6B90E0C9}"/>
  <tableColumns count="11">
    <tableColumn id="1" xr3:uid="{E3367389-186A-417A-87D7-226C355A30F3}" name="Loja" dataDxfId="10"/>
    <tableColumn id="4" xr3:uid="{EF19A23B-9244-4F31-BB16-C1640E265A76}" name="Nome_Loja_Simples" dataDxfId="9"/>
    <tableColumn id="8" xr3:uid="{B8571A1B-4852-4365-9120-54319400E077}" name="Loja Key" dataDxfId="8"/>
    <tableColumn id="7" xr3:uid="{883FAF78-7915-434A-8E80-C6C1BFEEFDB8}" name="Praça" dataDxfId="7"/>
    <tableColumn id="3" xr3:uid="{2C81CDC4-A055-4E5B-8F4E-6F2666328A1E}" name="Regional" dataDxfId="6">
      <calculatedColumnFormula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calculatedColumnFormula>
    </tableColumn>
    <tableColumn id="9" xr3:uid="{5DD134D5-BF58-4AD2-948B-6A2D136BEC40}" name="M²" dataDxfId="5"/>
    <tableColumn id="10" xr3:uid="{2D17A647-6B80-47C1-B134-B2B60B85F860}" name="Porte de Loja" dataDxfId="4"/>
    <tableColumn id="5" xr3:uid="{8A941CC8-4883-4ECD-A080-3A456FA13ABA}" name="Tipo de Negócio" dataDxfId="3"/>
    <tableColumn id="2" xr3:uid="{F108BF9E-F7CF-43C7-9708-D16C7583D7E2}" name="Coordenadas" dataDxfId="2"/>
    <tableColumn id="6" xr3:uid="{BA7BD86F-CC4B-4646-B40E-0B935CD8C491}" name="Email" dataDxfId="1" dataCellStyle="Hiperlink"/>
    <tableColumn id="11" xr3:uid="{91736A76-E823-4549-B7D0-E68B9A158516}" name="Email_C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michele.oliveira@grupominipreco.com.br" TargetMode="External"/><Relationship Id="rId13" Type="http://schemas.openxmlformats.org/officeDocument/2006/relationships/hyperlink" Target="mailto:maria.cerqueira@grupominipreco.com.br" TargetMode="External"/><Relationship Id="rId18" Type="http://schemas.openxmlformats.org/officeDocument/2006/relationships/hyperlink" Target="mailto:alcione.boza@grupominipreco.com.br" TargetMode="External"/><Relationship Id="rId3" Type="http://schemas.openxmlformats.org/officeDocument/2006/relationships/hyperlink" Target="mailto:namar.horacio@grupominipreco.com.br" TargetMode="External"/><Relationship Id="rId7" Type="http://schemas.openxmlformats.org/officeDocument/2006/relationships/hyperlink" Target="mailto:erika.freitas@grupominipreco.com.br" TargetMode="External"/><Relationship Id="rId12" Type="http://schemas.openxmlformats.org/officeDocument/2006/relationships/hyperlink" Target="mailto:jorge.belotto@grupominipreco.com.br" TargetMode="External"/><Relationship Id="rId17" Type="http://schemas.openxmlformats.org/officeDocument/2006/relationships/hyperlink" Target="mailto:ivan.oliveira@grupominipreco.com.br" TargetMode="External"/><Relationship Id="rId2" Type="http://schemas.openxmlformats.org/officeDocument/2006/relationships/hyperlink" Target="mailto:marcos.junior@grupominipreco.com.br" TargetMode="External"/><Relationship Id="rId16" Type="http://schemas.openxmlformats.org/officeDocument/2006/relationships/hyperlink" Target="mailto:dennis.silva@grupominipreco.com.br" TargetMode="External"/><Relationship Id="rId20" Type="http://schemas.openxmlformats.org/officeDocument/2006/relationships/table" Target="../tables/table6.xml"/><Relationship Id="rId1" Type="http://schemas.openxmlformats.org/officeDocument/2006/relationships/hyperlink" Target="mailto:murilo.martins@grupominipreco.com.br" TargetMode="External"/><Relationship Id="rId6" Type="http://schemas.openxmlformats.org/officeDocument/2006/relationships/hyperlink" Target="mailto:leonardo.vieira@grupominipreco.com.br" TargetMode="External"/><Relationship Id="rId11" Type="http://schemas.openxmlformats.org/officeDocument/2006/relationships/hyperlink" Target="mailto:eduardo.ignacio@grupominipreco.com.br" TargetMode="External"/><Relationship Id="rId5" Type="http://schemas.openxmlformats.org/officeDocument/2006/relationships/hyperlink" Target="mailto:marcelo.ferreira@grupominipreco.com.br" TargetMode="External"/><Relationship Id="rId15" Type="http://schemas.openxmlformats.org/officeDocument/2006/relationships/hyperlink" Target="mailto:robison@grupominipreco.com.br" TargetMode="External"/><Relationship Id="rId10" Type="http://schemas.openxmlformats.org/officeDocument/2006/relationships/hyperlink" Target="mailto:luiz.traldi@grupominipreco.com.br" TargetMode="External"/><Relationship Id="rId19" Type="http://schemas.openxmlformats.org/officeDocument/2006/relationships/hyperlink" Target="mailto:sheila.becker@grupominipreco.com.br" TargetMode="External"/><Relationship Id="rId4" Type="http://schemas.openxmlformats.org/officeDocument/2006/relationships/hyperlink" Target="mailto:jonas.abreu@grupominipreco.com.br" TargetMode="External"/><Relationship Id="rId9" Type="http://schemas.openxmlformats.org/officeDocument/2006/relationships/hyperlink" Target="mailto:orli.junior@grupominipreco.com.br" TargetMode="External"/><Relationship Id="rId14" Type="http://schemas.openxmlformats.org/officeDocument/2006/relationships/hyperlink" Target="mailto:elaine.nascimento@grupominipreco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B1714-EBB6-41B1-9AB3-018EE4D23E2A}">
  <dimension ref="A1:O13"/>
  <sheetViews>
    <sheetView tabSelected="1" workbookViewId="0">
      <selection activeCell="B3" sqref="B3"/>
    </sheetView>
  </sheetViews>
  <sheetFormatPr defaultRowHeight="14.4" x14ac:dyDescent="0.3"/>
  <cols>
    <col min="14" max="15" width="10.44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</v>
      </c>
      <c r="B2">
        <v>100</v>
      </c>
      <c r="L2" t="str">
        <f>PROPER(TEXT(N2,"mmmm"))</f>
        <v>Agosto</v>
      </c>
      <c r="M2" t="s">
        <v>15</v>
      </c>
      <c r="N2" s="1">
        <v>45870</v>
      </c>
      <c r="O2" s="1">
        <v>45900</v>
      </c>
    </row>
    <row r="3" spans="1:15" x14ac:dyDescent="0.3">
      <c r="A3">
        <v>2</v>
      </c>
      <c r="G3" s="2"/>
      <c r="L3" t="str">
        <f t="shared" ref="L3:L13" si="0">PROPER(TEXT(N3,"mmmm"))</f>
        <v>Agosto</v>
      </c>
      <c r="M3" t="s">
        <v>15</v>
      </c>
      <c r="N3" s="1">
        <v>45870</v>
      </c>
      <c r="O3" s="1">
        <v>45900</v>
      </c>
    </row>
    <row r="4" spans="1:15" x14ac:dyDescent="0.3">
      <c r="A4">
        <v>4</v>
      </c>
      <c r="L4" t="str">
        <f t="shared" si="0"/>
        <v>Agosto</v>
      </c>
      <c r="M4" t="s">
        <v>15</v>
      </c>
      <c r="N4" s="1">
        <v>45870</v>
      </c>
      <c r="O4" s="1">
        <v>45900</v>
      </c>
    </row>
    <row r="5" spans="1:15" x14ac:dyDescent="0.3">
      <c r="A5">
        <v>6</v>
      </c>
      <c r="L5" t="str">
        <f t="shared" si="0"/>
        <v>Agosto</v>
      </c>
      <c r="M5" t="s">
        <v>15</v>
      </c>
      <c r="N5" s="1">
        <v>45870</v>
      </c>
      <c r="O5" s="1">
        <v>45900</v>
      </c>
    </row>
    <row r="6" spans="1:15" x14ac:dyDescent="0.3">
      <c r="A6">
        <v>7</v>
      </c>
      <c r="L6" t="str">
        <f t="shared" si="0"/>
        <v>Agosto</v>
      </c>
      <c r="M6" t="s">
        <v>15</v>
      </c>
      <c r="N6" s="1">
        <v>45870</v>
      </c>
      <c r="O6" s="1">
        <v>45900</v>
      </c>
    </row>
    <row r="7" spans="1:15" x14ac:dyDescent="0.3">
      <c r="A7">
        <v>8</v>
      </c>
      <c r="L7" t="str">
        <f t="shared" si="0"/>
        <v>Agosto</v>
      </c>
      <c r="M7" t="s">
        <v>15</v>
      </c>
      <c r="N7" s="1">
        <v>45870</v>
      </c>
      <c r="O7" s="1">
        <v>45900</v>
      </c>
    </row>
    <row r="8" spans="1:15" x14ac:dyDescent="0.3">
      <c r="A8">
        <v>10</v>
      </c>
      <c r="L8" t="str">
        <f t="shared" si="0"/>
        <v>Agosto</v>
      </c>
      <c r="M8" t="s">
        <v>15</v>
      </c>
      <c r="N8" s="1">
        <v>45870</v>
      </c>
      <c r="O8" s="1">
        <v>45900</v>
      </c>
    </row>
    <row r="9" spans="1:15" x14ac:dyDescent="0.3">
      <c r="A9">
        <v>11</v>
      </c>
      <c r="L9" t="str">
        <f t="shared" si="0"/>
        <v>Agosto</v>
      </c>
      <c r="M9" t="s">
        <v>15</v>
      </c>
      <c r="N9" s="1">
        <v>45870</v>
      </c>
      <c r="O9" s="1">
        <v>45900</v>
      </c>
    </row>
    <row r="10" spans="1:15" x14ac:dyDescent="0.3">
      <c r="A10">
        <v>12</v>
      </c>
      <c r="L10" t="str">
        <f t="shared" si="0"/>
        <v>Agosto</v>
      </c>
      <c r="M10" t="s">
        <v>15</v>
      </c>
      <c r="N10" s="1">
        <v>45870</v>
      </c>
      <c r="O10" s="1">
        <v>45900</v>
      </c>
    </row>
    <row r="11" spans="1:15" x14ac:dyDescent="0.3">
      <c r="A11">
        <v>14</v>
      </c>
      <c r="L11" t="str">
        <f t="shared" si="0"/>
        <v>Agosto</v>
      </c>
      <c r="M11" t="s">
        <v>15</v>
      </c>
      <c r="N11" s="1">
        <v>45870</v>
      </c>
      <c r="O11" s="1">
        <v>45900</v>
      </c>
    </row>
    <row r="12" spans="1:15" x14ac:dyDescent="0.3">
      <c r="A12">
        <v>19</v>
      </c>
      <c r="B12" s="2"/>
      <c r="L12" t="str">
        <f t="shared" si="0"/>
        <v>Agosto</v>
      </c>
      <c r="M12" t="s">
        <v>15</v>
      </c>
      <c r="N12" s="1">
        <v>45870</v>
      </c>
      <c r="O12" s="1">
        <v>45900</v>
      </c>
    </row>
    <row r="13" spans="1:15" x14ac:dyDescent="0.3">
      <c r="A13">
        <v>20</v>
      </c>
      <c r="L13" t="str">
        <f t="shared" si="0"/>
        <v>Agosto</v>
      </c>
      <c r="M13" t="s">
        <v>15</v>
      </c>
      <c r="N13" s="1">
        <v>45870</v>
      </c>
      <c r="O13" s="1">
        <v>45900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1C58B-0D68-4A1B-B935-D4C4262FC15C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5A3D1-F641-4181-B22C-124CAF95F2AE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4B59D-8157-482C-A038-1F8E78489122}">
  <dimension ref="A1"/>
  <sheetViews>
    <sheetView workbookViewId="0">
      <selection activeCell="F19" sqref="F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75C4-451C-4883-A867-D96E09040D12}">
  <dimension ref="A1:K44"/>
  <sheetViews>
    <sheetView topLeftCell="A10" workbookViewId="0">
      <selection activeCell="B2" sqref="B2:B44"/>
    </sheetView>
  </sheetViews>
  <sheetFormatPr defaultRowHeight="14.4" x14ac:dyDescent="0.3"/>
  <sheetData>
    <row r="1" spans="1:11" x14ac:dyDescent="0.3">
      <c r="A1" s="3" t="s">
        <v>0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</row>
    <row r="2" spans="1:11" x14ac:dyDescent="0.3">
      <c r="A2" s="4" t="s">
        <v>57</v>
      </c>
      <c r="B2" s="4" t="s">
        <v>23</v>
      </c>
      <c r="C2" s="5">
        <v>1</v>
      </c>
      <c r="D2" s="4" t="s">
        <v>58</v>
      </c>
      <c r="E2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2" s="5">
        <v>1760.37</v>
      </c>
      <c r="G2" s="5" t="s">
        <v>59</v>
      </c>
      <c r="H2" s="5" t="s">
        <v>60</v>
      </c>
      <c r="I2" s="5" t="s">
        <v>61</v>
      </c>
      <c r="J2" s="6" t="s">
        <v>62</v>
      </c>
      <c r="K2" s="7" t="s">
        <v>63</v>
      </c>
    </row>
    <row r="3" spans="1:11" x14ac:dyDescent="0.3">
      <c r="A3" s="4" t="s">
        <v>64</v>
      </c>
      <c r="B3" s="4" t="s">
        <v>25</v>
      </c>
      <c r="C3" s="5">
        <v>2</v>
      </c>
      <c r="D3" s="4" t="s">
        <v>58</v>
      </c>
      <c r="E3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3" s="5">
        <v>3800.49</v>
      </c>
      <c r="G3" s="5" t="s">
        <v>65</v>
      </c>
      <c r="H3" s="5" t="s">
        <v>60</v>
      </c>
      <c r="I3" s="5" t="s">
        <v>66</v>
      </c>
      <c r="J3" s="6" t="s">
        <v>67</v>
      </c>
      <c r="K3" s="5"/>
    </row>
    <row r="4" spans="1:11" x14ac:dyDescent="0.3">
      <c r="A4" s="4" t="s">
        <v>68</v>
      </c>
      <c r="B4" s="4" t="s">
        <v>69</v>
      </c>
      <c r="C4" s="5">
        <v>3</v>
      </c>
      <c r="D4" s="4" t="s">
        <v>58</v>
      </c>
      <c r="E4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" s="5">
        <v>0</v>
      </c>
      <c r="G4" s="5" t="s">
        <v>70</v>
      </c>
      <c r="H4" s="5" t="s">
        <v>60</v>
      </c>
      <c r="I4" s="5">
        <v>0</v>
      </c>
      <c r="J4" s="6"/>
      <c r="K4" s="5"/>
    </row>
    <row r="5" spans="1:11" x14ac:dyDescent="0.3">
      <c r="A5" s="4" t="s">
        <v>71</v>
      </c>
      <c r="B5" s="4" t="s">
        <v>27</v>
      </c>
      <c r="C5" s="5">
        <v>4</v>
      </c>
      <c r="D5" s="4" t="s">
        <v>58</v>
      </c>
      <c r="E5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5" s="5">
        <v>1622.45</v>
      </c>
      <c r="G5" s="5" t="s">
        <v>59</v>
      </c>
      <c r="H5" s="5" t="s">
        <v>60</v>
      </c>
      <c r="I5" s="5" t="s">
        <v>72</v>
      </c>
      <c r="J5" s="6" t="s">
        <v>73</v>
      </c>
      <c r="K5" s="5"/>
    </row>
    <row r="6" spans="1:11" x14ac:dyDescent="0.3">
      <c r="A6" s="4" t="s">
        <v>74</v>
      </c>
      <c r="B6" s="4" t="s">
        <v>75</v>
      </c>
      <c r="C6" s="5">
        <v>5</v>
      </c>
      <c r="D6" s="4" t="s">
        <v>58</v>
      </c>
      <c r="E6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6" s="5">
        <v>0</v>
      </c>
      <c r="G6" s="5" t="s">
        <v>76</v>
      </c>
      <c r="H6" s="5" t="s">
        <v>60</v>
      </c>
      <c r="I6" s="5">
        <v>0</v>
      </c>
      <c r="J6" s="6"/>
      <c r="K6" s="5"/>
    </row>
    <row r="7" spans="1:11" x14ac:dyDescent="0.3">
      <c r="A7" s="4" t="s">
        <v>77</v>
      </c>
      <c r="B7" s="4" t="s">
        <v>29</v>
      </c>
      <c r="C7" s="5">
        <v>6</v>
      </c>
      <c r="D7" s="4" t="s">
        <v>58</v>
      </c>
      <c r="E7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7" s="5">
        <v>923</v>
      </c>
      <c r="G7" s="5" t="s">
        <v>78</v>
      </c>
      <c r="H7" s="5" t="s">
        <v>60</v>
      </c>
      <c r="I7" s="5" t="s">
        <v>79</v>
      </c>
      <c r="J7" s="6" t="s">
        <v>80</v>
      </c>
      <c r="K7" s="5"/>
    </row>
    <row r="8" spans="1:11" x14ac:dyDescent="0.3">
      <c r="A8" s="4" t="s">
        <v>81</v>
      </c>
      <c r="B8" s="4" t="s">
        <v>31</v>
      </c>
      <c r="C8" s="5">
        <v>7</v>
      </c>
      <c r="D8" s="4" t="s">
        <v>58</v>
      </c>
      <c r="E8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8" s="5">
        <v>3504.74</v>
      </c>
      <c r="G8" s="5" t="s">
        <v>65</v>
      </c>
      <c r="H8" s="5" t="s">
        <v>60</v>
      </c>
      <c r="I8" s="5" t="s">
        <v>82</v>
      </c>
      <c r="J8" s="6" t="s">
        <v>83</v>
      </c>
      <c r="K8" s="5"/>
    </row>
    <row r="9" spans="1:11" x14ac:dyDescent="0.3">
      <c r="A9" s="4" t="s">
        <v>84</v>
      </c>
      <c r="B9" s="4" t="s">
        <v>33</v>
      </c>
      <c r="C9" s="5">
        <v>8</v>
      </c>
      <c r="D9" s="4" t="s">
        <v>58</v>
      </c>
      <c r="E9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9" s="5">
        <v>893.57</v>
      </c>
      <c r="G9" s="5" t="s">
        <v>78</v>
      </c>
      <c r="H9" s="5" t="s">
        <v>60</v>
      </c>
      <c r="I9" s="5" t="s">
        <v>85</v>
      </c>
      <c r="J9" s="6" t="s">
        <v>86</v>
      </c>
      <c r="K9" s="5"/>
    </row>
    <row r="10" spans="1:11" x14ac:dyDescent="0.3">
      <c r="A10" s="4" t="s">
        <v>87</v>
      </c>
      <c r="B10" s="4" t="s">
        <v>88</v>
      </c>
      <c r="C10" s="5">
        <v>9</v>
      </c>
      <c r="D10" s="4" t="s">
        <v>58</v>
      </c>
      <c r="E10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10" s="5"/>
      <c r="G10" s="5"/>
      <c r="H10" s="5" t="s">
        <v>89</v>
      </c>
      <c r="I10" s="5"/>
      <c r="J10" s="6"/>
      <c r="K10" s="5"/>
    </row>
    <row r="11" spans="1:11" x14ac:dyDescent="0.3">
      <c r="A11" s="4" t="s">
        <v>90</v>
      </c>
      <c r="B11" s="4" t="s">
        <v>35</v>
      </c>
      <c r="C11" s="5">
        <v>10</v>
      </c>
      <c r="D11" s="4" t="s">
        <v>58</v>
      </c>
      <c r="E11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11" s="5">
        <v>985.12</v>
      </c>
      <c r="G11" s="5" t="s">
        <v>59</v>
      </c>
      <c r="H11" s="5" t="s">
        <v>60</v>
      </c>
      <c r="I11" s="5" t="s">
        <v>91</v>
      </c>
      <c r="J11" s="6" t="s">
        <v>92</v>
      </c>
      <c r="K11" s="5"/>
    </row>
    <row r="12" spans="1:11" x14ac:dyDescent="0.3">
      <c r="A12" s="4" t="s">
        <v>93</v>
      </c>
      <c r="B12" s="4" t="s">
        <v>37</v>
      </c>
      <c r="C12" s="5">
        <v>11</v>
      </c>
      <c r="D12" s="4" t="s">
        <v>58</v>
      </c>
      <c r="E12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12" s="5">
        <v>1071.06</v>
      </c>
      <c r="G12" s="5" t="s">
        <v>59</v>
      </c>
      <c r="H12" s="5" t="s">
        <v>60</v>
      </c>
      <c r="I12" s="5" t="s">
        <v>94</v>
      </c>
      <c r="J12" s="6" t="s">
        <v>95</v>
      </c>
      <c r="K12" s="5"/>
    </row>
    <row r="13" spans="1:11" x14ac:dyDescent="0.3">
      <c r="A13" s="4" t="s">
        <v>96</v>
      </c>
      <c r="B13" s="4" t="s">
        <v>39</v>
      </c>
      <c r="C13" s="5">
        <v>12</v>
      </c>
      <c r="D13" s="4" t="s">
        <v>58</v>
      </c>
      <c r="E13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13" s="5">
        <v>170</v>
      </c>
      <c r="G13" s="5" t="s">
        <v>97</v>
      </c>
      <c r="H13" s="5" t="s">
        <v>60</v>
      </c>
      <c r="I13" s="5" t="s">
        <v>98</v>
      </c>
      <c r="J13" s="6" t="s">
        <v>99</v>
      </c>
      <c r="K13" s="5"/>
    </row>
    <row r="14" spans="1:11" x14ac:dyDescent="0.3">
      <c r="A14" s="4" t="s">
        <v>100</v>
      </c>
      <c r="B14" s="4" t="s">
        <v>41</v>
      </c>
      <c r="C14" s="5">
        <v>14</v>
      </c>
      <c r="D14" s="4" t="s">
        <v>58</v>
      </c>
      <c r="E14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14" s="5">
        <v>1292.93</v>
      </c>
      <c r="G14" s="5" t="s">
        <v>101</v>
      </c>
      <c r="H14" s="5" t="s">
        <v>60</v>
      </c>
      <c r="I14" s="5" t="s">
        <v>102</v>
      </c>
      <c r="J14" s="6" t="s">
        <v>103</v>
      </c>
      <c r="K14" s="5"/>
    </row>
    <row r="15" spans="1:11" x14ac:dyDescent="0.3">
      <c r="A15" s="8" t="s">
        <v>104</v>
      </c>
      <c r="B15" s="8" t="s">
        <v>105</v>
      </c>
      <c r="C15" s="9">
        <v>17</v>
      </c>
      <c r="D15" s="10" t="s">
        <v>58</v>
      </c>
      <c r="E15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15" s="5"/>
      <c r="G15" s="5"/>
      <c r="H15" s="5" t="s">
        <v>89</v>
      </c>
      <c r="I15" s="5"/>
      <c r="J15" s="6"/>
      <c r="K15" s="5"/>
    </row>
    <row r="16" spans="1:11" x14ac:dyDescent="0.3">
      <c r="A16" s="8" t="s">
        <v>106</v>
      </c>
      <c r="B16" s="8" t="s">
        <v>107</v>
      </c>
      <c r="C16" s="9">
        <v>18</v>
      </c>
      <c r="D16" s="10" t="s">
        <v>58</v>
      </c>
      <c r="E16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16" s="5"/>
      <c r="G16" s="5"/>
      <c r="H16" s="5" t="s">
        <v>89</v>
      </c>
      <c r="I16" s="5"/>
      <c r="J16" s="6"/>
      <c r="K16" s="5"/>
    </row>
    <row r="17" spans="1:11" x14ac:dyDescent="0.3">
      <c r="A17" s="4" t="s">
        <v>108</v>
      </c>
      <c r="B17" s="4" t="s">
        <v>43</v>
      </c>
      <c r="C17" s="5">
        <v>19</v>
      </c>
      <c r="D17" s="4" t="s">
        <v>58</v>
      </c>
      <c r="E17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17" s="5">
        <v>1143.8399999999999</v>
      </c>
      <c r="G17" s="5" t="s">
        <v>101</v>
      </c>
      <c r="H17" s="5" t="s">
        <v>60</v>
      </c>
      <c r="I17" s="5" t="s">
        <v>109</v>
      </c>
      <c r="J17" s="6" t="s">
        <v>110</v>
      </c>
      <c r="K17" s="5"/>
    </row>
    <row r="18" spans="1:11" x14ac:dyDescent="0.3">
      <c r="A18" s="4" t="s">
        <v>111</v>
      </c>
      <c r="B18" s="4" t="s">
        <v>45</v>
      </c>
      <c r="C18" s="5">
        <v>20</v>
      </c>
      <c r="D18" s="4" t="s">
        <v>58</v>
      </c>
      <c r="E18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18" s="5">
        <v>980.91</v>
      </c>
      <c r="G18" s="5" t="s">
        <v>101</v>
      </c>
      <c r="H18" s="5" t="s">
        <v>60</v>
      </c>
      <c r="I18" s="5" t="s">
        <v>112</v>
      </c>
      <c r="J18" s="6" t="s">
        <v>113</v>
      </c>
      <c r="K18" s="5"/>
    </row>
    <row r="19" spans="1:11" x14ac:dyDescent="0.3">
      <c r="A19" s="4" t="s">
        <v>114</v>
      </c>
      <c r="B19" s="4" t="s">
        <v>115</v>
      </c>
      <c r="C19" s="5">
        <v>101</v>
      </c>
      <c r="D19" s="4" t="s">
        <v>58</v>
      </c>
      <c r="E19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19" s="5"/>
      <c r="G19" s="5"/>
      <c r="H19" s="5" t="s">
        <v>89</v>
      </c>
      <c r="I19" s="5"/>
      <c r="J19" s="6"/>
      <c r="K19" s="5"/>
    </row>
    <row r="20" spans="1:11" x14ac:dyDescent="0.3">
      <c r="A20" s="4" t="s">
        <v>116</v>
      </c>
      <c r="B20" s="4" t="s">
        <v>117</v>
      </c>
      <c r="C20" s="5">
        <v>102</v>
      </c>
      <c r="D20" s="4" t="s">
        <v>58</v>
      </c>
      <c r="E20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0" s="5"/>
      <c r="G20" s="5"/>
      <c r="H20" s="5" t="s">
        <v>89</v>
      </c>
      <c r="I20" s="5"/>
      <c r="J20" s="6"/>
      <c r="K20" s="5"/>
    </row>
    <row r="21" spans="1:11" x14ac:dyDescent="0.3">
      <c r="A21" s="4" t="s">
        <v>118</v>
      </c>
      <c r="B21" s="4" t="s">
        <v>119</v>
      </c>
      <c r="C21" s="5">
        <v>104</v>
      </c>
      <c r="D21" s="4" t="s">
        <v>58</v>
      </c>
      <c r="E21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1" s="5"/>
      <c r="G21" s="5"/>
      <c r="H21" s="5" t="s">
        <v>89</v>
      </c>
      <c r="I21" s="5"/>
      <c r="J21" s="6"/>
      <c r="K21" s="5"/>
    </row>
    <row r="22" spans="1:11" x14ac:dyDescent="0.3">
      <c r="A22" s="4" t="s">
        <v>120</v>
      </c>
      <c r="B22" s="4" t="s">
        <v>121</v>
      </c>
      <c r="C22" s="5">
        <v>106</v>
      </c>
      <c r="D22" s="4" t="s">
        <v>58</v>
      </c>
      <c r="E22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2" s="5"/>
      <c r="G22" s="5"/>
      <c r="H22" s="5" t="s">
        <v>89</v>
      </c>
      <c r="I22" s="5"/>
      <c r="J22" s="6"/>
      <c r="K22" s="5"/>
    </row>
    <row r="23" spans="1:11" x14ac:dyDescent="0.3">
      <c r="A23" s="4" t="s">
        <v>122</v>
      </c>
      <c r="B23" s="4" t="s">
        <v>123</v>
      </c>
      <c r="C23" s="5">
        <v>111</v>
      </c>
      <c r="D23" s="4" t="s">
        <v>58</v>
      </c>
      <c r="E23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3" s="5"/>
      <c r="G23" s="5"/>
      <c r="H23" s="5" t="s">
        <v>89</v>
      </c>
      <c r="I23" s="5"/>
      <c r="J23" s="6"/>
      <c r="K23" s="5"/>
    </row>
    <row r="24" spans="1:11" x14ac:dyDescent="0.3">
      <c r="A24" s="4" t="s">
        <v>124</v>
      </c>
      <c r="B24" s="4" t="s">
        <v>125</v>
      </c>
      <c r="C24" s="5">
        <v>112</v>
      </c>
      <c r="D24" s="4" t="s">
        <v>58</v>
      </c>
      <c r="E24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4" s="5"/>
      <c r="G24" s="5"/>
      <c r="H24" s="5" t="s">
        <v>89</v>
      </c>
      <c r="I24" s="5"/>
      <c r="J24" s="6"/>
      <c r="K24" s="5"/>
    </row>
    <row r="25" spans="1:11" x14ac:dyDescent="0.3">
      <c r="A25" s="4" t="s">
        <v>126</v>
      </c>
      <c r="B25" s="4" t="s">
        <v>127</v>
      </c>
      <c r="C25" s="5">
        <v>119</v>
      </c>
      <c r="D25" s="4" t="s">
        <v>58</v>
      </c>
      <c r="E25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5" s="5"/>
      <c r="G25" s="5"/>
      <c r="H25" s="5" t="s">
        <v>89</v>
      </c>
      <c r="I25" s="5"/>
      <c r="J25" s="6"/>
      <c r="K25" s="5"/>
    </row>
    <row r="26" spans="1:11" x14ac:dyDescent="0.3">
      <c r="A26" s="4" t="s">
        <v>128</v>
      </c>
      <c r="B26" s="4" t="s">
        <v>129</v>
      </c>
      <c r="C26" s="5">
        <v>201</v>
      </c>
      <c r="D26" s="11" t="s">
        <v>130</v>
      </c>
      <c r="E26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6" s="5"/>
      <c r="G26" s="5"/>
      <c r="H26" s="5" t="s">
        <v>89</v>
      </c>
      <c r="I26" s="5"/>
      <c r="J26" s="6"/>
      <c r="K26" s="5"/>
    </row>
    <row r="27" spans="1:11" x14ac:dyDescent="0.3">
      <c r="A27" s="4" t="s">
        <v>131</v>
      </c>
      <c r="B27" s="4" t="s">
        <v>132</v>
      </c>
      <c r="C27" s="5">
        <v>202</v>
      </c>
      <c r="D27" s="11" t="s">
        <v>130</v>
      </c>
      <c r="E27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7" s="5"/>
      <c r="G27" s="5"/>
      <c r="H27" s="5" t="s">
        <v>89</v>
      </c>
      <c r="I27" s="5"/>
      <c r="J27" s="6"/>
      <c r="K27" s="5"/>
    </row>
    <row r="28" spans="1:11" x14ac:dyDescent="0.3">
      <c r="A28" s="4" t="s">
        <v>133</v>
      </c>
      <c r="B28" s="4" t="s">
        <v>134</v>
      </c>
      <c r="C28" s="5">
        <v>203</v>
      </c>
      <c r="D28" s="11" t="s">
        <v>130</v>
      </c>
      <c r="E28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8" s="5"/>
      <c r="G28" s="5"/>
      <c r="H28" s="5" t="s">
        <v>89</v>
      </c>
      <c r="I28" s="5"/>
      <c r="J28" s="6"/>
      <c r="K28" s="5"/>
    </row>
    <row r="29" spans="1:11" x14ac:dyDescent="0.3">
      <c r="A29" s="4" t="s">
        <v>135</v>
      </c>
      <c r="B29" s="4" t="s">
        <v>136</v>
      </c>
      <c r="C29" s="5">
        <v>204</v>
      </c>
      <c r="D29" s="11" t="s">
        <v>130</v>
      </c>
      <c r="E29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9" s="5"/>
      <c r="G29" s="5"/>
      <c r="H29" s="5" t="s">
        <v>89</v>
      </c>
      <c r="I29" s="5"/>
      <c r="J29" s="6"/>
      <c r="K29" s="5"/>
    </row>
    <row r="30" spans="1:11" x14ac:dyDescent="0.3">
      <c r="A30" s="4" t="s">
        <v>137</v>
      </c>
      <c r="B30" s="4" t="s">
        <v>138</v>
      </c>
      <c r="C30" s="5">
        <v>207</v>
      </c>
      <c r="D30" s="11" t="s">
        <v>130</v>
      </c>
      <c r="E30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30" s="5"/>
      <c r="G30" s="5"/>
      <c r="H30" s="5" t="s">
        <v>89</v>
      </c>
      <c r="I30" s="5"/>
      <c r="J30" s="6"/>
      <c r="K30" s="5"/>
    </row>
    <row r="31" spans="1:11" x14ac:dyDescent="0.3">
      <c r="A31" s="4" t="s">
        <v>139</v>
      </c>
      <c r="B31" s="4" t="s">
        <v>140</v>
      </c>
      <c r="C31" s="5">
        <v>208</v>
      </c>
      <c r="D31" s="11" t="s">
        <v>130</v>
      </c>
      <c r="E31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31" s="5"/>
      <c r="G31" s="5"/>
      <c r="H31" s="5" t="s">
        <v>89</v>
      </c>
      <c r="I31" s="5"/>
      <c r="J31" s="6"/>
      <c r="K31" s="5"/>
    </row>
    <row r="32" spans="1:11" x14ac:dyDescent="0.3">
      <c r="A32" s="4" t="s">
        <v>141</v>
      </c>
      <c r="B32" s="4" t="s">
        <v>142</v>
      </c>
      <c r="C32" s="5">
        <v>206</v>
      </c>
      <c r="D32" s="11" t="s">
        <v>130</v>
      </c>
      <c r="E32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32" s="5">
        <v>0</v>
      </c>
      <c r="G32" s="5" t="s">
        <v>70</v>
      </c>
      <c r="H32" s="5" t="s">
        <v>60</v>
      </c>
      <c r="I32" s="5">
        <v>0</v>
      </c>
      <c r="J32" s="6"/>
      <c r="K32" s="5"/>
    </row>
    <row r="33" spans="1:11" x14ac:dyDescent="0.3">
      <c r="A33" s="4" t="s">
        <v>143</v>
      </c>
      <c r="B33" s="4" t="s">
        <v>144</v>
      </c>
      <c r="C33" s="5">
        <v>301</v>
      </c>
      <c r="D33" s="4" t="s">
        <v>145</v>
      </c>
      <c r="E33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3" s="5">
        <v>3445.36</v>
      </c>
      <c r="G33" s="5" t="s">
        <v>65</v>
      </c>
      <c r="H33" s="5" t="s">
        <v>60</v>
      </c>
      <c r="I33" s="5" t="s">
        <v>146</v>
      </c>
      <c r="J33" s="6" t="s">
        <v>147</v>
      </c>
      <c r="K33" s="5"/>
    </row>
    <row r="34" spans="1:11" x14ac:dyDescent="0.3">
      <c r="A34" s="4" t="s">
        <v>148</v>
      </c>
      <c r="B34" s="4" t="s">
        <v>149</v>
      </c>
      <c r="C34" s="5">
        <v>303</v>
      </c>
      <c r="D34" s="4" t="s">
        <v>145</v>
      </c>
      <c r="E34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4" s="5">
        <v>2720.3</v>
      </c>
      <c r="G34" s="5" t="s">
        <v>59</v>
      </c>
      <c r="H34" s="5" t="s">
        <v>60</v>
      </c>
      <c r="I34" s="5" t="s">
        <v>150</v>
      </c>
      <c r="J34" s="6" t="s">
        <v>151</v>
      </c>
      <c r="K34" s="5"/>
    </row>
    <row r="35" spans="1:11" x14ac:dyDescent="0.3">
      <c r="A35" s="4" t="s">
        <v>152</v>
      </c>
      <c r="B35" s="4" t="s">
        <v>153</v>
      </c>
      <c r="C35" s="5">
        <v>304</v>
      </c>
      <c r="D35" s="4" t="s">
        <v>145</v>
      </c>
      <c r="E35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5" s="5">
        <v>3336.82</v>
      </c>
      <c r="G35" s="5" t="s">
        <v>65</v>
      </c>
      <c r="H35" s="5" t="s">
        <v>60</v>
      </c>
      <c r="I35" s="5" t="s">
        <v>154</v>
      </c>
      <c r="J35" s="6" t="s">
        <v>155</v>
      </c>
      <c r="K35" s="5"/>
    </row>
    <row r="36" spans="1:11" x14ac:dyDescent="0.3">
      <c r="A36" s="4" t="s">
        <v>156</v>
      </c>
      <c r="B36" s="4" t="s">
        <v>157</v>
      </c>
      <c r="C36" s="5">
        <v>305</v>
      </c>
      <c r="D36" s="4" t="s">
        <v>145</v>
      </c>
      <c r="E36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6" s="5">
        <v>1681.9</v>
      </c>
      <c r="G36" s="5" t="s">
        <v>101</v>
      </c>
      <c r="H36" s="5" t="s">
        <v>60</v>
      </c>
      <c r="I36" s="5" t="s">
        <v>158</v>
      </c>
      <c r="J36" s="6" t="s">
        <v>159</v>
      </c>
      <c r="K36" s="5"/>
    </row>
    <row r="37" spans="1:11" x14ac:dyDescent="0.3">
      <c r="A37" s="4" t="s">
        <v>160</v>
      </c>
      <c r="B37" s="4" t="s">
        <v>161</v>
      </c>
      <c r="C37" s="5">
        <v>306</v>
      </c>
      <c r="D37" s="4" t="s">
        <v>145</v>
      </c>
      <c r="E37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37" s="5">
        <v>0</v>
      </c>
      <c r="G37" s="5" t="s">
        <v>70</v>
      </c>
      <c r="H37" s="5" t="s">
        <v>60</v>
      </c>
      <c r="I37" s="5">
        <v>0</v>
      </c>
      <c r="J37" s="6"/>
      <c r="K37" s="5"/>
    </row>
    <row r="38" spans="1:11" x14ac:dyDescent="0.3">
      <c r="A38" s="4" t="s">
        <v>162</v>
      </c>
      <c r="B38" s="4" t="s">
        <v>163</v>
      </c>
      <c r="C38" s="5">
        <v>307</v>
      </c>
      <c r="D38" s="4" t="s">
        <v>145</v>
      </c>
      <c r="E38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8" s="5">
        <v>1335</v>
      </c>
      <c r="G38" s="5" t="s">
        <v>101</v>
      </c>
      <c r="H38" s="5" t="s">
        <v>60</v>
      </c>
      <c r="I38" s="5" t="s">
        <v>164</v>
      </c>
      <c r="J38" s="6" t="s">
        <v>165</v>
      </c>
      <c r="K38" s="5"/>
    </row>
    <row r="39" spans="1:11" x14ac:dyDescent="0.3">
      <c r="A39" s="4" t="s">
        <v>166</v>
      </c>
      <c r="B39" s="4" t="s">
        <v>167</v>
      </c>
      <c r="C39" s="5">
        <v>308</v>
      </c>
      <c r="D39" s="4" t="s">
        <v>145</v>
      </c>
      <c r="E39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9" s="5">
        <v>1350</v>
      </c>
      <c r="G39" s="5" t="s">
        <v>101</v>
      </c>
      <c r="H39" s="5" t="s">
        <v>60</v>
      </c>
      <c r="I39" s="5" t="s">
        <v>168</v>
      </c>
      <c r="J39" s="6" t="s">
        <v>169</v>
      </c>
      <c r="K39" s="5"/>
    </row>
    <row r="40" spans="1:11" x14ac:dyDescent="0.3">
      <c r="A40" s="4" t="s">
        <v>143</v>
      </c>
      <c r="B40" s="4" t="s">
        <v>144</v>
      </c>
      <c r="C40" s="5">
        <v>701</v>
      </c>
      <c r="D40" s="4" t="s">
        <v>145</v>
      </c>
      <c r="E40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0" s="5">
        <v>3445.36</v>
      </c>
      <c r="G40" s="5" t="s">
        <v>65</v>
      </c>
      <c r="H40" s="5" t="s">
        <v>60</v>
      </c>
      <c r="I40" s="5" t="s">
        <v>146</v>
      </c>
      <c r="J40" s="6"/>
      <c r="K40" s="5"/>
    </row>
    <row r="41" spans="1:11" x14ac:dyDescent="0.3">
      <c r="A41" s="4" t="s">
        <v>148</v>
      </c>
      <c r="B41" s="4" t="s">
        <v>149</v>
      </c>
      <c r="C41" s="5">
        <v>703</v>
      </c>
      <c r="D41" s="4" t="s">
        <v>145</v>
      </c>
      <c r="E41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1" s="5">
        <v>2720.3</v>
      </c>
      <c r="G41" s="5" t="s">
        <v>59</v>
      </c>
      <c r="H41" s="5" t="s">
        <v>60</v>
      </c>
      <c r="I41" s="5" t="s">
        <v>150</v>
      </c>
      <c r="J41" s="6"/>
      <c r="K41" s="5"/>
    </row>
    <row r="42" spans="1:11" x14ac:dyDescent="0.3">
      <c r="A42" s="4" t="s">
        <v>152</v>
      </c>
      <c r="B42" s="4" t="s">
        <v>153</v>
      </c>
      <c r="C42" s="5">
        <v>704</v>
      </c>
      <c r="D42" s="4" t="s">
        <v>145</v>
      </c>
      <c r="E42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2" s="5">
        <v>3336.82</v>
      </c>
      <c r="G42" s="5" t="s">
        <v>65</v>
      </c>
      <c r="H42" s="5" t="s">
        <v>60</v>
      </c>
      <c r="I42" s="5" t="s">
        <v>154</v>
      </c>
      <c r="J42" s="6"/>
      <c r="K42" s="5"/>
    </row>
    <row r="43" spans="1:11" x14ac:dyDescent="0.3">
      <c r="A43" s="4" t="s">
        <v>156</v>
      </c>
      <c r="B43" s="4" t="s">
        <v>157</v>
      </c>
      <c r="C43" s="5">
        <v>705</v>
      </c>
      <c r="D43" s="4" t="s">
        <v>145</v>
      </c>
      <c r="E43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3" s="5">
        <v>1681.9</v>
      </c>
      <c r="G43" s="5" t="s">
        <v>101</v>
      </c>
      <c r="H43" s="5" t="s">
        <v>60</v>
      </c>
      <c r="I43" s="5" t="s">
        <v>158</v>
      </c>
      <c r="J43" s="6"/>
      <c r="K43" s="5"/>
    </row>
    <row r="44" spans="1:11" x14ac:dyDescent="0.3">
      <c r="A44" s="4" t="s">
        <v>160</v>
      </c>
      <c r="B44" s="4" t="s">
        <v>161</v>
      </c>
      <c r="C44" s="5">
        <v>706</v>
      </c>
      <c r="D44" s="4" t="s">
        <v>145</v>
      </c>
      <c r="E44" s="4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4" s="5">
        <v>0</v>
      </c>
      <c r="G44" s="5" t="s">
        <v>70</v>
      </c>
      <c r="H44" s="5" t="s">
        <v>60</v>
      </c>
      <c r="I44" s="5">
        <v>0</v>
      </c>
      <c r="J44" s="6"/>
      <c r="K44" s="5"/>
    </row>
  </sheetData>
  <hyperlinks>
    <hyperlink ref="J2" r:id="rId1" xr:uid="{178E103C-A6AB-47E9-8DBA-D7C97565EDF1}"/>
    <hyperlink ref="J33" r:id="rId2" xr:uid="{97BD902C-8144-4CFC-BFDD-B36B2DEC6AAE}"/>
    <hyperlink ref="J39" r:id="rId3" xr:uid="{52D169E1-220F-4299-B62A-A0E5AD2BF6B6}"/>
    <hyperlink ref="J38" r:id="rId4" xr:uid="{8654A29C-11A6-430D-A2CE-BACD7428E37C}"/>
    <hyperlink ref="J36" r:id="rId5" xr:uid="{082A7F31-3A65-4492-B332-EE0716F9300F}"/>
    <hyperlink ref="J35" r:id="rId6" xr:uid="{4AE3C582-A104-4D1B-9ECB-BD60080F7907}"/>
    <hyperlink ref="J34" r:id="rId7" xr:uid="{5AF4B342-9837-4541-BC54-3B2360554389}"/>
    <hyperlink ref="J18" r:id="rId8" xr:uid="{AC8E7C7F-4B77-4A82-8228-FB40468A9F48}"/>
    <hyperlink ref="J17" r:id="rId9" xr:uid="{EC624561-656C-4C62-86A7-9AB66AA710D7}"/>
    <hyperlink ref="J14" r:id="rId10" xr:uid="{61AA53B9-2B9C-4690-B887-0B31E3DEA0C1}"/>
    <hyperlink ref="J13" r:id="rId11" xr:uid="{15D343F4-93D2-4ABA-99FC-442496FDDE95}"/>
    <hyperlink ref="J12" r:id="rId12" xr:uid="{8E29618A-5F26-4C0F-AE07-32EDB35FD298}"/>
    <hyperlink ref="J11" r:id="rId13" xr:uid="{E92C9DBF-BC6E-4CC7-89FB-856481A58D9A}"/>
    <hyperlink ref="J9" r:id="rId14" xr:uid="{EC750D78-C0DA-4905-87BE-D75D188A706C}"/>
    <hyperlink ref="J8" r:id="rId15" xr:uid="{C45F3BD6-2427-4D2C-AA4F-C748A86D277A}"/>
    <hyperlink ref="J7" r:id="rId16" xr:uid="{A1D67A9F-F21D-4F43-8079-E1D6E65DEDE0}"/>
    <hyperlink ref="J5" r:id="rId17" xr:uid="{FBA6FF80-80B4-46A4-BDA5-4D1FFAA35207}"/>
    <hyperlink ref="J3" r:id="rId18" xr:uid="{8A794B95-C8A1-4DF9-B24F-305E1A141906}"/>
    <hyperlink ref="K2" r:id="rId19" xr:uid="{A5D9E949-7712-4BD1-B0CB-EC1561D58914}"/>
  </hyperlinks>
  <pageMargins left="0.511811024" right="0.511811024" top="0.78740157499999996" bottom="0.78740157499999996" header="0.31496062000000002" footer="0.31496062000000002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F2C2-BE18-433C-8F9A-4EA25CBEE536}">
  <dimension ref="A1:G13"/>
  <sheetViews>
    <sheetView zoomScale="145" zoomScaleNormal="145" workbookViewId="0">
      <selection activeCell="C3" sqref="C3"/>
    </sheetView>
  </sheetViews>
  <sheetFormatPr defaultRowHeight="14.4" x14ac:dyDescent="0.3"/>
  <cols>
    <col min="1" max="1" width="18.88671875" bestFit="1" customWidth="1"/>
    <col min="2" max="2" width="12.88671875" style="3" bestFit="1" customWidth="1"/>
    <col min="3" max="3" width="7.5546875" bestFit="1" customWidth="1"/>
    <col min="5" max="5" width="14.44140625" customWidth="1"/>
  </cols>
  <sheetData>
    <row r="1" spans="1:7" x14ac:dyDescent="0.3">
      <c r="A1" s="3" t="s">
        <v>16</v>
      </c>
      <c r="B1" s="3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3">
      <c r="A2" s="3" t="s">
        <v>23</v>
      </c>
      <c r="B2" s="3">
        <f>_xlfn.XLOOKUP(Base1PlanoVoo[[#This Row],[NomeLoja]],perfilLoja[Nome_Loja_Simples],perfilLoja[Loja Key])</f>
        <v>1</v>
      </c>
      <c r="C2">
        <v>5</v>
      </c>
      <c r="G2" t="s">
        <v>24</v>
      </c>
    </row>
    <row r="3" spans="1:7" x14ac:dyDescent="0.3">
      <c r="A3" s="3" t="s">
        <v>25</v>
      </c>
      <c r="B3" s="3">
        <f>_xlfn.XLOOKUP(Base1PlanoVoo[[#This Row],[NomeLoja]],perfilLoja[Nome_Loja_Simples],perfilLoja[Loja Key])</f>
        <v>2</v>
      </c>
      <c r="G3" t="s">
        <v>26</v>
      </c>
    </row>
    <row r="4" spans="1:7" x14ac:dyDescent="0.3">
      <c r="A4" s="3" t="s">
        <v>27</v>
      </c>
      <c r="B4" s="3">
        <f>_xlfn.XLOOKUP(Base1PlanoVoo[[#This Row],[NomeLoja]],perfilLoja[Nome_Loja_Simples],perfilLoja[Loja Key])</f>
        <v>4</v>
      </c>
      <c r="G4" t="s">
        <v>28</v>
      </c>
    </row>
    <row r="5" spans="1:7" x14ac:dyDescent="0.3">
      <c r="A5" s="3" t="s">
        <v>29</v>
      </c>
      <c r="B5" s="3">
        <f>_xlfn.XLOOKUP(Base1PlanoVoo[[#This Row],[NomeLoja]],perfilLoja[Nome_Loja_Simples],perfilLoja[Loja Key])</f>
        <v>6</v>
      </c>
      <c r="G5" t="s">
        <v>30</v>
      </c>
    </row>
    <row r="6" spans="1:7" x14ac:dyDescent="0.3">
      <c r="A6" s="3" t="s">
        <v>31</v>
      </c>
      <c r="B6" s="3">
        <f>_xlfn.XLOOKUP(Base1PlanoVoo[[#This Row],[NomeLoja]],perfilLoja[Nome_Loja_Simples],perfilLoja[Loja Key])</f>
        <v>7</v>
      </c>
      <c r="G6" t="s">
        <v>32</v>
      </c>
    </row>
    <row r="7" spans="1:7" x14ac:dyDescent="0.3">
      <c r="A7" s="3" t="s">
        <v>33</v>
      </c>
      <c r="B7" s="3">
        <f>_xlfn.XLOOKUP(Base1PlanoVoo[[#This Row],[NomeLoja]],perfilLoja[Nome_Loja_Simples],perfilLoja[Loja Key])</f>
        <v>8</v>
      </c>
      <c r="G7" t="s">
        <v>34</v>
      </c>
    </row>
    <row r="8" spans="1:7" x14ac:dyDescent="0.3">
      <c r="A8" s="3" t="s">
        <v>35</v>
      </c>
      <c r="B8" s="3">
        <f>_xlfn.XLOOKUP(Base1PlanoVoo[[#This Row],[NomeLoja]],perfilLoja[Nome_Loja_Simples],perfilLoja[Loja Key])</f>
        <v>10</v>
      </c>
      <c r="G8" t="s">
        <v>36</v>
      </c>
    </row>
    <row r="9" spans="1:7" x14ac:dyDescent="0.3">
      <c r="A9" s="3" t="s">
        <v>37</v>
      </c>
      <c r="B9" s="3">
        <f>_xlfn.XLOOKUP(Base1PlanoVoo[[#This Row],[NomeLoja]],perfilLoja[Nome_Loja_Simples],perfilLoja[Loja Key])</f>
        <v>11</v>
      </c>
      <c r="G9" t="s">
        <v>38</v>
      </c>
    </row>
    <row r="10" spans="1:7" x14ac:dyDescent="0.3">
      <c r="A10" s="3" t="s">
        <v>39</v>
      </c>
      <c r="B10" s="3">
        <f>_xlfn.XLOOKUP(Base1PlanoVoo[[#This Row],[NomeLoja]],perfilLoja[Nome_Loja_Simples],perfilLoja[Loja Key])</f>
        <v>12</v>
      </c>
      <c r="G10" t="s">
        <v>40</v>
      </c>
    </row>
    <row r="11" spans="1:7" x14ac:dyDescent="0.3">
      <c r="A11" s="3" t="s">
        <v>41</v>
      </c>
      <c r="B11" s="3">
        <f>_xlfn.XLOOKUP(Base1PlanoVoo[[#This Row],[NomeLoja]],perfilLoja[Nome_Loja_Simples],perfilLoja[Loja Key])</f>
        <v>14</v>
      </c>
      <c r="G11" t="s">
        <v>42</v>
      </c>
    </row>
    <row r="12" spans="1:7" x14ac:dyDescent="0.3">
      <c r="A12" s="3" t="s">
        <v>43</v>
      </c>
      <c r="B12" s="3">
        <f>_xlfn.XLOOKUP(Base1PlanoVoo[[#This Row],[NomeLoja]],perfilLoja[Nome_Loja_Simples],perfilLoja[Loja Key])</f>
        <v>19</v>
      </c>
      <c r="G12" t="s">
        <v>44</v>
      </c>
    </row>
    <row r="13" spans="1:7" x14ac:dyDescent="0.3">
      <c r="A13" s="3" t="s">
        <v>45</v>
      </c>
      <c r="B13" s="3">
        <f>_xlfn.XLOOKUP(Base1PlanoVoo[[#This Row],[NomeLoja]],perfilLoja[Nome_Loja_Simples],perfilLoja[Loja Key])</f>
        <v>20</v>
      </c>
      <c r="G13" t="s">
        <v>46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F0CC-A519-4F22-9F6B-47A2F63D7800}">
  <dimension ref="A1:G13"/>
  <sheetViews>
    <sheetView workbookViewId="0">
      <selection sqref="A1:G13"/>
    </sheetView>
  </sheetViews>
  <sheetFormatPr defaultRowHeight="14.4" x14ac:dyDescent="0.3"/>
  <cols>
    <col min="1" max="1" width="17.21875" bestFit="1" customWidth="1"/>
  </cols>
  <sheetData>
    <row r="1" spans="1:7" x14ac:dyDescent="0.3">
      <c r="A1" s="3" t="s">
        <v>16</v>
      </c>
      <c r="B1" s="3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3">
      <c r="A2" s="3" t="s">
        <v>23</v>
      </c>
      <c r="B2" s="3">
        <f>_xlfn.XLOOKUP(Base2ProjetoFast[[#This Row],[NomeLoja]],perfilLoja[Nome_Loja_Simples],perfilLoja[Loja Key])</f>
        <v>1</v>
      </c>
      <c r="G2" t="s">
        <v>24</v>
      </c>
    </row>
    <row r="3" spans="1:7" x14ac:dyDescent="0.3">
      <c r="A3" s="3" t="s">
        <v>25</v>
      </c>
      <c r="B3" s="3">
        <f>_xlfn.XLOOKUP(Base2ProjetoFast[[#This Row],[NomeLoja]],perfilLoja[Nome_Loja_Simples],perfilLoja[Loja Key])</f>
        <v>2</v>
      </c>
      <c r="G3" t="s">
        <v>26</v>
      </c>
    </row>
    <row r="4" spans="1:7" x14ac:dyDescent="0.3">
      <c r="A4" s="3" t="s">
        <v>27</v>
      </c>
      <c r="B4" s="3">
        <f>_xlfn.XLOOKUP(Base2ProjetoFast[[#This Row],[NomeLoja]],perfilLoja[Nome_Loja_Simples],perfilLoja[Loja Key])</f>
        <v>4</v>
      </c>
      <c r="G4" t="s">
        <v>28</v>
      </c>
    </row>
    <row r="5" spans="1:7" x14ac:dyDescent="0.3">
      <c r="A5" s="3" t="s">
        <v>29</v>
      </c>
      <c r="B5" s="3">
        <f>_xlfn.XLOOKUP(Base2ProjetoFast[[#This Row],[NomeLoja]],perfilLoja[Nome_Loja_Simples],perfilLoja[Loja Key])</f>
        <v>6</v>
      </c>
      <c r="G5" t="s">
        <v>30</v>
      </c>
    </row>
    <row r="6" spans="1:7" x14ac:dyDescent="0.3">
      <c r="A6" s="3" t="s">
        <v>31</v>
      </c>
      <c r="B6" s="3">
        <f>_xlfn.XLOOKUP(Base2ProjetoFast[[#This Row],[NomeLoja]],perfilLoja[Nome_Loja_Simples],perfilLoja[Loja Key])</f>
        <v>7</v>
      </c>
      <c r="G6" t="s">
        <v>32</v>
      </c>
    </row>
    <row r="7" spans="1:7" x14ac:dyDescent="0.3">
      <c r="A7" s="3" t="s">
        <v>33</v>
      </c>
      <c r="B7" s="3">
        <f>_xlfn.XLOOKUP(Base2ProjetoFast[[#This Row],[NomeLoja]],perfilLoja[Nome_Loja_Simples],perfilLoja[Loja Key])</f>
        <v>8</v>
      </c>
      <c r="G7" t="s">
        <v>34</v>
      </c>
    </row>
    <row r="8" spans="1:7" x14ac:dyDescent="0.3">
      <c r="A8" s="3" t="s">
        <v>35</v>
      </c>
      <c r="B8" s="3">
        <f>_xlfn.XLOOKUP(Base2ProjetoFast[[#This Row],[NomeLoja]],perfilLoja[Nome_Loja_Simples],perfilLoja[Loja Key])</f>
        <v>10</v>
      </c>
      <c r="G8" t="s">
        <v>36</v>
      </c>
    </row>
    <row r="9" spans="1:7" x14ac:dyDescent="0.3">
      <c r="A9" s="3" t="s">
        <v>37</v>
      </c>
      <c r="B9" s="3">
        <f>_xlfn.XLOOKUP(Base2ProjetoFast[[#This Row],[NomeLoja]],perfilLoja[Nome_Loja_Simples],perfilLoja[Loja Key])</f>
        <v>11</v>
      </c>
      <c r="G9" t="s">
        <v>38</v>
      </c>
    </row>
    <row r="10" spans="1:7" x14ac:dyDescent="0.3">
      <c r="A10" s="3" t="s">
        <v>39</v>
      </c>
      <c r="B10" s="3">
        <f>_xlfn.XLOOKUP(Base2ProjetoFast[[#This Row],[NomeLoja]],perfilLoja[Nome_Loja_Simples],perfilLoja[Loja Key])</f>
        <v>12</v>
      </c>
      <c r="G10" t="s">
        <v>40</v>
      </c>
    </row>
    <row r="11" spans="1:7" x14ac:dyDescent="0.3">
      <c r="A11" s="3" t="s">
        <v>41</v>
      </c>
      <c r="B11" s="3">
        <f>_xlfn.XLOOKUP(Base2ProjetoFast[[#This Row],[NomeLoja]],perfilLoja[Nome_Loja_Simples],perfilLoja[Loja Key])</f>
        <v>14</v>
      </c>
      <c r="G11" t="s">
        <v>42</v>
      </c>
    </row>
    <row r="12" spans="1:7" x14ac:dyDescent="0.3">
      <c r="A12" s="3" t="s">
        <v>43</v>
      </c>
      <c r="B12" s="3">
        <f>_xlfn.XLOOKUP(Base2ProjetoFast[[#This Row],[NomeLoja]],perfilLoja[Nome_Loja_Simples],perfilLoja[Loja Key])</f>
        <v>19</v>
      </c>
      <c r="G12" t="s">
        <v>44</v>
      </c>
    </row>
    <row r="13" spans="1:7" x14ac:dyDescent="0.3">
      <c r="A13" s="3" t="s">
        <v>45</v>
      </c>
      <c r="B13" s="3">
        <f>_xlfn.XLOOKUP(Base2ProjetoFast[[#This Row],[NomeLoja]],perfilLoja[Nome_Loja_Simples],perfilLoja[Loja Key])</f>
        <v>20</v>
      </c>
      <c r="G13" t="s">
        <v>46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2232-5092-40EF-BF15-8B16DA0D03E5}">
  <dimension ref="A1:G13"/>
  <sheetViews>
    <sheetView workbookViewId="0">
      <selection sqref="A1:G13"/>
    </sheetView>
  </sheetViews>
  <sheetFormatPr defaultRowHeight="14.4" x14ac:dyDescent="0.3"/>
  <sheetData>
    <row r="1" spans="1:7" x14ac:dyDescent="0.3">
      <c r="A1" s="3" t="s">
        <v>16</v>
      </c>
      <c r="B1" s="3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3">
      <c r="A2" s="3" t="s">
        <v>23</v>
      </c>
      <c r="B2" s="3">
        <f>_xlfn.XLOOKUP(Base3PainelVendas[[#This Row],[NomeLoja]],perfilLoja[Nome_Loja_Simples],perfilLoja[Loja Key])</f>
        <v>1</v>
      </c>
      <c r="G2" t="s">
        <v>24</v>
      </c>
    </row>
    <row r="3" spans="1:7" x14ac:dyDescent="0.3">
      <c r="A3" s="3" t="s">
        <v>25</v>
      </c>
      <c r="B3" s="3">
        <f>_xlfn.XLOOKUP(Base3PainelVendas[[#This Row],[NomeLoja]],perfilLoja[Nome_Loja_Simples],perfilLoja[Loja Key])</f>
        <v>2</v>
      </c>
      <c r="G3" t="s">
        <v>26</v>
      </c>
    </row>
    <row r="4" spans="1:7" x14ac:dyDescent="0.3">
      <c r="A4" s="3" t="s">
        <v>27</v>
      </c>
      <c r="B4" s="3">
        <f>_xlfn.XLOOKUP(Base3PainelVendas[[#This Row],[NomeLoja]],perfilLoja[Nome_Loja_Simples],perfilLoja[Loja Key])</f>
        <v>4</v>
      </c>
      <c r="G4" t="s">
        <v>28</v>
      </c>
    </row>
    <row r="5" spans="1:7" x14ac:dyDescent="0.3">
      <c r="A5" s="3" t="s">
        <v>29</v>
      </c>
      <c r="B5" s="3">
        <f>_xlfn.XLOOKUP(Base3PainelVendas[[#This Row],[NomeLoja]],perfilLoja[Nome_Loja_Simples],perfilLoja[Loja Key])</f>
        <v>6</v>
      </c>
      <c r="G5" t="s">
        <v>30</v>
      </c>
    </row>
    <row r="6" spans="1:7" x14ac:dyDescent="0.3">
      <c r="A6" s="3" t="s">
        <v>31</v>
      </c>
      <c r="B6" s="3">
        <f>_xlfn.XLOOKUP(Base3PainelVendas[[#This Row],[NomeLoja]],perfilLoja[Nome_Loja_Simples],perfilLoja[Loja Key])</f>
        <v>7</v>
      </c>
      <c r="G6" t="s">
        <v>32</v>
      </c>
    </row>
    <row r="7" spans="1:7" x14ac:dyDescent="0.3">
      <c r="A7" s="3" t="s">
        <v>33</v>
      </c>
      <c r="B7" s="3">
        <f>_xlfn.XLOOKUP(Base3PainelVendas[[#This Row],[NomeLoja]],perfilLoja[Nome_Loja_Simples],perfilLoja[Loja Key])</f>
        <v>8</v>
      </c>
      <c r="G7" t="s">
        <v>34</v>
      </c>
    </row>
    <row r="8" spans="1:7" x14ac:dyDescent="0.3">
      <c r="A8" s="3" t="s">
        <v>35</v>
      </c>
      <c r="B8" s="3">
        <f>_xlfn.XLOOKUP(Base3PainelVendas[[#This Row],[NomeLoja]],perfilLoja[Nome_Loja_Simples],perfilLoja[Loja Key])</f>
        <v>10</v>
      </c>
      <c r="G8" t="s">
        <v>36</v>
      </c>
    </row>
    <row r="9" spans="1:7" x14ac:dyDescent="0.3">
      <c r="A9" s="3" t="s">
        <v>37</v>
      </c>
      <c r="B9" s="3">
        <f>_xlfn.XLOOKUP(Base3PainelVendas[[#This Row],[NomeLoja]],perfilLoja[Nome_Loja_Simples],perfilLoja[Loja Key])</f>
        <v>11</v>
      </c>
      <c r="G9" t="s">
        <v>38</v>
      </c>
    </row>
    <row r="10" spans="1:7" x14ac:dyDescent="0.3">
      <c r="A10" s="3" t="s">
        <v>39</v>
      </c>
      <c r="B10" s="3">
        <f>_xlfn.XLOOKUP(Base3PainelVendas[[#This Row],[NomeLoja]],perfilLoja[Nome_Loja_Simples],perfilLoja[Loja Key])</f>
        <v>12</v>
      </c>
      <c r="G10" t="s">
        <v>40</v>
      </c>
    </row>
    <row r="11" spans="1:7" x14ac:dyDescent="0.3">
      <c r="A11" s="3" t="s">
        <v>41</v>
      </c>
      <c r="B11" s="3">
        <f>_xlfn.XLOOKUP(Base3PainelVendas[[#This Row],[NomeLoja]],perfilLoja[Nome_Loja_Simples],perfilLoja[Loja Key])</f>
        <v>14</v>
      </c>
      <c r="G11" t="s">
        <v>42</v>
      </c>
    </row>
    <row r="12" spans="1:7" x14ac:dyDescent="0.3">
      <c r="A12" s="3" t="s">
        <v>43</v>
      </c>
      <c r="B12" s="3">
        <f>_xlfn.XLOOKUP(Base3PainelVendas[[#This Row],[NomeLoja]],perfilLoja[Nome_Loja_Simples],perfilLoja[Loja Key])</f>
        <v>19</v>
      </c>
      <c r="G12" t="s">
        <v>44</v>
      </c>
    </row>
    <row r="13" spans="1:7" x14ac:dyDescent="0.3">
      <c r="A13" s="3" t="s">
        <v>45</v>
      </c>
      <c r="B13" s="3">
        <f>_xlfn.XLOOKUP(Base3PainelVendas[[#This Row],[NomeLoja]],perfilLoja[Nome_Loja_Simples],perfilLoja[Loja Key])</f>
        <v>20</v>
      </c>
      <c r="G13" t="s">
        <v>46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25AC-57F3-4463-9D46-7B1E0BBC0A31}">
  <dimension ref="A1:G13"/>
  <sheetViews>
    <sheetView workbookViewId="0">
      <selection sqref="A1:G13"/>
    </sheetView>
  </sheetViews>
  <sheetFormatPr defaultRowHeight="14.4" x14ac:dyDescent="0.3"/>
  <sheetData>
    <row r="1" spans="1:7" x14ac:dyDescent="0.3">
      <c r="A1" s="3" t="s">
        <v>16</v>
      </c>
      <c r="B1" s="3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3">
      <c r="A2" s="3" t="s">
        <v>23</v>
      </c>
      <c r="B2" s="3">
        <f>_xlfn.XLOOKUP(BaseEvolucao[[#This Row],[NomeLoja]],perfilLoja[Nome_Loja_Simples],perfilLoja[Loja Key])</f>
        <v>1</v>
      </c>
      <c r="G2" t="s">
        <v>24</v>
      </c>
    </row>
    <row r="3" spans="1:7" x14ac:dyDescent="0.3">
      <c r="A3" s="3" t="s">
        <v>25</v>
      </c>
      <c r="B3" s="3">
        <f>_xlfn.XLOOKUP(BaseEvolucao[[#This Row],[NomeLoja]],perfilLoja[Nome_Loja_Simples],perfilLoja[Loja Key])</f>
        <v>2</v>
      </c>
      <c r="G3" t="s">
        <v>26</v>
      </c>
    </row>
    <row r="4" spans="1:7" x14ac:dyDescent="0.3">
      <c r="A4" s="3" t="s">
        <v>27</v>
      </c>
      <c r="B4" s="3">
        <f>_xlfn.XLOOKUP(BaseEvolucao[[#This Row],[NomeLoja]],perfilLoja[Nome_Loja_Simples],perfilLoja[Loja Key])</f>
        <v>4</v>
      </c>
      <c r="G4" t="s">
        <v>28</v>
      </c>
    </row>
    <row r="5" spans="1:7" x14ac:dyDescent="0.3">
      <c r="A5" s="3" t="s">
        <v>29</v>
      </c>
      <c r="B5" s="3">
        <f>_xlfn.XLOOKUP(BaseEvolucao[[#This Row],[NomeLoja]],perfilLoja[Nome_Loja_Simples],perfilLoja[Loja Key])</f>
        <v>6</v>
      </c>
      <c r="G5" t="s">
        <v>30</v>
      </c>
    </row>
    <row r="6" spans="1:7" x14ac:dyDescent="0.3">
      <c r="A6" s="3" t="s">
        <v>31</v>
      </c>
      <c r="B6" s="3">
        <f>_xlfn.XLOOKUP(BaseEvolucao[[#This Row],[NomeLoja]],perfilLoja[Nome_Loja_Simples],perfilLoja[Loja Key])</f>
        <v>7</v>
      </c>
      <c r="G6" t="s">
        <v>32</v>
      </c>
    </row>
    <row r="7" spans="1:7" x14ac:dyDescent="0.3">
      <c r="A7" s="3" t="s">
        <v>33</v>
      </c>
      <c r="B7" s="3">
        <f>_xlfn.XLOOKUP(BaseEvolucao[[#This Row],[NomeLoja]],perfilLoja[Nome_Loja_Simples],perfilLoja[Loja Key])</f>
        <v>8</v>
      </c>
      <c r="G7" t="s">
        <v>34</v>
      </c>
    </row>
    <row r="8" spans="1:7" x14ac:dyDescent="0.3">
      <c r="A8" s="3" t="s">
        <v>35</v>
      </c>
      <c r="B8" s="3">
        <f>_xlfn.XLOOKUP(BaseEvolucao[[#This Row],[NomeLoja]],perfilLoja[Nome_Loja_Simples],perfilLoja[Loja Key])</f>
        <v>10</v>
      </c>
      <c r="G8" t="s">
        <v>36</v>
      </c>
    </row>
    <row r="9" spans="1:7" x14ac:dyDescent="0.3">
      <c r="A9" s="3" t="s">
        <v>37</v>
      </c>
      <c r="B9" s="3">
        <f>_xlfn.XLOOKUP(BaseEvolucao[[#This Row],[NomeLoja]],perfilLoja[Nome_Loja_Simples],perfilLoja[Loja Key])</f>
        <v>11</v>
      </c>
      <c r="G9" t="s">
        <v>38</v>
      </c>
    </row>
    <row r="10" spans="1:7" x14ac:dyDescent="0.3">
      <c r="A10" s="3" t="s">
        <v>39</v>
      </c>
      <c r="B10" s="3">
        <f>_xlfn.XLOOKUP(BaseEvolucao[[#This Row],[NomeLoja]],perfilLoja[Nome_Loja_Simples],perfilLoja[Loja Key])</f>
        <v>12</v>
      </c>
      <c r="G10" t="s">
        <v>40</v>
      </c>
    </row>
    <row r="11" spans="1:7" x14ac:dyDescent="0.3">
      <c r="A11" s="3" t="s">
        <v>41</v>
      </c>
      <c r="B11" s="3">
        <f>_xlfn.XLOOKUP(BaseEvolucao[[#This Row],[NomeLoja]],perfilLoja[Nome_Loja_Simples],perfilLoja[Loja Key])</f>
        <v>14</v>
      </c>
      <c r="G11" t="s">
        <v>42</v>
      </c>
    </row>
    <row r="12" spans="1:7" x14ac:dyDescent="0.3">
      <c r="A12" s="3" t="s">
        <v>43</v>
      </c>
      <c r="B12" s="3">
        <f>_xlfn.XLOOKUP(BaseEvolucao[[#This Row],[NomeLoja]],perfilLoja[Nome_Loja_Simples],perfilLoja[Loja Key])</f>
        <v>19</v>
      </c>
      <c r="G12" t="s">
        <v>44</v>
      </c>
    </row>
    <row r="13" spans="1:7" x14ac:dyDescent="0.3">
      <c r="A13" s="3" t="s">
        <v>45</v>
      </c>
      <c r="B13" s="3">
        <f>_xlfn.XLOOKUP(BaseEvolucao[[#This Row],[NomeLoja]],perfilLoja[Nome_Loja_Simples],perfilLoja[Loja Key])</f>
        <v>20</v>
      </c>
      <c r="G13" t="s">
        <v>46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CF440-6074-4733-805A-86BBC8543846}">
  <dimension ref="A1:G13"/>
  <sheetViews>
    <sheetView workbookViewId="0">
      <selection activeCell="C6" sqref="C6"/>
    </sheetView>
  </sheetViews>
  <sheetFormatPr defaultRowHeight="14.4" x14ac:dyDescent="0.3"/>
  <sheetData>
    <row r="1" spans="1:7" x14ac:dyDescent="0.3">
      <c r="A1" s="3" t="s">
        <v>16</v>
      </c>
      <c r="B1" s="3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3">
      <c r="A2" s="3" t="s">
        <v>23</v>
      </c>
      <c r="B2" s="3">
        <f>_xlfn.XLOOKUP(BaseQualidade[[#This Row],[NomeLoja]],perfilLoja[Nome_Loja_Simples],perfilLoja[Loja Key])</f>
        <v>1</v>
      </c>
      <c r="G2" t="s">
        <v>24</v>
      </c>
    </row>
    <row r="3" spans="1:7" x14ac:dyDescent="0.3">
      <c r="A3" s="3" t="s">
        <v>25</v>
      </c>
      <c r="B3" s="3">
        <f>_xlfn.XLOOKUP(BaseQualidade[[#This Row],[NomeLoja]],perfilLoja[Nome_Loja_Simples],perfilLoja[Loja Key])</f>
        <v>2</v>
      </c>
      <c r="G3" t="s">
        <v>26</v>
      </c>
    </row>
    <row r="4" spans="1:7" x14ac:dyDescent="0.3">
      <c r="A4" s="3" t="s">
        <v>27</v>
      </c>
      <c r="B4" s="3">
        <f>_xlfn.XLOOKUP(BaseQualidade[[#This Row],[NomeLoja]],perfilLoja[Nome_Loja_Simples],perfilLoja[Loja Key])</f>
        <v>4</v>
      </c>
      <c r="G4" t="s">
        <v>28</v>
      </c>
    </row>
    <row r="5" spans="1:7" x14ac:dyDescent="0.3">
      <c r="A5" s="3" t="s">
        <v>29</v>
      </c>
      <c r="B5" s="3">
        <f>_xlfn.XLOOKUP(BaseQualidade[[#This Row],[NomeLoja]],perfilLoja[Nome_Loja_Simples],perfilLoja[Loja Key])</f>
        <v>6</v>
      </c>
      <c r="G5" t="s">
        <v>30</v>
      </c>
    </row>
    <row r="6" spans="1:7" x14ac:dyDescent="0.3">
      <c r="A6" s="3" t="s">
        <v>31</v>
      </c>
      <c r="B6" s="3">
        <f>_xlfn.XLOOKUP(BaseQualidade[[#This Row],[NomeLoja]],perfilLoja[Nome_Loja_Simples],perfilLoja[Loja Key])</f>
        <v>7</v>
      </c>
      <c r="G6" t="s">
        <v>32</v>
      </c>
    </row>
    <row r="7" spans="1:7" x14ac:dyDescent="0.3">
      <c r="A7" s="3" t="s">
        <v>33</v>
      </c>
      <c r="B7" s="3">
        <f>_xlfn.XLOOKUP(BaseQualidade[[#This Row],[NomeLoja]],perfilLoja[Nome_Loja_Simples],perfilLoja[Loja Key])</f>
        <v>8</v>
      </c>
      <c r="G7" t="s">
        <v>34</v>
      </c>
    </row>
    <row r="8" spans="1:7" x14ac:dyDescent="0.3">
      <c r="A8" s="3" t="s">
        <v>35</v>
      </c>
      <c r="B8" s="3">
        <f>_xlfn.XLOOKUP(BaseQualidade[[#This Row],[NomeLoja]],perfilLoja[Nome_Loja_Simples],perfilLoja[Loja Key])</f>
        <v>10</v>
      </c>
      <c r="G8" t="s">
        <v>36</v>
      </c>
    </row>
    <row r="9" spans="1:7" x14ac:dyDescent="0.3">
      <c r="A9" s="3" t="s">
        <v>37</v>
      </c>
      <c r="B9" s="3">
        <f>_xlfn.XLOOKUP(BaseQualidade[[#This Row],[NomeLoja]],perfilLoja[Nome_Loja_Simples],perfilLoja[Loja Key])</f>
        <v>11</v>
      </c>
      <c r="G9" t="s">
        <v>38</v>
      </c>
    </row>
    <row r="10" spans="1:7" x14ac:dyDescent="0.3">
      <c r="A10" s="3" t="s">
        <v>39</v>
      </c>
      <c r="B10" s="3">
        <f>_xlfn.XLOOKUP(BaseQualidade[[#This Row],[NomeLoja]],perfilLoja[Nome_Loja_Simples],perfilLoja[Loja Key])</f>
        <v>12</v>
      </c>
      <c r="G10" t="s">
        <v>40</v>
      </c>
    </row>
    <row r="11" spans="1:7" x14ac:dyDescent="0.3">
      <c r="A11" s="3" t="s">
        <v>41</v>
      </c>
      <c r="B11" s="3">
        <f>_xlfn.XLOOKUP(BaseQualidade[[#This Row],[NomeLoja]],perfilLoja[Nome_Loja_Simples],perfilLoja[Loja Key])</f>
        <v>14</v>
      </c>
      <c r="G11" t="s">
        <v>42</v>
      </c>
    </row>
    <row r="12" spans="1:7" x14ac:dyDescent="0.3">
      <c r="A12" s="3" t="s">
        <v>43</v>
      </c>
      <c r="B12" s="3">
        <f>_xlfn.XLOOKUP(BaseQualidade[[#This Row],[NomeLoja]],perfilLoja[Nome_Loja_Simples],perfilLoja[Loja Key])</f>
        <v>19</v>
      </c>
      <c r="G12" t="s">
        <v>44</v>
      </c>
    </row>
    <row r="13" spans="1:7" x14ac:dyDescent="0.3">
      <c r="A13" s="3" t="s">
        <v>45</v>
      </c>
      <c r="B13" s="3">
        <f>_xlfn.XLOOKUP(BaseQualidade[[#This Row],[NomeLoja]],perfilLoja[Nome_Loja_Simples],perfilLoja[Loja Key])</f>
        <v>20</v>
      </c>
      <c r="G13" t="s">
        <v>46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E957-EADF-4999-9EDB-30527D5BF517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A5194-F1AC-4D98-BD5A-630CEA78448F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446E-6608-4FD9-87C4-24D83E7CC431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E0662D860BB14E9E7378D0A468A8F8" ma:contentTypeVersion="11" ma:contentTypeDescription="Crie um novo documento." ma:contentTypeScope="" ma:versionID="47c8612220cd5a22ff908fc1e0079b1e">
  <xsd:schema xmlns:xsd="http://www.w3.org/2001/XMLSchema" xmlns:xs="http://www.w3.org/2001/XMLSchema" xmlns:p="http://schemas.microsoft.com/office/2006/metadata/properties" xmlns:ns2="ea526aaa-164e-434a-8705-9abc16ff397f" xmlns:ns3="13da06dc-386b-4f36-81f5-d6eca2d4f35a" targetNamespace="http://schemas.microsoft.com/office/2006/metadata/properties" ma:root="true" ma:fieldsID="74203c6a651966f7ad537317ded77b22" ns2:_="" ns3:_="">
    <xsd:import namespace="ea526aaa-164e-434a-8705-9abc16ff397f"/>
    <xsd:import namespace="13da06dc-386b-4f36-81f5-d6eca2d4f3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526aaa-164e-434a-8705-9abc16ff3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d9ce92-b6ca-464c-b90c-1affc91191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a06dc-386b-4f36-81f5-d6eca2d4f35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cedc6c5-a97d-48b3-aa6c-52b9c00334b7}" ma:internalName="TaxCatchAll" ma:showField="CatchAllData" ma:web="13da06dc-386b-4f36-81f5-d6eca2d4f3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3da06dc-386b-4f36-81f5-d6eca2d4f35a" xsi:nil="true"/>
    <lcf76f155ced4ddcb4097134ff3c332f xmlns="ea526aaa-164e-434a-8705-9abc16ff397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6CA354E-34C2-4C66-8AE9-D0C2862F10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526aaa-164e-434a-8705-9abc16ff397f"/>
    <ds:schemaRef ds:uri="13da06dc-386b-4f36-81f5-d6eca2d4f3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529B6D-F9C4-4C0F-BDDC-0CCD5F86C8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07FC91-9956-4880-88CB-EF05853CDE0C}">
  <ds:schemaRefs>
    <ds:schemaRef ds:uri="http://schemas.microsoft.com/office/2006/metadata/properties"/>
    <ds:schemaRef ds:uri="http://schemas.microsoft.com/office/infopath/2007/PartnerControls"/>
    <ds:schemaRef ds:uri="13da06dc-386b-4f36-81f5-d6eca2d4f35a"/>
    <ds:schemaRef ds:uri="ea526aaa-164e-434a-8705-9abc16ff397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BaseCircuito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Metas</vt:lpstr>
      <vt:lpstr>perfilLojas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Power BI</dc:creator>
  <cp:keywords/>
  <dc:description/>
  <cp:lastModifiedBy>Alefe De Abreu Rodrigues</cp:lastModifiedBy>
  <cp:revision/>
  <dcterms:created xsi:type="dcterms:W3CDTF">2025-08-13T20:04:16Z</dcterms:created>
  <dcterms:modified xsi:type="dcterms:W3CDTF">2025-08-28T20:42:54Z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0x01010011E0662D860BB14E9E7378D0A468A8F8</vt:lpwstr>
  </property>
  <property fmtid="{D5CDD505-2E9C-101B-9397-08002B2CF9AE}" pid="3" name="MediaServiceImageTags">
    <vt:lpwstr/>
  </property>
</Properties>
</file>