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информатикм 113 гр\"/>
    </mc:Choice>
  </mc:AlternateContent>
  <xr:revisionPtr revIDLastSave="0" documentId="13_ncr:1_{97572C7C-EE45-4B88-9826-6A596D24FCDE}" xr6:coauthVersionLast="47" xr6:coauthVersionMax="47" xr10:uidLastSave="{00000000-0000-0000-0000-000000000000}"/>
  <bookViews>
    <workbookView xWindow="-120" yWindow="-120" windowWidth="29040" windowHeight="15840" activeTab="7" xr2:uid="{26C6700A-B4E5-4582-91CC-ED8C0F8389D6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10" r:id="rId8"/>
    <sheet name="Лист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7" l="1"/>
  <c r="J11" i="10"/>
  <c r="J10" i="10"/>
  <c r="J8" i="10"/>
  <c r="J7" i="10"/>
  <c r="J6" i="10"/>
  <c r="J5" i="10"/>
  <c r="J4" i="10"/>
  <c r="J9" i="10"/>
  <c r="I9" i="10"/>
  <c r="H9" i="10"/>
  <c r="J12" i="10"/>
  <c r="I12" i="10"/>
  <c r="H12" i="10"/>
  <c r="G12" i="10"/>
  <c r="F12" i="10"/>
  <c r="D12" i="10"/>
  <c r="E12" i="10"/>
  <c r="E11" i="10"/>
  <c r="E10" i="10"/>
  <c r="E9" i="10"/>
  <c r="E8" i="10"/>
  <c r="E7" i="10"/>
  <c r="E6" i="10"/>
  <c r="E5" i="10"/>
  <c r="D8" i="10"/>
  <c r="C8" i="10"/>
  <c r="B8" i="10"/>
  <c r="K9" i="10"/>
  <c r="F6" i="10"/>
  <c r="G6" i="10"/>
  <c r="H6" i="10"/>
  <c r="I6" i="10"/>
  <c r="K6" i="10"/>
  <c r="H4" i="10"/>
  <c r="G4" i="10"/>
  <c r="F4" i="10"/>
  <c r="E4" i="10"/>
  <c r="D4" i="10"/>
  <c r="C4" i="10"/>
  <c r="B4" i="10"/>
  <c r="M20" i="6"/>
  <c r="M18" i="6"/>
  <c r="M9" i="6"/>
  <c r="M10" i="6"/>
  <c r="M8" i="6"/>
  <c r="M21" i="6"/>
  <c r="M22" i="6"/>
  <c r="M19" i="6"/>
  <c r="M13" i="6"/>
  <c r="M14" i="6"/>
  <c r="M15" i="6"/>
  <c r="M16" i="6"/>
  <c r="M17" i="6"/>
  <c r="M12" i="6"/>
  <c r="M11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8" i="6"/>
  <c r="D2" i="5"/>
  <c r="C3" i="4"/>
  <c r="C4" i="4"/>
  <c r="C5" i="4"/>
  <c r="C6" i="4"/>
  <c r="C7" i="4"/>
  <c r="C8" i="4"/>
  <c r="C2" i="4"/>
  <c r="B2" i="3"/>
  <c r="B3" i="3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B2" i="1"/>
  <c r="B3" i="1"/>
  <c r="B4" i="1"/>
  <c r="B5" i="1"/>
  <c r="B6" i="1"/>
  <c r="B7" i="1"/>
  <c r="B8" i="1"/>
  <c r="B9" i="1"/>
  <c r="B10" i="1"/>
  <c r="B1" i="1"/>
  <c r="K14" i="10" l="1"/>
</calcChain>
</file>

<file path=xl/sharedStrings.xml><?xml version="1.0" encoding="utf-8"?>
<sst xmlns="http://schemas.openxmlformats.org/spreadsheetml/2006/main" count="149" uniqueCount="117">
  <si>
    <t>№</t>
  </si>
  <si>
    <t>Список класса</t>
  </si>
  <si>
    <t>№    п/п</t>
  </si>
  <si>
    <t xml:space="preserve">Предмет </t>
  </si>
  <si>
    <t>алгебра</t>
  </si>
  <si>
    <t xml:space="preserve">геометрия </t>
  </si>
  <si>
    <t xml:space="preserve">Средний балл </t>
  </si>
  <si>
    <t xml:space="preserve">Результат зачета </t>
  </si>
  <si>
    <t xml:space="preserve">Барабаш Алина </t>
  </si>
  <si>
    <t>Гришкевич Александр</t>
  </si>
  <si>
    <t>Жураева Гуля</t>
  </si>
  <si>
    <t>Звиревич Снежана</t>
  </si>
  <si>
    <t xml:space="preserve">Колосова Алена </t>
  </si>
  <si>
    <t>Колосова Анастасия</t>
  </si>
  <si>
    <t>Куприянова Анастасия</t>
  </si>
  <si>
    <t xml:space="preserve">Малясов Артем </t>
  </si>
  <si>
    <t xml:space="preserve">Мунгалов Константин </t>
  </si>
  <si>
    <t xml:space="preserve">Шабаев Георгий </t>
  </si>
  <si>
    <t xml:space="preserve">Сигнал  светофора </t>
  </si>
  <si>
    <t xml:space="preserve">Действие </t>
  </si>
  <si>
    <t xml:space="preserve">ЗЕЛЕНЫЙ </t>
  </si>
  <si>
    <t>КРАСНЫЙ</t>
  </si>
  <si>
    <t>День недели</t>
  </si>
  <si>
    <t xml:space="preserve">Прогноз </t>
  </si>
  <si>
    <t xml:space="preserve">Совет </t>
  </si>
  <si>
    <t>Понедельник</t>
  </si>
  <si>
    <t>Вторник</t>
  </si>
  <si>
    <t>Среда</t>
  </si>
  <si>
    <t>Четверг</t>
  </si>
  <si>
    <t>Пятница</t>
  </si>
  <si>
    <t>Суббота</t>
  </si>
  <si>
    <t xml:space="preserve">Воскресенье </t>
  </si>
  <si>
    <t>Пасмурно</t>
  </si>
  <si>
    <t>Солнечно</t>
  </si>
  <si>
    <t>Облачно</t>
  </si>
  <si>
    <t>Ветрено</t>
  </si>
  <si>
    <t>Покупка</t>
  </si>
  <si>
    <t>Цена</t>
  </si>
  <si>
    <t xml:space="preserve">Наличие карты </t>
  </si>
  <si>
    <t xml:space="preserve">Итого к оплате </t>
  </si>
  <si>
    <t>Молочные прод.</t>
  </si>
  <si>
    <t>Керамические из.</t>
  </si>
  <si>
    <t>Бытовая химия</t>
  </si>
  <si>
    <t>Мясо</t>
  </si>
  <si>
    <t>Фрукты</t>
  </si>
  <si>
    <t>Канцтовары</t>
  </si>
  <si>
    <t>Хлеб</t>
  </si>
  <si>
    <t>Торт</t>
  </si>
  <si>
    <t>25,0р</t>
  </si>
  <si>
    <t>255,0р</t>
  </si>
  <si>
    <t>1 100,0р</t>
  </si>
  <si>
    <t>562,0р</t>
  </si>
  <si>
    <t>123,0р</t>
  </si>
  <si>
    <t>95,3р</t>
  </si>
  <si>
    <t>12,3р</t>
  </si>
  <si>
    <t>250,0р</t>
  </si>
  <si>
    <t>нет</t>
  </si>
  <si>
    <t>да</t>
  </si>
  <si>
    <t xml:space="preserve">Ведомость перевода учащихся в следующий класс </t>
  </si>
  <si>
    <t>Класс-</t>
  </si>
  <si>
    <t>9а</t>
  </si>
  <si>
    <t>Классный руководитель-Мезенцева М.И.</t>
  </si>
  <si>
    <t xml:space="preserve">Фамилия ,имя учащегося </t>
  </si>
  <si>
    <t xml:space="preserve">Оценки </t>
  </si>
  <si>
    <t xml:space="preserve">Алгебра </t>
  </si>
  <si>
    <t xml:space="preserve">Русский язык </t>
  </si>
  <si>
    <t xml:space="preserve">Физика </t>
  </si>
  <si>
    <t>Химия</t>
  </si>
  <si>
    <t xml:space="preserve">Английский язык </t>
  </si>
  <si>
    <t xml:space="preserve">Физкультура </t>
  </si>
  <si>
    <t xml:space="preserve">Информатика </t>
  </si>
  <si>
    <t>Средний балл</t>
  </si>
  <si>
    <t>Количество "2"</t>
  </si>
  <si>
    <t xml:space="preserve">Перевод в следующий класс </t>
  </si>
  <si>
    <t>Иванов Вася</t>
  </si>
  <si>
    <t>Петрова Даша</t>
  </si>
  <si>
    <t>Сидоров Иван</t>
  </si>
  <si>
    <t>Кашина Алиса</t>
  </si>
  <si>
    <t>Атабаев Тамила</t>
  </si>
  <si>
    <t>Губницкий Леонид</t>
  </si>
  <si>
    <t xml:space="preserve">Иовенко Екатерина </t>
  </si>
  <si>
    <t>Козелкорва Светлана</t>
  </si>
  <si>
    <t xml:space="preserve">Милешин Дмитрий </t>
  </si>
  <si>
    <t>Мусалимов Егор</t>
  </si>
  <si>
    <t xml:space="preserve">Румянцева Софья </t>
  </si>
  <si>
    <t>Савчук Анастасия</t>
  </si>
  <si>
    <t>Сотникова Елизавета</t>
  </si>
  <si>
    <t>Тананыкин Никита</t>
  </si>
  <si>
    <t xml:space="preserve">Ярославова Анна </t>
  </si>
  <si>
    <t>Кроссворд "КОМПЬЮТЕР"</t>
  </si>
  <si>
    <t>к</t>
  </si>
  <si>
    <t>о</t>
  </si>
  <si>
    <t>м</t>
  </si>
  <si>
    <t>п</t>
  </si>
  <si>
    <t>ь</t>
  </si>
  <si>
    <t>ю</t>
  </si>
  <si>
    <t>т</t>
  </si>
  <si>
    <t>е</t>
  </si>
  <si>
    <t>р</t>
  </si>
  <si>
    <t>д</t>
  </si>
  <si>
    <t>и</t>
  </si>
  <si>
    <t>с</t>
  </si>
  <si>
    <t>а</t>
  </si>
  <si>
    <t>н</t>
  </si>
  <si>
    <t>ы</t>
  </si>
  <si>
    <t>ш</t>
  </si>
  <si>
    <t>ц</t>
  </si>
  <si>
    <t>По горизонтали:</t>
  </si>
  <si>
    <t xml:space="preserve">Гибкий иагнитный диск </t>
  </si>
  <si>
    <t>Устройство вывода информации</t>
  </si>
  <si>
    <t>Устройство ввода информации</t>
  </si>
  <si>
    <t>Жесткий магнитный …</t>
  </si>
  <si>
    <t>Устройство для вывода информации на бумажный носитель</t>
  </si>
  <si>
    <t>По вертикали:</t>
  </si>
  <si>
    <t>Вычислительная система</t>
  </si>
  <si>
    <t>Устройства, преобразующее информацию и управляющее другими устройствами компьютера</t>
  </si>
  <si>
    <t xml:space="preserve">Общее число набранных баллов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</si>
</sst>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₽-419]_-;\-* #,##0.00\ [$₽-419]_-;_-* &quot;-&quot;??\ [$₽-419]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3" borderId="1" xfId="0" applyFont="1" applyFill="1" applyBorder="1"/>
    <xf numFmtId="0" fontId="0" fillId="4" borderId="1" xfId="0" applyFill="1" applyBorder="1"/>
    <xf numFmtId="0" fontId="2" fillId="0" borderId="0" xfId="0" applyFont="1" applyAlignment="1">
      <alignment horizontal="center" vertical="top"/>
    </xf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textRotation="90"/>
    </xf>
    <xf numFmtId="2" fontId="0" fillId="0" borderId="1" xfId="0" applyNumberForma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6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2" borderId="1" xfId="0" applyFill="1" applyBorder="1"/>
    <xf numFmtId="0" fontId="0" fillId="1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FF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B9B8D-92C4-4116-9970-EBD7BBC33928}">
  <dimension ref="A1:B10"/>
  <sheetViews>
    <sheetView workbookViewId="0">
      <selection activeCell="F12" sqref="F12"/>
    </sheetView>
  </sheetViews>
  <sheetFormatPr defaultRowHeight="15" x14ac:dyDescent="0.25"/>
  <sheetData>
    <row r="1" spans="1:2" x14ac:dyDescent="0.25">
      <c r="A1" s="1">
        <v>-15</v>
      </c>
      <c r="B1" s="1">
        <f>IF(A1&gt;0,1,0)</f>
        <v>0</v>
      </c>
    </row>
    <row r="2" spans="1:2" x14ac:dyDescent="0.25">
      <c r="A2" s="1">
        <v>56</v>
      </c>
      <c r="B2" s="1">
        <f t="shared" ref="B2:B10" si="0">IF(A2&gt;0,1,0)</f>
        <v>1</v>
      </c>
    </row>
    <row r="3" spans="1:2" x14ac:dyDescent="0.25">
      <c r="A3" s="1">
        <v>2</v>
      </c>
      <c r="B3" s="1">
        <f t="shared" si="0"/>
        <v>1</v>
      </c>
    </row>
    <row r="4" spans="1:2" x14ac:dyDescent="0.25">
      <c r="A4" s="1">
        <v>-36</v>
      </c>
      <c r="B4" s="1">
        <f t="shared" si="0"/>
        <v>0</v>
      </c>
    </row>
    <row r="5" spans="1:2" x14ac:dyDescent="0.25">
      <c r="A5" s="1">
        <v>-8</v>
      </c>
      <c r="B5" s="1">
        <f t="shared" si="0"/>
        <v>0</v>
      </c>
    </row>
    <row r="6" spans="1:2" x14ac:dyDescent="0.25">
      <c r="A6" s="1">
        <v>-23</v>
      </c>
      <c r="B6" s="1">
        <f t="shared" si="0"/>
        <v>0</v>
      </c>
    </row>
    <row r="7" spans="1:2" x14ac:dyDescent="0.25">
      <c r="A7" s="1">
        <v>5</v>
      </c>
      <c r="B7" s="1">
        <f t="shared" si="0"/>
        <v>1</v>
      </c>
    </row>
    <row r="8" spans="1:2" x14ac:dyDescent="0.25">
      <c r="A8" s="1">
        <v>15</v>
      </c>
      <c r="B8" s="1">
        <f t="shared" si="0"/>
        <v>1</v>
      </c>
    </row>
    <row r="9" spans="1:2" x14ac:dyDescent="0.25">
      <c r="A9" s="1">
        <v>-4</v>
      </c>
      <c r="B9" s="1">
        <f t="shared" si="0"/>
        <v>0</v>
      </c>
    </row>
    <row r="10" spans="1:2" x14ac:dyDescent="0.25">
      <c r="A10" s="1">
        <v>48</v>
      </c>
      <c r="B10" s="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4933B-690A-4CDB-9C87-72F6B579C3D8}">
  <dimension ref="A1:F12"/>
  <sheetViews>
    <sheetView workbookViewId="0">
      <selection activeCell="B1" sqref="B1:B2"/>
    </sheetView>
  </sheetViews>
  <sheetFormatPr defaultRowHeight="15" x14ac:dyDescent="0.25"/>
  <cols>
    <col min="1" max="1" width="7.28515625" customWidth="1"/>
    <col min="2" max="2" width="24.28515625" style="2" customWidth="1"/>
    <col min="3" max="3" width="10" customWidth="1"/>
    <col min="4" max="4" width="11.140625" customWidth="1"/>
    <col min="5" max="6" width="11.42578125" customWidth="1"/>
  </cols>
  <sheetData>
    <row r="1" spans="1:6" ht="15" customHeight="1" x14ac:dyDescent="0.25">
      <c r="A1" s="5" t="s">
        <v>2</v>
      </c>
      <c r="B1" s="44" t="s">
        <v>1</v>
      </c>
      <c r="C1" s="6" t="s">
        <v>3</v>
      </c>
      <c r="D1" s="6"/>
      <c r="E1" s="7" t="s">
        <v>6</v>
      </c>
      <c r="F1" s="7" t="s">
        <v>7</v>
      </c>
    </row>
    <row r="2" spans="1:6" x14ac:dyDescent="0.25">
      <c r="A2" s="5"/>
      <c r="B2" s="44"/>
      <c r="C2" s="1" t="s">
        <v>4</v>
      </c>
      <c r="D2" s="1" t="s">
        <v>5</v>
      </c>
      <c r="E2" s="7"/>
      <c r="F2" s="7"/>
    </row>
    <row r="3" spans="1:6" x14ac:dyDescent="0.25">
      <c r="A3" s="8">
        <v>1</v>
      </c>
      <c r="B3" s="9" t="s">
        <v>8</v>
      </c>
      <c r="C3" s="1">
        <v>4</v>
      </c>
      <c r="D3" s="1">
        <v>4</v>
      </c>
      <c r="E3" s="1">
        <f>AVERAGE(C3:D3)</f>
        <v>4</v>
      </c>
      <c r="F3" s="10" t="str">
        <f>IF(E3&gt;4,"Зачтено","Не зачтено ")</f>
        <v xml:space="preserve">Не зачтено </v>
      </c>
    </row>
    <row r="4" spans="1:6" x14ac:dyDescent="0.25">
      <c r="A4" s="8">
        <v>2</v>
      </c>
      <c r="B4" s="9" t="s">
        <v>9</v>
      </c>
      <c r="C4" s="1">
        <v>3</v>
      </c>
      <c r="D4" s="1">
        <v>4</v>
      </c>
      <c r="E4" s="1">
        <f t="shared" ref="E4:E12" si="0">AVERAGE(C4:D4)</f>
        <v>3.5</v>
      </c>
      <c r="F4" s="10" t="str">
        <f t="shared" ref="F4:F12" si="1">IF(E4&gt;4,"Зачтено","Не зачтено ")</f>
        <v xml:space="preserve">Не зачтено </v>
      </c>
    </row>
    <row r="5" spans="1:6" x14ac:dyDescent="0.25">
      <c r="A5" s="8">
        <v>3</v>
      </c>
      <c r="B5" s="9" t="s">
        <v>10</v>
      </c>
      <c r="C5" s="1">
        <v>4</v>
      </c>
      <c r="D5" s="1">
        <v>5</v>
      </c>
      <c r="E5" s="1">
        <f t="shared" si="0"/>
        <v>4.5</v>
      </c>
      <c r="F5" s="10" t="str">
        <f t="shared" si="1"/>
        <v>Зачтено</v>
      </c>
    </row>
    <row r="6" spans="1:6" x14ac:dyDescent="0.25">
      <c r="A6" s="8">
        <v>4</v>
      </c>
      <c r="B6" s="9" t="s">
        <v>11</v>
      </c>
      <c r="C6" s="1">
        <v>5</v>
      </c>
      <c r="D6" s="1">
        <v>5</v>
      </c>
      <c r="E6" s="1">
        <f t="shared" si="0"/>
        <v>5</v>
      </c>
      <c r="F6" s="10" t="str">
        <f t="shared" si="1"/>
        <v>Зачтено</v>
      </c>
    </row>
    <row r="7" spans="1:6" x14ac:dyDescent="0.25">
      <c r="A7" s="8">
        <v>5</v>
      </c>
      <c r="B7" s="9" t="s">
        <v>12</v>
      </c>
      <c r="C7" s="1">
        <v>3</v>
      </c>
      <c r="D7" s="1">
        <v>3</v>
      </c>
      <c r="E7" s="1">
        <f t="shared" si="0"/>
        <v>3</v>
      </c>
      <c r="F7" s="10" t="str">
        <f t="shared" si="1"/>
        <v xml:space="preserve">Не зачтено </v>
      </c>
    </row>
    <row r="8" spans="1:6" x14ac:dyDescent="0.25">
      <c r="A8" s="8">
        <v>6</v>
      </c>
      <c r="B8" s="9" t="s">
        <v>13</v>
      </c>
      <c r="C8" s="1">
        <v>4</v>
      </c>
      <c r="D8" s="1">
        <v>3</v>
      </c>
      <c r="E8" s="1">
        <f t="shared" si="0"/>
        <v>3.5</v>
      </c>
      <c r="F8" s="10" t="str">
        <f t="shared" si="1"/>
        <v xml:space="preserve">Не зачтено </v>
      </c>
    </row>
    <row r="9" spans="1:6" x14ac:dyDescent="0.25">
      <c r="A9" s="8">
        <v>7</v>
      </c>
      <c r="B9" s="9" t="s">
        <v>14</v>
      </c>
      <c r="C9" s="1">
        <v>5</v>
      </c>
      <c r="D9" s="1">
        <v>5</v>
      </c>
      <c r="E9" s="1">
        <f t="shared" si="0"/>
        <v>5</v>
      </c>
      <c r="F9" s="10" t="str">
        <f t="shared" si="1"/>
        <v>Зачтено</v>
      </c>
    </row>
    <row r="10" spans="1:6" x14ac:dyDescent="0.25">
      <c r="A10" s="8">
        <v>8</v>
      </c>
      <c r="B10" s="9" t="s">
        <v>15</v>
      </c>
      <c r="C10" s="1">
        <v>4</v>
      </c>
      <c r="D10" s="1">
        <v>5</v>
      </c>
      <c r="E10" s="1">
        <f t="shared" si="0"/>
        <v>4.5</v>
      </c>
      <c r="F10" s="10" t="str">
        <f t="shared" si="1"/>
        <v>Зачтено</v>
      </c>
    </row>
    <row r="11" spans="1:6" x14ac:dyDescent="0.25">
      <c r="A11" s="8">
        <v>9</v>
      </c>
      <c r="B11" s="9" t="s">
        <v>16</v>
      </c>
      <c r="C11" s="1">
        <v>5</v>
      </c>
      <c r="D11" s="1">
        <v>3</v>
      </c>
      <c r="E11" s="1">
        <f t="shared" si="0"/>
        <v>4</v>
      </c>
      <c r="F11" s="10" t="str">
        <f t="shared" si="1"/>
        <v xml:space="preserve">Не зачтено </v>
      </c>
    </row>
    <row r="12" spans="1:6" x14ac:dyDescent="0.25">
      <c r="A12" s="8">
        <v>10</v>
      </c>
      <c r="B12" s="9" t="s">
        <v>17</v>
      </c>
      <c r="C12" s="1">
        <v>3</v>
      </c>
      <c r="D12" s="1">
        <v>3</v>
      </c>
      <c r="E12" s="1">
        <f t="shared" si="0"/>
        <v>3</v>
      </c>
      <c r="F12" s="10" t="str">
        <f t="shared" si="1"/>
        <v xml:space="preserve">Не зачтено 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3344-CFF8-489F-AC1A-29DD6BE79927}">
  <dimension ref="A1:B3"/>
  <sheetViews>
    <sheetView workbookViewId="0">
      <selection activeCell="F10" sqref="F10"/>
    </sheetView>
  </sheetViews>
  <sheetFormatPr defaultRowHeight="15" x14ac:dyDescent="0.25"/>
  <cols>
    <col min="1" max="1" width="14.7109375" customWidth="1"/>
    <col min="2" max="2" width="20.85546875" customWidth="1"/>
  </cols>
  <sheetData>
    <row r="1" spans="1:2" ht="33" customHeight="1" x14ac:dyDescent="0.25">
      <c r="A1" s="13" t="s">
        <v>18</v>
      </c>
      <c r="B1" s="8" t="s">
        <v>19</v>
      </c>
    </row>
    <row r="2" spans="1:2" x14ac:dyDescent="0.25">
      <c r="A2" s="14" t="s">
        <v>21</v>
      </c>
      <c r="B2" s="1" t="str">
        <f>IF(A2 ="КРАСНЫЙ","СТОИМ","ПЕРЕХОДИМ ДОРОГУ")</f>
        <v>СТОИМ</v>
      </c>
    </row>
    <row r="3" spans="1:2" x14ac:dyDescent="0.25">
      <c r="A3" s="15" t="s">
        <v>20</v>
      </c>
      <c r="B3" s="1" t="str">
        <f>IF(A3 =" КРАСНЫЙ","СТОИМ","ПЕРЕХОДИМ ДОРОГУ")</f>
        <v>ПЕРЕХОДИМ ДОРОГУ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DA6D-D009-41D0-9BA9-65EA204B28CC}">
  <dimension ref="A1:C8"/>
  <sheetViews>
    <sheetView workbookViewId="0">
      <selection activeCell="E16" sqref="E16"/>
    </sheetView>
  </sheetViews>
  <sheetFormatPr defaultRowHeight="15" x14ac:dyDescent="0.25"/>
  <cols>
    <col min="1" max="1" width="18.85546875" style="2" customWidth="1"/>
    <col min="2" max="2" width="18.5703125" customWidth="1"/>
    <col min="3" max="3" width="23.28515625" customWidth="1"/>
  </cols>
  <sheetData>
    <row r="1" spans="1:3" x14ac:dyDescent="0.25">
      <c r="A1" s="50" t="s">
        <v>22</v>
      </c>
      <c r="B1" s="45" t="s">
        <v>23</v>
      </c>
      <c r="C1" s="45" t="s">
        <v>24</v>
      </c>
    </row>
    <row r="2" spans="1:3" x14ac:dyDescent="0.25">
      <c r="A2" s="51" t="s">
        <v>25</v>
      </c>
      <c r="B2" s="46" t="s">
        <v>32</v>
      </c>
      <c r="C2" s="52" t="str">
        <f>IF(B2="Пасмурно","Возьми зонт","Посмотри температуру ")</f>
        <v>Возьми зонт</v>
      </c>
    </row>
    <row r="3" spans="1:3" x14ac:dyDescent="0.25">
      <c r="A3" s="51" t="s">
        <v>26</v>
      </c>
      <c r="B3" s="47" t="s">
        <v>33</v>
      </c>
      <c r="C3" s="53" t="str">
        <f t="shared" ref="C3:C8" si="0">IF(B3="Пасмурно","Возьми зонт","Посмотри температуру ")</f>
        <v xml:space="preserve">Посмотри температуру </v>
      </c>
    </row>
    <row r="4" spans="1:3" x14ac:dyDescent="0.25">
      <c r="A4" s="51" t="s">
        <v>27</v>
      </c>
      <c r="B4" s="49" t="s">
        <v>34</v>
      </c>
      <c r="C4" s="53" t="str">
        <f t="shared" si="0"/>
        <v xml:space="preserve">Посмотри температуру </v>
      </c>
    </row>
    <row r="5" spans="1:3" x14ac:dyDescent="0.25">
      <c r="A5" s="51" t="s">
        <v>28</v>
      </c>
      <c r="B5" s="46" t="s">
        <v>32</v>
      </c>
      <c r="C5" s="52" t="str">
        <f t="shared" si="0"/>
        <v>Возьми зонт</v>
      </c>
    </row>
    <row r="6" spans="1:3" x14ac:dyDescent="0.25">
      <c r="A6" s="51" t="s">
        <v>29</v>
      </c>
      <c r="B6" s="48" t="s">
        <v>35</v>
      </c>
      <c r="C6" s="53" t="str">
        <f t="shared" si="0"/>
        <v xml:space="preserve">Посмотри температуру </v>
      </c>
    </row>
    <row r="7" spans="1:3" x14ac:dyDescent="0.25">
      <c r="A7" s="51" t="s">
        <v>30</v>
      </c>
      <c r="B7" s="46" t="s">
        <v>32</v>
      </c>
      <c r="C7" s="52" t="str">
        <f t="shared" si="0"/>
        <v>Возьми зонт</v>
      </c>
    </row>
    <row r="8" spans="1:3" x14ac:dyDescent="0.25">
      <c r="A8" s="51" t="s">
        <v>31</v>
      </c>
      <c r="B8" s="47" t="s">
        <v>33</v>
      </c>
      <c r="C8" s="53" t="str">
        <f t="shared" si="0"/>
        <v xml:space="preserve">Посмотри температуру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0E2F-034E-4332-8B9B-E6E2C143426A}">
  <dimension ref="A1:D9"/>
  <sheetViews>
    <sheetView workbookViewId="0">
      <selection activeCell="D3" sqref="D3"/>
    </sheetView>
  </sheetViews>
  <sheetFormatPr defaultRowHeight="15" x14ac:dyDescent="0.25"/>
  <cols>
    <col min="1" max="1" width="18" customWidth="1"/>
    <col min="2" max="2" width="12.42578125" customWidth="1"/>
    <col min="3" max="3" width="15.28515625" customWidth="1"/>
    <col min="4" max="4" width="11.7109375" customWidth="1"/>
  </cols>
  <sheetData>
    <row r="1" spans="1:4" s="2" customFormat="1" ht="30" customHeight="1" x14ac:dyDescent="0.25">
      <c r="A1" s="16" t="s">
        <v>36</v>
      </c>
      <c r="B1" s="16" t="s">
        <v>37</v>
      </c>
      <c r="C1" s="18" t="s">
        <v>38</v>
      </c>
      <c r="D1" s="11" t="s">
        <v>39</v>
      </c>
    </row>
    <row r="2" spans="1:4" x14ac:dyDescent="0.25">
      <c r="A2" t="s">
        <v>40</v>
      </c>
      <c r="B2" s="17" t="s">
        <v>48</v>
      </c>
      <c r="C2" t="s">
        <v>56</v>
      </c>
      <c r="D2" t="str">
        <f>IF(C2="да",B2-B2*0.05,B2)</f>
        <v>25,0р</v>
      </c>
    </row>
    <row r="3" spans="1:4" x14ac:dyDescent="0.25">
      <c r="A3" t="s">
        <v>41</v>
      </c>
      <c r="B3" s="4" t="s">
        <v>49</v>
      </c>
      <c r="C3" t="s">
        <v>57</v>
      </c>
    </row>
    <row r="4" spans="1:4" x14ac:dyDescent="0.25">
      <c r="A4" t="s">
        <v>42</v>
      </c>
      <c r="B4" s="4" t="s">
        <v>50</v>
      </c>
      <c r="C4" t="s">
        <v>56</v>
      </c>
    </row>
    <row r="5" spans="1:4" x14ac:dyDescent="0.25">
      <c r="A5" t="s">
        <v>43</v>
      </c>
      <c r="B5" s="4" t="s">
        <v>51</v>
      </c>
      <c r="C5" t="s">
        <v>57</v>
      </c>
    </row>
    <row r="6" spans="1:4" x14ac:dyDescent="0.25">
      <c r="A6" t="s">
        <v>44</v>
      </c>
      <c r="B6" s="4" t="s">
        <v>52</v>
      </c>
      <c r="C6" t="s">
        <v>57</v>
      </c>
    </row>
    <row r="7" spans="1:4" x14ac:dyDescent="0.25">
      <c r="A7" t="s">
        <v>45</v>
      </c>
      <c r="B7" s="4" t="s">
        <v>53</v>
      </c>
      <c r="C7" t="s">
        <v>56</v>
      </c>
    </row>
    <row r="8" spans="1:4" x14ac:dyDescent="0.25">
      <c r="A8" t="s">
        <v>46</v>
      </c>
      <c r="B8" s="4" t="s">
        <v>54</v>
      </c>
      <c r="C8" t="s">
        <v>56</v>
      </c>
    </row>
    <row r="9" spans="1:4" x14ac:dyDescent="0.25">
      <c r="A9" t="s">
        <v>47</v>
      </c>
      <c r="B9" s="4" t="s">
        <v>55</v>
      </c>
      <c r="C9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26A0-38BE-4DD3-8955-1041493CD084}">
  <dimension ref="A2:M22"/>
  <sheetViews>
    <sheetView workbookViewId="0">
      <selection activeCell="Q11" sqref="Q11"/>
    </sheetView>
  </sheetViews>
  <sheetFormatPr defaultRowHeight="15" x14ac:dyDescent="0.25"/>
  <cols>
    <col min="1" max="2" width="9.140625" customWidth="1"/>
    <col min="3" max="3" width="21.28515625" customWidth="1"/>
    <col min="4" max="10" width="5" customWidth="1"/>
    <col min="11" max="11" width="9.5703125" bestFit="1" customWidth="1"/>
    <col min="12" max="12" width="13.28515625" customWidth="1"/>
    <col min="13" max="13" width="23.85546875" customWidth="1"/>
  </cols>
  <sheetData>
    <row r="2" spans="1:13" ht="15.75" x14ac:dyDescent="0.25">
      <c r="A2" s="19" t="s">
        <v>58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ht="15.75" x14ac:dyDescent="0.25">
      <c r="A3" s="20"/>
      <c r="B3" s="20"/>
      <c r="C3" s="20"/>
      <c r="D3" s="21" t="s">
        <v>59</v>
      </c>
      <c r="E3" s="20" t="s">
        <v>60</v>
      </c>
      <c r="F3" s="20"/>
    </row>
    <row r="4" spans="1:13" ht="15.75" x14ac:dyDescent="0.25">
      <c r="A4" s="22" t="s">
        <v>61</v>
      </c>
      <c r="B4" s="22"/>
      <c r="C4" s="22"/>
      <c r="D4" s="22"/>
      <c r="E4" s="22"/>
      <c r="F4" s="22"/>
    </row>
    <row r="6" spans="1:13" x14ac:dyDescent="0.25">
      <c r="B6" s="28" t="s">
        <v>0</v>
      </c>
      <c r="C6" s="26" t="s">
        <v>62</v>
      </c>
      <c r="D6" s="6" t="s">
        <v>63</v>
      </c>
      <c r="E6" s="6"/>
      <c r="F6" s="6"/>
      <c r="G6" s="6"/>
      <c r="H6" s="6"/>
      <c r="I6" s="6"/>
      <c r="J6" s="6"/>
      <c r="K6" s="26" t="s">
        <v>71</v>
      </c>
      <c r="L6" s="26" t="s">
        <v>72</v>
      </c>
      <c r="M6" s="26" t="s">
        <v>73</v>
      </c>
    </row>
    <row r="7" spans="1:13" ht="90.75" customHeight="1" x14ac:dyDescent="0.25">
      <c r="B7" s="29"/>
      <c r="C7" s="27"/>
      <c r="D7" s="23" t="s">
        <v>64</v>
      </c>
      <c r="E7" s="23" t="s">
        <v>65</v>
      </c>
      <c r="F7" s="23" t="s">
        <v>66</v>
      </c>
      <c r="G7" s="23" t="s">
        <v>67</v>
      </c>
      <c r="H7" s="24" t="s">
        <v>68</v>
      </c>
      <c r="I7" s="23" t="s">
        <v>69</v>
      </c>
      <c r="J7" s="23" t="s">
        <v>70</v>
      </c>
      <c r="K7" s="27"/>
      <c r="L7" s="27"/>
      <c r="M7" s="27"/>
    </row>
    <row r="8" spans="1:13" x14ac:dyDescent="0.25">
      <c r="B8" s="1">
        <v>1</v>
      </c>
      <c r="C8" s="1" t="s">
        <v>74</v>
      </c>
      <c r="D8" s="8">
        <v>2</v>
      </c>
      <c r="E8" s="8">
        <v>4</v>
      </c>
      <c r="F8" s="8">
        <v>5</v>
      </c>
      <c r="G8" s="8">
        <v>5</v>
      </c>
      <c r="H8" s="8">
        <v>3</v>
      </c>
      <c r="I8" s="8">
        <v>4</v>
      </c>
      <c r="J8" s="8">
        <v>3</v>
      </c>
      <c r="K8" s="25">
        <f>AVERAGE(D8:J8)</f>
        <v>3.7142857142857144</v>
      </c>
      <c r="L8" s="8">
        <v>1</v>
      </c>
      <c r="M8" s="1" t="str">
        <f>IF(L11&gt;2,"Оставлен на второй год","Оставлен на осень")</f>
        <v>Оставлен на осень</v>
      </c>
    </row>
    <row r="9" spans="1:13" x14ac:dyDescent="0.25">
      <c r="B9" s="1">
        <v>2</v>
      </c>
      <c r="C9" s="1" t="s">
        <v>75</v>
      </c>
      <c r="D9" s="8">
        <v>5</v>
      </c>
      <c r="E9" s="8">
        <v>2</v>
      </c>
      <c r="F9" s="8">
        <v>3</v>
      </c>
      <c r="G9" s="8">
        <v>4</v>
      </c>
      <c r="H9" s="8">
        <v>2</v>
      </c>
      <c r="I9" s="8">
        <v>3</v>
      </c>
      <c r="J9" s="8">
        <v>2</v>
      </c>
      <c r="K9" s="25">
        <f t="shared" ref="K9:K22" si="0">AVERAGE(D9:J9)</f>
        <v>3</v>
      </c>
      <c r="L9" s="8">
        <v>3</v>
      </c>
      <c r="M9" s="1" t="str">
        <f>IF(L9&gt;2,"Оставлен на второй год","Оставлен на осень")</f>
        <v>Оставлен на второй год</v>
      </c>
    </row>
    <row r="10" spans="1:13" x14ac:dyDescent="0.25">
      <c r="B10" s="1">
        <v>3</v>
      </c>
      <c r="C10" s="1" t="s">
        <v>76</v>
      </c>
      <c r="D10" s="8">
        <v>3</v>
      </c>
      <c r="E10" s="8">
        <v>4</v>
      </c>
      <c r="F10" s="8">
        <v>2</v>
      </c>
      <c r="G10" s="8">
        <v>2</v>
      </c>
      <c r="H10" s="8">
        <v>4</v>
      </c>
      <c r="I10" s="8">
        <v>4</v>
      </c>
      <c r="J10" s="8">
        <v>3</v>
      </c>
      <c r="K10" s="25">
        <f t="shared" si="0"/>
        <v>3.1428571428571428</v>
      </c>
      <c r="L10" s="8">
        <v>2</v>
      </c>
      <c r="M10" s="1" t="str">
        <f t="shared" ref="M9:M10" si="1">IF(L13&gt;2,"Оставлен на второй год","Оставлен на осень")</f>
        <v>Оставлен на осень</v>
      </c>
    </row>
    <row r="11" spans="1:13" x14ac:dyDescent="0.25">
      <c r="B11" s="1">
        <v>4</v>
      </c>
      <c r="C11" s="1" t="s">
        <v>77</v>
      </c>
      <c r="D11" s="8">
        <v>4</v>
      </c>
      <c r="E11" s="8">
        <v>3</v>
      </c>
      <c r="F11" s="8">
        <v>5</v>
      </c>
      <c r="G11" s="8">
        <v>5</v>
      </c>
      <c r="H11" s="8">
        <v>4</v>
      </c>
      <c r="I11" s="8">
        <v>5</v>
      </c>
      <c r="J11" s="8">
        <v>4</v>
      </c>
      <c r="K11" s="25">
        <f t="shared" si="0"/>
        <v>4.2857142857142856</v>
      </c>
      <c r="L11" s="8">
        <v>0</v>
      </c>
      <c r="M11" s="1" t="str">
        <f>IF(L11=0,"Переведен")</f>
        <v>Переведен</v>
      </c>
    </row>
    <row r="12" spans="1:13" x14ac:dyDescent="0.25">
      <c r="B12" s="1">
        <v>5</v>
      </c>
      <c r="C12" s="1" t="s">
        <v>78</v>
      </c>
      <c r="D12" s="8">
        <v>3</v>
      </c>
      <c r="E12" s="8">
        <v>4</v>
      </c>
      <c r="F12" s="8">
        <v>4</v>
      </c>
      <c r="G12" s="8">
        <v>4</v>
      </c>
      <c r="H12" s="8">
        <v>5</v>
      </c>
      <c r="I12" s="8">
        <v>4</v>
      </c>
      <c r="J12" s="8">
        <v>3</v>
      </c>
      <c r="K12" s="25">
        <f t="shared" si="0"/>
        <v>3.8571428571428572</v>
      </c>
      <c r="L12" s="8">
        <v>0</v>
      </c>
      <c r="M12" s="1" t="str">
        <f>IF(L12=0,"Переведен")</f>
        <v>Переведен</v>
      </c>
    </row>
    <row r="13" spans="1:13" x14ac:dyDescent="0.25">
      <c r="B13" s="1">
        <v>6</v>
      </c>
      <c r="C13" s="1" t="s">
        <v>79</v>
      </c>
      <c r="D13" s="8">
        <v>5</v>
      </c>
      <c r="E13" s="8">
        <v>4</v>
      </c>
      <c r="F13" s="8">
        <v>5</v>
      </c>
      <c r="G13" s="8">
        <v>5</v>
      </c>
      <c r="H13" s="8">
        <v>4</v>
      </c>
      <c r="I13" s="8">
        <v>5</v>
      </c>
      <c r="J13" s="8">
        <v>4</v>
      </c>
      <c r="K13" s="25">
        <f t="shared" si="0"/>
        <v>4.5714285714285712</v>
      </c>
      <c r="L13" s="8">
        <v>0</v>
      </c>
      <c r="M13" s="1" t="str">
        <f t="shared" ref="M13:M22" si="2">IF(L13=0,"Переведен")</f>
        <v>Переведен</v>
      </c>
    </row>
    <row r="14" spans="1:13" x14ac:dyDescent="0.25">
      <c r="B14" s="1">
        <v>7</v>
      </c>
      <c r="C14" s="1" t="s">
        <v>80</v>
      </c>
      <c r="D14" s="8">
        <v>5</v>
      </c>
      <c r="E14" s="8">
        <v>5</v>
      </c>
      <c r="F14" s="8">
        <v>5</v>
      </c>
      <c r="G14" s="8">
        <v>5</v>
      </c>
      <c r="H14" s="8">
        <v>5</v>
      </c>
      <c r="I14" s="8">
        <v>5</v>
      </c>
      <c r="J14" s="8">
        <v>5</v>
      </c>
      <c r="K14" s="25">
        <f t="shared" si="0"/>
        <v>5</v>
      </c>
      <c r="L14" s="8">
        <v>0</v>
      </c>
      <c r="M14" s="1" t="str">
        <f t="shared" si="2"/>
        <v>Переведен</v>
      </c>
    </row>
    <row r="15" spans="1:13" x14ac:dyDescent="0.25">
      <c r="B15" s="1">
        <v>8</v>
      </c>
      <c r="C15" s="1" t="s">
        <v>81</v>
      </c>
      <c r="D15" s="8">
        <v>5</v>
      </c>
      <c r="E15" s="8">
        <v>4</v>
      </c>
      <c r="F15" s="8">
        <v>3</v>
      </c>
      <c r="G15" s="8">
        <v>5</v>
      </c>
      <c r="H15" s="8">
        <v>5</v>
      </c>
      <c r="I15" s="8">
        <v>4</v>
      </c>
      <c r="J15" s="8">
        <v>4</v>
      </c>
      <c r="K15" s="25">
        <f t="shared" si="0"/>
        <v>4.2857142857142856</v>
      </c>
      <c r="L15" s="8">
        <v>0</v>
      </c>
      <c r="M15" s="1" t="str">
        <f t="shared" si="2"/>
        <v>Переведен</v>
      </c>
    </row>
    <row r="16" spans="1:13" x14ac:dyDescent="0.25">
      <c r="B16" s="1">
        <v>9</v>
      </c>
      <c r="C16" s="1" t="s">
        <v>82</v>
      </c>
      <c r="D16" s="8">
        <v>5</v>
      </c>
      <c r="E16" s="8">
        <v>5</v>
      </c>
      <c r="F16" s="8">
        <v>5</v>
      </c>
      <c r="G16" s="8">
        <v>5</v>
      </c>
      <c r="H16" s="8">
        <v>5</v>
      </c>
      <c r="I16" s="8">
        <v>5</v>
      </c>
      <c r="J16" s="8">
        <v>5</v>
      </c>
      <c r="K16" s="25">
        <f t="shared" si="0"/>
        <v>5</v>
      </c>
      <c r="L16" s="8">
        <v>0</v>
      </c>
      <c r="M16" s="1" t="str">
        <f t="shared" si="2"/>
        <v>Переведен</v>
      </c>
    </row>
    <row r="17" spans="2:13" x14ac:dyDescent="0.25">
      <c r="B17" s="1">
        <v>10</v>
      </c>
      <c r="C17" s="1" t="s">
        <v>83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  <c r="I17" s="8">
        <v>5</v>
      </c>
      <c r="J17" s="8">
        <v>5</v>
      </c>
      <c r="K17" s="25">
        <f t="shared" si="0"/>
        <v>5</v>
      </c>
      <c r="L17" s="8">
        <v>0</v>
      </c>
      <c r="M17" s="1" t="str">
        <f t="shared" si="2"/>
        <v>Переведен</v>
      </c>
    </row>
    <row r="18" spans="2:13" x14ac:dyDescent="0.25">
      <c r="B18" s="1">
        <v>11</v>
      </c>
      <c r="C18" s="1" t="s">
        <v>84</v>
      </c>
      <c r="D18" s="8">
        <v>3</v>
      </c>
      <c r="E18" s="8">
        <v>2</v>
      </c>
      <c r="F18" s="8">
        <v>3</v>
      </c>
      <c r="G18" s="8">
        <v>4</v>
      </c>
      <c r="H18" s="8">
        <v>3</v>
      </c>
      <c r="I18" s="8">
        <v>4</v>
      </c>
      <c r="J18" s="8">
        <v>2</v>
      </c>
      <c r="K18" s="25">
        <f t="shared" si="0"/>
        <v>3</v>
      </c>
      <c r="L18" s="8">
        <v>2</v>
      </c>
      <c r="M18" s="1" t="str">
        <f>IF(L18&gt;=2,"Оставлен на осень","Оставлен на второй год")</f>
        <v>Оставлен на осень</v>
      </c>
    </row>
    <row r="19" spans="2:13" x14ac:dyDescent="0.25">
      <c r="B19" s="1">
        <v>12</v>
      </c>
      <c r="C19" s="1" t="s">
        <v>85</v>
      </c>
      <c r="D19" s="8">
        <v>3</v>
      </c>
      <c r="E19" s="8">
        <v>4</v>
      </c>
      <c r="F19" s="8">
        <v>4</v>
      </c>
      <c r="G19" s="8">
        <v>5</v>
      </c>
      <c r="H19" s="8">
        <v>5</v>
      </c>
      <c r="I19" s="8">
        <v>4</v>
      </c>
      <c r="J19" s="8">
        <v>3</v>
      </c>
      <c r="K19" s="25">
        <f t="shared" si="0"/>
        <v>4</v>
      </c>
      <c r="L19" s="8">
        <v>0</v>
      </c>
      <c r="M19" s="1" t="str">
        <f t="shared" si="2"/>
        <v>Переведен</v>
      </c>
    </row>
    <row r="20" spans="2:13" x14ac:dyDescent="0.25">
      <c r="B20" s="1">
        <v>13</v>
      </c>
      <c r="C20" s="1" t="s">
        <v>86</v>
      </c>
      <c r="D20" s="8">
        <v>2</v>
      </c>
      <c r="E20" s="8">
        <v>3</v>
      </c>
      <c r="F20" s="8">
        <v>2</v>
      </c>
      <c r="G20" s="8">
        <v>3</v>
      </c>
      <c r="H20" s="8">
        <v>2</v>
      </c>
      <c r="I20" s="8">
        <v>4</v>
      </c>
      <c r="J20" s="8">
        <v>3</v>
      </c>
      <c r="K20" s="25">
        <f t="shared" si="0"/>
        <v>2.7142857142857144</v>
      </c>
      <c r="L20" s="8">
        <v>3</v>
      </c>
      <c r="M20" s="1" t="str">
        <f>IF(L20&gt;1,"Оставлен на второй год","Оставлен на осень")</f>
        <v>Оставлен на второй год</v>
      </c>
    </row>
    <row r="21" spans="2:13" x14ac:dyDescent="0.25">
      <c r="B21" s="1">
        <v>14</v>
      </c>
      <c r="C21" s="1" t="s">
        <v>87</v>
      </c>
      <c r="D21" s="8">
        <v>5</v>
      </c>
      <c r="E21" s="8">
        <v>4</v>
      </c>
      <c r="F21" s="8">
        <v>5</v>
      </c>
      <c r="G21" s="8">
        <v>4</v>
      </c>
      <c r="H21" s="8">
        <v>5</v>
      </c>
      <c r="I21" s="8">
        <v>5</v>
      </c>
      <c r="J21" s="8">
        <v>4</v>
      </c>
      <c r="K21" s="25">
        <f t="shared" si="0"/>
        <v>4.5714285714285712</v>
      </c>
      <c r="L21" s="8">
        <v>0</v>
      </c>
      <c r="M21" s="1" t="str">
        <f t="shared" si="2"/>
        <v>Переведен</v>
      </c>
    </row>
    <row r="22" spans="2:13" x14ac:dyDescent="0.25">
      <c r="B22" s="1">
        <v>15</v>
      </c>
      <c r="C22" s="1" t="s">
        <v>88</v>
      </c>
      <c r="D22" s="8">
        <v>5</v>
      </c>
      <c r="E22" s="8">
        <v>5</v>
      </c>
      <c r="F22" s="8">
        <v>4</v>
      </c>
      <c r="G22" s="8">
        <v>5</v>
      </c>
      <c r="H22" s="8">
        <v>5</v>
      </c>
      <c r="I22" s="8">
        <v>4</v>
      </c>
      <c r="J22" s="8">
        <v>5</v>
      </c>
      <c r="K22" s="25">
        <f t="shared" si="0"/>
        <v>4.7142857142857144</v>
      </c>
      <c r="L22" s="8">
        <v>0</v>
      </c>
      <c r="M22" s="1" t="str">
        <f t="shared" si="2"/>
        <v>Переведен</v>
      </c>
    </row>
  </sheetData>
  <mergeCells count="8">
    <mergeCell ref="A2:M2"/>
    <mergeCell ref="A4:F4"/>
    <mergeCell ref="D6:J6"/>
    <mergeCell ref="C6:C7"/>
    <mergeCell ref="B6:B7"/>
    <mergeCell ref="M6:M7"/>
    <mergeCell ref="L6:L7"/>
    <mergeCell ref="K6:K7"/>
  </mergeCells>
  <pageMargins left="0.7" right="0.7" top="0.75" bottom="0.75" header="0.3" footer="0.3"/>
  <ignoredErrors>
    <ignoredError sqref="M9 M18 M2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F27C-168B-4A24-A6A5-4F73253E0CF8}">
  <dimension ref="A1:S15"/>
  <sheetViews>
    <sheetView workbookViewId="0">
      <selection activeCell="O20" sqref="O20"/>
    </sheetView>
  </sheetViews>
  <sheetFormatPr defaultRowHeight="15" x14ac:dyDescent="0.25"/>
  <cols>
    <col min="1" max="13" width="3.28515625" customWidth="1"/>
  </cols>
  <sheetData>
    <row r="1" spans="1:19" x14ac:dyDescent="0.25">
      <c r="A1" s="3" t="s">
        <v>89</v>
      </c>
      <c r="B1" s="3"/>
      <c r="C1" s="3"/>
      <c r="D1" s="3"/>
      <c r="E1" s="3"/>
      <c r="F1" s="3"/>
      <c r="G1" s="3"/>
      <c r="H1" s="3"/>
      <c r="I1" s="3"/>
    </row>
    <row r="3" spans="1:19" x14ac:dyDescent="0.25">
      <c r="E3" s="30">
        <v>1</v>
      </c>
      <c r="J3" s="30">
        <v>2</v>
      </c>
      <c r="M3" s="3" t="s">
        <v>107</v>
      </c>
      <c r="N3" s="3"/>
      <c r="O3" s="3"/>
      <c r="P3" s="3"/>
      <c r="Q3" s="3"/>
      <c r="R3" s="3"/>
      <c r="S3" s="3"/>
    </row>
    <row r="4" spans="1:19" x14ac:dyDescent="0.25">
      <c r="A4" s="30">
        <v>3</v>
      </c>
      <c r="B4" s="31"/>
      <c r="C4" s="31"/>
      <c r="D4" s="32"/>
      <c r="E4" s="31"/>
      <c r="F4" s="33"/>
      <c r="G4" s="31"/>
      <c r="H4" s="31"/>
      <c r="J4" s="36"/>
      <c r="M4" s="12">
        <v>3</v>
      </c>
      <c r="N4" s="38" t="s">
        <v>108</v>
      </c>
      <c r="O4" s="38"/>
      <c r="P4" s="38"/>
      <c r="Q4" s="39"/>
      <c r="R4" s="39"/>
      <c r="S4" s="39"/>
    </row>
    <row r="5" spans="1:19" x14ac:dyDescent="0.25">
      <c r="E5" s="34"/>
      <c r="J5" s="34"/>
      <c r="M5" s="12">
        <v>4</v>
      </c>
      <c r="N5" s="38" t="s">
        <v>109</v>
      </c>
      <c r="O5" s="38"/>
      <c r="P5" s="38"/>
      <c r="Q5" s="38"/>
      <c r="R5" s="39"/>
      <c r="S5" s="39"/>
    </row>
    <row r="6" spans="1:19" x14ac:dyDescent="0.25">
      <c r="D6" s="30">
        <v>4</v>
      </c>
      <c r="E6" s="31"/>
      <c r="F6" s="31"/>
      <c r="G6" s="31"/>
      <c r="H6" s="31"/>
      <c r="I6" s="31"/>
      <c r="J6" s="31"/>
      <c r="K6" s="31"/>
      <c r="M6" s="12">
        <v>5</v>
      </c>
      <c r="N6" s="40" t="s">
        <v>110</v>
      </c>
      <c r="O6" s="40"/>
      <c r="P6" s="40"/>
      <c r="Q6" s="40"/>
      <c r="R6" s="39"/>
      <c r="S6" s="39"/>
    </row>
    <row r="7" spans="1:19" x14ac:dyDescent="0.25">
      <c r="E7" s="35"/>
      <c r="J7" s="37"/>
      <c r="M7" s="12">
        <v>6</v>
      </c>
      <c r="N7" s="38" t="s">
        <v>111</v>
      </c>
      <c r="O7" s="38"/>
      <c r="P7" s="38"/>
      <c r="Q7" s="38"/>
      <c r="R7" s="39"/>
      <c r="S7" s="39"/>
    </row>
    <row r="8" spans="1:19" x14ac:dyDescent="0.25">
      <c r="A8" s="30">
        <v>5</v>
      </c>
      <c r="B8" s="36"/>
      <c r="C8" s="36"/>
      <c r="D8" s="36"/>
      <c r="E8" s="36"/>
      <c r="J8" s="34"/>
      <c r="M8" s="12">
        <v>7</v>
      </c>
      <c r="N8" s="39" t="s">
        <v>112</v>
      </c>
      <c r="O8" s="39"/>
      <c r="P8" s="39"/>
      <c r="Q8" s="39"/>
      <c r="R8" s="39"/>
      <c r="S8" s="39"/>
    </row>
    <row r="9" spans="1:19" x14ac:dyDescent="0.25">
      <c r="E9" s="37"/>
      <c r="G9" s="30">
        <v>6</v>
      </c>
      <c r="H9" s="36"/>
      <c r="I9" s="36"/>
      <c r="J9" s="36"/>
      <c r="K9" s="36"/>
      <c r="N9" s="41" t="s">
        <v>113</v>
      </c>
    </row>
    <row r="10" spans="1:19" x14ac:dyDescent="0.25">
      <c r="E10" s="36"/>
      <c r="J10" s="37"/>
      <c r="M10" s="12">
        <v>1</v>
      </c>
      <c r="N10" t="s">
        <v>114</v>
      </c>
    </row>
    <row r="11" spans="1:19" x14ac:dyDescent="0.25">
      <c r="E11" s="34"/>
      <c r="J11" s="34"/>
      <c r="M11" s="12">
        <v>2</v>
      </c>
      <c r="N11" t="s">
        <v>115</v>
      </c>
    </row>
    <row r="12" spans="1:19" x14ac:dyDescent="0.25">
      <c r="C12" s="30">
        <v>7</v>
      </c>
      <c r="D12" s="36"/>
      <c r="E12" s="36"/>
      <c r="F12" s="36"/>
      <c r="G12" s="36"/>
      <c r="H12" s="36"/>
      <c r="I12" s="36"/>
      <c r="J12" s="36"/>
    </row>
    <row r="15" spans="1:19" x14ac:dyDescent="0.25">
      <c r="B15" t="str">
        <f>IF(Лист8!L14=40,"Молодец!","Подумай еще ")</f>
        <v xml:space="preserve">Подумай еще </v>
      </c>
    </row>
  </sheetData>
  <mergeCells count="6">
    <mergeCell ref="N7:Q7"/>
    <mergeCell ref="A1:I1"/>
    <mergeCell ref="M3:S3"/>
    <mergeCell ref="N4:P4"/>
    <mergeCell ref="N5:Q5"/>
    <mergeCell ref="N6:Q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2647-17D8-44EC-A92A-AED8C38E0BC3}">
  <dimension ref="A3:K14"/>
  <sheetViews>
    <sheetView tabSelected="1" workbookViewId="0">
      <selection activeCell="I4" sqref="I4"/>
    </sheetView>
  </sheetViews>
  <sheetFormatPr defaultRowHeight="15" x14ac:dyDescent="0.25"/>
  <cols>
    <col min="1" max="14" width="3.28515625" customWidth="1"/>
  </cols>
  <sheetData>
    <row r="3" spans="1:11" x14ac:dyDescent="0.25">
      <c r="E3" s="30">
        <v>1</v>
      </c>
      <c r="J3" s="30">
        <v>2</v>
      </c>
    </row>
    <row r="4" spans="1:11" x14ac:dyDescent="0.25">
      <c r="A4" s="30">
        <v>3</v>
      </c>
      <c r="B4" s="31">
        <f>IF(Лист7!B4="д",1,0)</f>
        <v>0</v>
      </c>
      <c r="C4" s="31">
        <f>IF(Лист7!C4="и",1,0)</f>
        <v>0</v>
      </c>
      <c r="D4" s="32">
        <f>IF(Лист7!D4="с",1,0)</f>
        <v>0</v>
      </c>
      <c r="E4" s="31">
        <f>IF(Лист7!E4="к",1,0)</f>
        <v>0</v>
      </c>
      <c r="F4" s="32">
        <f>IF(Лист7!F4="е",1,0)</f>
        <v>0</v>
      </c>
      <c r="G4" s="31">
        <f>IF(Лист7!G4="т",1,0)</f>
        <v>0</v>
      </c>
      <c r="H4" s="31">
        <f>IF(Лист7!H4="а",1,0)</f>
        <v>0</v>
      </c>
      <c r="J4" s="31">
        <f>IF(Лист7!J4="п",1,0)</f>
        <v>0</v>
      </c>
    </row>
    <row r="5" spans="1:11" x14ac:dyDescent="0.25">
      <c r="E5" s="31">
        <f>IF(Лист7!E5="о",1,0)</f>
        <v>0</v>
      </c>
      <c r="J5" s="31">
        <f>IF(Лист7!J5="р",1,0)</f>
        <v>0</v>
      </c>
    </row>
    <row r="6" spans="1:11" x14ac:dyDescent="0.25">
      <c r="D6" s="30">
        <v>4</v>
      </c>
      <c r="E6" s="31">
        <f>IF(Лист7!E6="м",1,0)</f>
        <v>0</v>
      </c>
      <c r="F6" s="31">
        <f>IF(Лист7!F6="к",1,0)</f>
        <v>0</v>
      </c>
      <c r="G6" s="31">
        <f>IF(Лист7!G6="к",1,0)</f>
        <v>0</v>
      </c>
      <c r="H6" s="31">
        <f>IF(Лист7!H6="к",1,0)</f>
        <v>0</v>
      </c>
      <c r="I6" s="31">
        <f>IF(Лист7!I6="к",1,0)</f>
        <v>0</v>
      </c>
      <c r="J6" s="31">
        <f>IF(Лист7!J6="о",1,0)</f>
        <v>0</v>
      </c>
      <c r="K6" s="31">
        <f>IF(Лист7!K6="к",1,0)</f>
        <v>0</v>
      </c>
    </row>
    <row r="7" spans="1:11" x14ac:dyDescent="0.25">
      <c r="E7" s="31">
        <f>IF(Лист7!E7="п",1,0)</f>
        <v>0</v>
      </c>
      <c r="J7" s="31">
        <f>IF(Лист7!J7="ц",1,0)</f>
        <v>0</v>
      </c>
    </row>
    <row r="8" spans="1:11" x14ac:dyDescent="0.25">
      <c r="A8" s="30">
        <v>5</v>
      </c>
      <c r="B8" s="31">
        <f>IF(Лист7!B8="м",1,0)</f>
        <v>0</v>
      </c>
      <c r="C8" s="31">
        <f>IF(Лист7!C8="ы",1,0)</f>
        <v>0</v>
      </c>
      <c r="D8" s="31">
        <f>IF(Лист7!D8="ш",1,0)</f>
        <v>0</v>
      </c>
      <c r="E8" s="31">
        <f>IF(Лист7!E8="ь",1,0)</f>
        <v>0</v>
      </c>
      <c r="J8" s="31">
        <f>IF(Лист7!J8="е",1,0)</f>
        <v>0</v>
      </c>
    </row>
    <row r="9" spans="1:11" x14ac:dyDescent="0.25">
      <c r="E9" s="31">
        <f>IF(Лист7!E9="ю",1,0)</f>
        <v>0</v>
      </c>
      <c r="G9" s="30">
        <v>6</v>
      </c>
      <c r="H9" s="31">
        <f>IF(Лист7!H9="д",1,0)</f>
        <v>0</v>
      </c>
      <c r="I9" s="31">
        <f>IF(Лист7!I9="и",1,0)</f>
        <v>0</v>
      </c>
      <c r="J9" s="31">
        <f>IF(Лист7!J9="с",1,0)</f>
        <v>0</v>
      </c>
      <c r="K9" s="31">
        <f>IF(Лист7!K9="к",1,0)</f>
        <v>0</v>
      </c>
    </row>
    <row r="10" spans="1:11" x14ac:dyDescent="0.25">
      <c r="E10" s="31">
        <f>IF(Лист7!E10="т",1,0)</f>
        <v>0</v>
      </c>
      <c r="J10" s="31">
        <f>IF(Лист7!J10="с",1,0)</f>
        <v>0</v>
      </c>
    </row>
    <row r="11" spans="1:11" x14ac:dyDescent="0.25">
      <c r="E11" s="31">
        <f>IF(Лист7!E11="е",1,0)</f>
        <v>0</v>
      </c>
      <c r="J11" s="31">
        <f>IF(Лист7!J11="о",1,0)</f>
        <v>0</v>
      </c>
    </row>
    <row r="12" spans="1:11" x14ac:dyDescent="0.25">
      <c r="C12" s="30">
        <v>7</v>
      </c>
      <c r="D12" s="31">
        <f>IF(Лист7!D12="п",1,0)</f>
        <v>0</v>
      </c>
      <c r="E12" s="31">
        <f>IF(Лист7!E12="р",1,0)</f>
        <v>0</v>
      </c>
      <c r="F12" s="31">
        <f>IF(Лист7!F12="и",1,0)</f>
        <v>0</v>
      </c>
      <c r="G12" s="31">
        <f>IF(Лист7!G12="н",1,0)</f>
        <v>0</v>
      </c>
      <c r="H12" s="31">
        <f>IF(Лист7!H12="т",1,0)</f>
        <v>0</v>
      </c>
      <c r="I12" s="31">
        <f>IF(Лист7!I12="е",1,0)</f>
        <v>0</v>
      </c>
      <c r="J12" s="31">
        <f>IF(Лист7!J12="р",1,0)</f>
        <v>0</v>
      </c>
    </row>
    <row r="14" spans="1:11" x14ac:dyDescent="0.25">
      <c r="A14" s="42" t="s">
        <v>116</v>
      </c>
      <c r="B14" s="42"/>
      <c r="C14" s="42"/>
      <c r="D14" s="42"/>
      <c r="E14" s="42"/>
      <c r="F14" s="42"/>
      <c r="G14" s="42"/>
      <c r="H14" s="42"/>
      <c r="I14" s="42"/>
      <c r="J14" s="42"/>
      <c r="K14" s="43">
        <f>SUM(B4:K12)</f>
        <v>17</v>
      </c>
    </row>
  </sheetData>
  <mergeCells count="1">
    <mergeCell ref="A14:J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ED90-D260-4E67-8B73-FECE3B04D0C9}">
  <dimension ref="A3:K12"/>
  <sheetViews>
    <sheetView workbookViewId="0">
      <selection activeCell="W14" sqref="W14"/>
    </sheetView>
  </sheetViews>
  <sheetFormatPr defaultRowHeight="15" x14ac:dyDescent="0.25"/>
  <cols>
    <col min="1" max="13" width="3.28515625" customWidth="1"/>
  </cols>
  <sheetData>
    <row r="3" spans="1:11" x14ac:dyDescent="0.25">
      <c r="E3" s="30">
        <v>1</v>
      </c>
      <c r="J3" s="30">
        <v>2</v>
      </c>
    </row>
    <row r="4" spans="1:11" x14ac:dyDescent="0.25">
      <c r="A4" s="30">
        <v>3</v>
      </c>
      <c r="B4" s="31" t="s">
        <v>99</v>
      </c>
      <c r="C4" s="31" t="s">
        <v>100</v>
      </c>
      <c r="D4" s="32" t="s">
        <v>101</v>
      </c>
      <c r="E4" s="31" t="s">
        <v>90</v>
      </c>
      <c r="F4" s="33" t="s">
        <v>97</v>
      </c>
      <c r="G4" s="31" t="s">
        <v>96</v>
      </c>
      <c r="H4" s="31" t="s">
        <v>102</v>
      </c>
      <c r="J4" s="36" t="s">
        <v>93</v>
      </c>
    </row>
    <row r="5" spans="1:11" x14ac:dyDescent="0.25">
      <c r="E5" s="34" t="s">
        <v>91</v>
      </c>
      <c r="J5" s="34" t="s">
        <v>98</v>
      </c>
    </row>
    <row r="6" spans="1:11" x14ac:dyDescent="0.25">
      <c r="D6" s="30">
        <v>4</v>
      </c>
      <c r="E6" s="31" t="s">
        <v>92</v>
      </c>
      <c r="F6" s="31" t="s">
        <v>91</v>
      </c>
      <c r="G6" s="31" t="s">
        <v>103</v>
      </c>
      <c r="H6" s="31" t="s">
        <v>100</v>
      </c>
      <c r="I6" s="31" t="s">
        <v>96</v>
      </c>
      <c r="J6" s="31" t="s">
        <v>91</v>
      </c>
      <c r="K6" s="31" t="s">
        <v>98</v>
      </c>
    </row>
    <row r="7" spans="1:11" x14ac:dyDescent="0.25">
      <c r="E7" s="35" t="s">
        <v>93</v>
      </c>
      <c r="J7" s="37" t="s">
        <v>106</v>
      </c>
    </row>
    <row r="8" spans="1:11" x14ac:dyDescent="0.25">
      <c r="A8" s="30">
        <v>5</v>
      </c>
      <c r="B8" s="36" t="s">
        <v>92</v>
      </c>
      <c r="C8" s="36" t="s">
        <v>104</v>
      </c>
      <c r="D8" s="36" t="s">
        <v>105</v>
      </c>
      <c r="E8" s="36" t="s">
        <v>94</v>
      </c>
      <c r="J8" s="34" t="s">
        <v>97</v>
      </c>
    </row>
    <row r="9" spans="1:11" x14ac:dyDescent="0.25">
      <c r="E9" s="37" t="s">
        <v>95</v>
      </c>
      <c r="G9" s="30">
        <v>6</v>
      </c>
      <c r="H9" s="36" t="s">
        <v>99</v>
      </c>
      <c r="I9" s="36" t="s">
        <v>100</v>
      </c>
      <c r="J9" s="36" t="s">
        <v>101</v>
      </c>
      <c r="K9" s="36" t="s">
        <v>90</v>
      </c>
    </row>
    <row r="10" spans="1:11" x14ac:dyDescent="0.25">
      <c r="E10" s="36" t="s">
        <v>96</v>
      </c>
      <c r="J10" s="37" t="s">
        <v>101</v>
      </c>
    </row>
    <row r="11" spans="1:11" x14ac:dyDescent="0.25">
      <c r="E11" s="34" t="s">
        <v>97</v>
      </c>
      <c r="J11" s="34" t="s">
        <v>91</v>
      </c>
    </row>
    <row r="12" spans="1:11" x14ac:dyDescent="0.25">
      <c r="C12" s="30">
        <v>7</v>
      </c>
      <c r="D12" s="36" t="s">
        <v>93</v>
      </c>
      <c r="E12" s="36" t="s">
        <v>98</v>
      </c>
      <c r="F12" s="36" t="s">
        <v>100</v>
      </c>
      <c r="G12" s="36" t="s">
        <v>103</v>
      </c>
      <c r="H12" s="36" t="s">
        <v>96</v>
      </c>
      <c r="I12" s="36" t="s">
        <v>97</v>
      </c>
      <c r="J12" s="3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hi-tech</dc:creator>
  <cp:lastModifiedBy>hi-tech</cp:lastModifiedBy>
  <dcterms:created xsi:type="dcterms:W3CDTF">2024-02-13T15:53:02Z</dcterms:created>
  <dcterms:modified xsi:type="dcterms:W3CDTF">2024-02-13T19:08:27Z</dcterms:modified>
</cp:coreProperties>
</file>