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git\P3_EC\Documents\"/>
    </mc:Choice>
  </mc:AlternateContent>
  <bookViews>
    <workbookView xWindow="0" yWindow="0" windowWidth="28800" windowHeight="11610" firstSheet="2" activeTab="11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  <sheet name="Tarea 9" sheetId="10" r:id="rId9"/>
    <sheet name="Tarea 10" sheetId="11" r:id="rId10"/>
    <sheet name="Tarea 11" sheetId="12" r:id="rId11"/>
    <sheet name="Tarea 12" sheetId="13" r:id="rId12"/>
    <sheet name="Tarea 13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4" l="1"/>
  <c r="D40" i="14"/>
  <c r="E39" i="14"/>
  <c r="D39" i="14"/>
  <c r="E38" i="14"/>
  <c r="D38" i="14"/>
  <c r="D29" i="14"/>
  <c r="D28" i="14"/>
  <c r="D27" i="14"/>
  <c r="D7" i="14"/>
  <c r="C7" i="14"/>
  <c r="B7" i="14"/>
  <c r="E39" i="13" l="1"/>
  <c r="D39" i="13"/>
  <c r="E38" i="13"/>
  <c r="D38" i="13"/>
  <c r="E37" i="13"/>
  <c r="D37" i="13"/>
  <c r="E36" i="13"/>
  <c r="D36" i="13"/>
  <c r="D23" i="13"/>
  <c r="D22" i="13"/>
  <c r="D21" i="13"/>
  <c r="D20" i="13"/>
  <c r="E37" i="10" l="1"/>
  <c r="E38" i="10"/>
  <c r="E39" i="10"/>
  <c r="E40" i="10"/>
  <c r="E41" i="10"/>
  <c r="E42" i="10"/>
  <c r="E43" i="10"/>
  <c r="E44" i="10"/>
  <c r="E45" i="10"/>
  <c r="E36" i="10"/>
  <c r="D37" i="10"/>
  <c r="D38" i="10"/>
  <c r="D39" i="10"/>
  <c r="D40" i="10"/>
  <c r="D41" i="10"/>
  <c r="D42" i="10"/>
  <c r="D43" i="10"/>
  <c r="D44" i="10"/>
  <c r="D45" i="10"/>
  <c r="D36" i="10"/>
  <c r="B45" i="10"/>
  <c r="B44" i="10"/>
  <c r="B43" i="10"/>
  <c r="B42" i="10"/>
  <c r="B41" i="10"/>
  <c r="B40" i="10"/>
  <c r="B39" i="10"/>
  <c r="B38" i="10"/>
  <c r="B37" i="10"/>
  <c r="B36" i="10"/>
  <c r="E37" i="11"/>
  <c r="E38" i="11"/>
  <c r="E39" i="11"/>
  <c r="E36" i="11"/>
  <c r="E37" i="12"/>
  <c r="E38" i="12"/>
  <c r="E39" i="12"/>
  <c r="E40" i="12"/>
  <c r="E41" i="12"/>
  <c r="E42" i="12"/>
  <c r="E36" i="12"/>
  <c r="C7" i="1"/>
  <c r="D7" i="1"/>
  <c r="B7" i="1"/>
  <c r="D40" i="12"/>
  <c r="D41" i="12"/>
  <c r="D42" i="12"/>
  <c r="D24" i="12"/>
  <c r="D25" i="12"/>
  <c r="D26" i="12"/>
  <c r="D39" i="12"/>
  <c r="D38" i="12"/>
  <c r="D37" i="12"/>
  <c r="D36" i="12"/>
  <c r="D23" i="12"/>
  <c r="D22" i="12"/>
  <c r="D21" i="12"/>
  <c r="D20" i="12"/>
  <c r="D37" i="11"/>
  <c r="D38" i="11"/>
  <c r="D39" i="11"/>
  <c r="D36" i="11"/>
  <c r="D23" i="11"/>
  <c r="D22" i="11"/>
  <c r="D21" i="11"/>
  <c r="D20" i="11"/>
  <c r="D21" i="10"/>
  <c r="D22" i="10"/>
  <c r="D23" i="10"/>
  <c r="D24" i="10"/>
  <c r="D25" i="10"/>
  <c r="D26" i="10"/>
  <c r="D27" i="10"/>
  <c r="D28" i="10"/>
  <c r="D29" i="10"/>
  <c r="D20" i="10"/>
  <c r="G3" i="2" l="1"/>
  <c r="G4" i="2"/>
  <c r="G5" i="2"/>
  <c r="G6" i="2"/>
  <c r="G7" i="2"/>
  <c r="G8" i="2"/>
  <c r="G2" i="2"/>
  <c r="G3" i="3"/>
  <c r="G4" i="3"/>
  <c r="G5" i="3"/>
  <c r="G6" i="3"/>
  <c r="G7" i="3"/>
  <c r="G8" i="3"/>
  <c r="G2" i="3"/>
  <c r="G3" i="5"/>
  <c r="G4" i="5"/>
  <c r="G5" i="5"/>
  <c r="G6" i="5"/>
  <c r="G2" i="5"/>
  <c r="G8" i="6"/>
  <c r="G7" i="6"/>
  <c r="G6" i="6"/>
  <c r="G5" i="6"/>
  <c r="G4" i="6"/>
  <c r="G3" i="6"/>
  <c r="G2" i="6"/>
  <c r="G6" i="7"/>
  <c r="G7" i="7"/>
  <c r="G8" i="7"/>
  <c r="G2" i="7"/>
  <c r="G5" i="7"/>
  <c r="G4" i="7"/>
  <c r="G3" i="7"/>
  <c r="G5" i="9"/>
  <c r="G4" i="9"/>
  <c r="G3" i="9"/>
  <c r="G2" i="9"/>
  <c r="G3" i="8"/>
  <c r="G4" i="8"/>
  <c r="G5" i="8"/>
  <c r="G2" i="8"/>
</calcChain>
</file>

<file path=xl/sharedStrings.xml><?xml version="1.0" encoding="utf-8"?>
<sst xmlns="http://schemas.openxmlformats.org/spreadsheetml/2006/main" count="188" uniqueCount="45">
  <si>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</si>
  <si>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</si>
  <si>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</si>
  <si>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</si>
  <si>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</si>
  <si>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</si>
  <si>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</si>
  <si>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</si>
  <si>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</si>
  <si>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</si>
  <si>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</si>
  <si>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</si>
  <si>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</si>
  <si>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</si>
  <si>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</si>
  <si>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</si>
  <si>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</si>
  <si>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</si>
  <si>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</si>
  <si>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</si>
  <si>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</si>
  <si>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</si>
  <si>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</si>
  <si>
    <t>Average</t>
  </si>
  <si>
    <t>521KB</t>
  </si>
  <si>
    <t>1MB</t>
  </si>
  <si>
    <t>2MB</t>
  </si>
  <si>
    <t>4MB</t>
  </si>
  <si>
    <t>8MB</t>
  </si>
  <si>
    <t>Temps d'accès (ns)</t>
  </si>
  <si>
    <t>Àrea (mm^2)</t>
  </si>
  <si>
    <t>Height</t>
  </si>
  <si>
    <t>Width</t>
  </si>
  <si>
    <t>Consumo Estático (mW)</t>
  </si>
  <si>
    <t>Consumo Dinàmico (nJ)</t>
  </si>
  <si>
    <t>Consumo Estático(mW)</t>
  </si>
  <si>
    <t>Consumo Dinàmico(nJ)</t>
  </si>
  <si>
    <t>64 Bytes</t>
  </si>
  <si>
    <t>128 Bytes</t>
  </si>
  <si>
    <t>256 Bytes</t>
  </si>
  <si>
    <t>512 Bytes</t>
  </si>
  <si>
    <t>Consum Estàtic (W)</t>
  </si>
  <si>
    <t>Consum Dinàmic (W)</t>
  </si>
  <si>
    <t>º</t>
  </si>
  <si>
    <t>DL2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</si>
</sst>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1'!$B$2:$E$2</c15:sqref>
                  </c15:fullRef>
                </c:ext>
              </c:extLst>
              <c:f>'Tarea 1'!$B$2:$D$2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1'!$B$3:$E$3</c15:sqref>
                  </c15:fullRef>
                </c:ext>
              </c:extLst>
              <c:f>'Tarea 1'!$B$3:$D$3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1'!$B$4:$E$4</c15:sqref>
                  </c15:fullRef>
                </c:ext>
              </c:extLst>
              <c:f>'Tarea 1'!$B$4:$D$4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1'!$B$5:$E$5</c15:sqref>
                  </c15:fullRef>
                </c:ext>
              </c:extLst>
              <c:f>'Tarea 1'!$B$5:$D$5</c:f>
              <c:numCache>
                <c:formatCode>General</c:formatCode>
                <c:ptCount val="3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1'!$B$6:$E$6</c15:sqref>
                  </c15:fullRef>
                </c:ext>
              </c:extLst>
              <c:f>'Tarea 1'!$B$6:$D$6</c:f>
              <c:numCache>
                <c:formatCode>General</c:formatCode>
                <c:ptCount val="3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ser>
          <c:idx val="5"/>
          <c:order val="5"/>
          <c:tx>
            <c:strRef>
              <c:f>'Tarea 1'!$A$7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1'!$B$7:$E$7</c15:sqref>
                  </c15:fullRef>
                </c:ext>
              </c:extLst>
              <c:f>'Tarea 1'!$B$7:$D$7</c:f>
              <c:numCache>
                <c:formatCode>General</c:formatCode>
                <c:ptCount val="3"/>
                <c:pt idx="0">
                  <c:v>6.0440000000000008E-2</c:v>
                </c:pt>
                <c:pt idx="1">
                  <c:v>2.8000000000000004E-2</c:v>
                </c:pt>
                <c:pt idx="2">
                  <c:v>0.13974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3EE-9C9F-C9DC597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9'!$A$20:$A$29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9'!$D$20:$D$29</c:f>
              <c:numCache>
                <c:formatCode>General</c:formatCode>
                <c:ptCount val="10"/>
                <c:pt idx="0">
                  <c:v>6.0881549120000003E-2</c:v>
                </c:pt>
                <c:pt idx="1">
                  <c:v>9.2348338560000007E-2</c:v>
                </c:pt>
                <c:pt idx="2">
                  <c:v>0.14758615872</c:v>
                </c:pt>
                <c:pt idx="3">
                  <c:v>0.41588953512299998</c:v>
                </c:pt>
                <c:pt idx="4">
                  <c:v>0.73174506845999998</c:v>
                </c:pt>
                <c:pt idx="5">
                  <c:v>1.5240822176999997</c:v>
                </c:pt>
                <c:pt idx="6">
                  <c:v>3.6183957216000002</c:v>
                </c:pt>
                <c:pt idx="7">
                  <c:v>5.5450222820000006</c:v>
                </c:pt>
                <c:pt idx="8">
                  <c:v>10.680403762199999</c:v>
                </c:pt>
                <c:pt idx="9">
                  <c:v>20.215121031000002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EAC-AD31-CBDD2248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Consums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9'!$D$35</c:f>
              <c:strCache>
                <c:ptCount val="1"/>
                <c:pt idx="0">
                  <c:v>Consum Estàtic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9'!$D$36:$D$45</c:f>
              <c:numCache>
                <c:formatCode>General</c:formatCode>
                <c:ptCount val="10"/>
                <c:pt idx="0">
                  <c:v>1.1478799999999999E-2</c:v>
                </c:pt>
                <c:pt idx="1">
                  <c:v>2.2831399999999998E-2</c:v>
                </c:pt>
                <c:pt idx="2">
                  <c:v>4.5420000000000002E-2</c:v>
                </c:pt>
                <c:pt idx="3">
                  <c:v>0.11877700000000001</c:v>
                </c:pt>
                <c:pt idx="4">
                  <c:v>0.19928100000000001</c:v>
                </c:pt>
                <c:pt idx="5">
                  <c:v>0.428564</c:v>
                </c:pt>
                <c:pt idx="6">
                  <c:v>0.89615800000000001</c:v>
                </c:pt>
                <c:pt idx="7">
                  <c:v>1.60985</c:v>
                </c:pt>
                <c:pt idx="8">
                  <c:v>3.0251700000000001</c:v>
                </c:pt>
                <c:pt idx="9">
                  <c:v>5.8102099999999997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3-4D74-9DCA-7217504B4793}"/>
            </c:ext>
          </c:extLst>
        </c:ser>
        <c:ser>
          <c:idx val="1"/>
          <c:order val="1"/>
          <c:tx>
            <c:strRef>
              <c:f>'Tarea 9'!$E$35</c:f>
              <c:strCache>
                <c:ptCount val="1"/>
                <c:pt idx="0">
                  <c:v>Consum Dinàmic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9'!$E$36:$E$45</c:f>
              <c:numCache>
                <c:formatCode>General</c:formatCode>
                <c:ptCount val="10"/>
                <c:pt idx="0">
                  <c:v>5.9893243341905232E-2</c:v>
                </c:pt>
                <c:pt idx="1">
                  <c:v>8.0120272129485623E-2</c:v>
                </c:pt>
                <c:pt idx="2">
                  <c:v>0.11107836338418862</c:v>
                </c:pt>
                <c:pt idx="3">
                  <c:v>0.16634283757918608</c:v>
                </c:pt>
                <c:pt idx="4">
                  <c:v>0.13861318315692445</c:v>
                </c:pt>
                <c:pt idx="5">
                  <c:v>0.19655843017448399</c:v>
                </c:pt>
                <c:pt idx="6">
                  <c:v>0.28598326289114567</c:v>
                </c:pt>
                <c:pt idx="7">
                  <c:v>0.3979321384034098</c:v>
                </c:pt>
                <c:pt idx="8">
                  <c:v>0.43393865405157944</c:v>
                </c:pt>
                <c:pt idx="9">
                  <c:v>0.50311150853771058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3-4D74-9DCA-7217504B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10'!$B$1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10'!$A$2:$A$5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10'!$B$2:$B$5</c:f>
              <c:numCache>
                <c:formatCode>General</c:formatCode>
                <c:ptCount val="4"/>
                <c:pt idx="0">
                  <c:v>1.7150099999999999</c:v>
                </c:pt>
                <c:pt idx="1">
                  <c:v>1.2627200000000001</c:v>
                </c:pt>
                <c:pt idx="2">
                  <c:v>0.83379400000000004</c:v>
                </c:pt>
                <c:pt idx="3">
                  <c:v>0.63356000000000001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4061-9782-4CBB3E84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10'!$D$19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10'!$A$20:$A$23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10'!$D$20:$D$23</c:f>
              <c:numCache>
                <c:formatCode>General</c:formatCode>
                <c:ptCount val="4"/>
                <c:pt idx="0">
                  <c:v>4.4505714943999992</c:v>
                </c:pt>
                <c:pt idx="1">
                  <c:v>3.0258280645999998</c:v>
                </c:pt>
                <c:pt idx="2">
                  <c:v>1.3107896921700002</c:v>
                </c:pt>
                <c:pt idx="3">
                  <c:v>0.73174506845999998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8-4E55-8E12-C848E41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Consums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10'!$D$35</c:f>
              <c:strCache>
                <c:ptCount val="1"/>
                <c:pt idx="0">
                  <c:v>Consum Estàtic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10'!$D$36:$D$39</c:f>
              <c:numCache>
                <c:formatCode>General</c:formatCode>
                <c:ptCount val="4"/>
                <c:pt idx="0">
                  <c:v>0.118271</c:v>
                </c:pt>
                <c:pt idx="1">
                  <c:v>0.45970699999999998</c:v>
                </c:pt>
                <c:pt idx="2">
                  <c:v>0.37542500000000001</c:v>
                </c:pt>
                <c:pt idx="3">
                  <c:v>0.19928100000000001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47E3-B10F-FFF362594CA7}"/>
            </c:ext>
          </c:extLst>
        </c:ser>
        <c:ser>
          <c:idx val="1"/>
          <c:order val="1"/>
          <c:tx>
            <c:strRef>
              <c:f>'Tarea 10'!$E$35</c:f>
              <c:strCache>
                <c:ptCount val="1"/>
                <c:pt idx="0">
                  <c:v>Consum Dinàmic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10'!$E$36:$E$39</c:f>
              <c:numCache>
                <c:formatCode>General</c:formatCode>
                <c:ptCount val="4"/>
                <c:pt idx="0">
                  <c:v>0.35343467385029825</c:v>
                </c:pt>
                <c:pt idx="1">
                  <c:v>0.27925589204257473</c:v>
                </c:pt>
                <c:pt idx="2">
                  <c:v>0.19759197115834368</c:v>
                </c:pt>
                <c:pt idx="3">
                  <c:v>0.13861449586463792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47E3-B10F-FFF3625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11'!$B$2:$B$8</c:f>
              <c:numCache>
                <c:formatCode>General</c:formatCode>
                <c:ptCount val="7"/>
                <c:pt idx="0">
                  <c:v>0.63356599999999996</c:v>
                </c:pt>
                <c:pt idx="1">
                  <c:v>0.63429500000000005</c:v>
                </c:pt>
                <c:pt idx="2">
                  <c:v>0.63292599999999999</c:v>
                </c:pt>
                <c:pt idx="3">
                  <c:v>0.72985100000000003</c:v>
                </c:pt>
                <c:pt idx="4">
                  <c:v>0.94240299999999999</c:v>
                </c:pt>
                <c:pt idx="5">
                  <c:v>1.42258</c:v>
                </c:pt>
                <c:pt idx="6">
                  <c:v>2.4784899999999999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5-4BFC-93DB-B8734EA2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11'!$D$20:$D$26</c:f>
              <c:numCache>
                <c:formatCode>General</c:formatCode>
                <c:ptCount val="7"/>
                <c:pt idx="0">
                  <c:v>0.73174506845999998</c:v>
                </c:pt>
                <c:pt idx="1">
                  <c:v>0.66768222499999996</c:v>
                </c:pt>
                <c:pt idx="2">
                  <c:v>0.67160809092000007</c:v>
                </c:pt>
                <c:pt idx="3">
                  <c:v>0.8142559868</c:v>
                </c:pt>
                <c:pt idx="4">
                  <c:v>1.2482203286</c:v>
                </c:pt>
                <c:pt idx="5">
                  <c:v>2.1662828120000004</c:v>
                </c:pt>
                <c:pt idx="6">
                  <c:v>4.2446438033999998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996-97BD-ECED590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Consums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11'!$D$35</c:f>
              <c:strCache>
                <c:ptCount val="1"/>
                <c:pt idx="0">
                  <c:v>Consum Estàtic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11'!$D$36:$D$42</c:f>
              <c:numCache>
                <c:formatCode>General</c:formatCode>
                <c:ptCount val="7"/>
                <c:pt idx="0">
                  <c:v>0.19928100000000001</c:v>
                </c:pt>
                <c:pt idx="1">
                  <c:v>0.19965100000000002</c:v>
                </c:pt>
                <c:pt idx="2">
                  <c:v>0.20056399999999999</c:v>
                </c:pt>
                <c:pt idx="3">
                  <c:v>0.202982</c:v>
                </c:pt>
                <c:pt idx="4">
                  <c:v>0.25767499999999999</c:v>
                </c:pt>
                <c:pt idx="5">
                  <c:v>0.36061100000000001</c:v>
                </c:pt>
                <c:pt idx="6">
                  <c:v>0.55213000000000001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C14-8A21-01AA7D68C106}"/>
            </c:ext>
          </c:extLst>
        </c:ser>
        <c:ser>
          <c:idx val="1"/>
          <c:order val="1"/>
          <c:tx>
            <c:strRef>
              <c:f>'Tarea 11'!$E$35</c:f>
              <c:strCache>
                <c:ptCount val="1"/>
                <c:pt idx="0">
                  <c:v>Consum Dinàmic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11'!$E$36:$E$42</c:f>
              <c:numCache>
                <c:formatCode>General</c:formatCode>
                <c:ptCount val="7"/>
                <c:pt idx="0">
                  <c:v>0.13861318315692445</c:v>
                </c:pt>
                <c:pt idx="1">
                  <c:v>0.13854310691397534</c:v>
                </c:pt>
                <c:pt idx="2">
                  <c:v>0.14394068184906292</c:v>
                </c:pt>
                <c:pt idx="3">
                  <c:v>0.25812665872897345</c:v>
                </c:pt>
                <c:pt idx="4">
                  <c:v>0.46378247947003565</c:v>
                </c:pt>
                <c:pt idx="5">
                  <c:v>0.66307413291343908</c:v>
                </c:pt>
                <c:pt idx="6">
                  <c:v>0.79264794290071783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1-4C14-8A21-01AA7D6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12'!$B$1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12'!$A$2:$A$5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12'!$B$2:$B$5</c:f>
              <c:numCache>
                <c:formatCode>General</c:formatCode>
                <c:ptCount val="4"/>
                <c:pt idx="0">
                  <c:v>0.63356599999999996</c:v>
                </c:pt>
                <c:pt idx="1">
                  <c:v>0.63356599999999996</c:v>
                </c:pt>
                <c:pt idx="2">
                  <c:v>0.63356599999999996</c:v>
                </c:pt>
                <c:pt idx="3">
                  <c:v>0.63356599999999996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9-47AA-9F45-CA6C8D0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12'!$D$19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12'!$A$20:$A$23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12'!$D$20:$D$23</c:f>
              <c:numCache>
                <c:formatCode>General</c:formatCode>
                <c:ptCount val="4"/>
                <c:pt idx="0">
                  <c:v>0.73174506845999998</c:v>
                </c:pt>
                <c:pt idx="1">
                  <c:v>0.66336409870000002</c:v>
                </c:pt>
                <c:pt idx="2">
                  <c:v>0.62965380997800002</c:v>
                </c:pt>
                <c:pt idx="3">
                  <c:v>0.62980480283200002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EA1-9BFC-0ABC6FD9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ser>
          <c:idx val="5"/>
          <c:order val="5"/>
          <c:tx>
            <c:strRef>
              <c:f>'Tarea 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2'!$G$2:$G$8</c:f>
              <c:numCache>
                <c:formatCode>General</c:formatCode>
                <c:ptCount val="7"/>
                <c:pt idx="0">
                  <c:v>0.21716000000000002</c:v>
                </c:pt>
                <c:pt idx="1">
                  <c:v>0.15886</c:v>
                </c:pt>
                <c:pt idx="2">
                  <c:v>0.11552</c:v>
                </c:pt>
                <c:pt idx="3">
                  <c:v>8.4080000000000002E-2</c:v>
                </c:pt>
                <c:pt idx="4">
                  <c:v>6.5119999999999997E-2</c:v>
                </c:pt>
                <c:pt idx="5">
                  <c:v>5.476000000000001E-2</c:v>
                </c:pt>
                <c:pt idx="6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E63-AC82-04D6C27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Consums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12'!$D$35</c:f>
              <c:strCache>
                <c:ptCount val="1"/>
                <c:pt idx="0">
                  <c:v>Consum Estàtic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12'!$A$36:$A$39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12'!$D$36:$D$39</c:f>
              <c:numCache>
                <c:formatCode>General</c:formatCode>
                <c:ptCount val="4"/>
                <c:pt idx="0">
                  <c:v>0.19928100000000001</c:v>
                </c:pt>
                <c:pt idx="1">
                  <c:v>0.19303899999999999</c:v>
                </c:pt>
                <c:pt idx="2">
                  <c:v>0.19024199999999999</c:v>
                </c:pt>
                <c:pt idx="3">
                  <c:v>0.18865700000000002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9-474B-AB50-AD97576D1367}"/>
            </c:ext>
          </c:extLst>
        </c:ser>
        <c:ser>
          <c:idx val="1"/>
          <c:order val="1"/>
          <c:tx>
            <c:strRef>
              <c:f>'Tarea 12'!$E$35</c:f>
              <c:strCache>
                <c:ptCount val="1"/>
                <c:pt idx="0">
                  <c:v>Consum Dinàmic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12'!$A$36:$A$39</c:f>
              <c:strCache>
                <c:ptCount val="4"/>
                <c:pt idx="0">
                  <c:v>64 Bytes</c:v>
                </c:pt>
                <c:pt idx="1">
                  <c:v>128 Bytes</c:v>
                </c:pt>
                <c:pt idx="2">
                  <c:v>256 Bytes</c:v>
                </c:pt>
                <c:pt idx="3">
                  <c:v>512 Bytes</c:v>
                </c:pt>
              </c:strCache>
            </c:strRef>
          </c:cat>
          <c:val>
            <c:numRef>
              <c:f>'Tarea 12'!$E$36:$E$39</c:f>
              <c:numCache>
                <c:formatCode>General</c:formatCode>
                <c:ptCount val="4"/>
                <c:pt idx="0">
                  <c:v>0.13861318315692445</c:v>
                </c:pt>
                <c:pt idx="1">
                  <c:v>0.13636069486051966</c:v>
                </c:pt>
                <c:pt idx="2">
                  <c:v>0.13433675418188473</c:v>
                </c:pt>
                <c:pt idx="3">
                  <c:v>0.13365458373713238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9-474B-AB50-AD97576D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13'!$A$2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13'!$B$2:$E$2</c15:sqref>
                  </c15:fullRef>
                </c:ext>
              </c:extLst>
              <c:f>'Tarea 13'!$B$2:$D$2</c:f>
              <c:numCache>
                <c:formatCode>General</c:formatCode>
                <c:ptCount val="3"/>
                <c:pt idx="0">
                  <c:v>0.16880000000000001</c:v>
                </c:pt>
                <c:pt idx="1">
                  <c:v>0</c:v>
                </c:pt>
                <c:pt idx="2">
                  <c:v>0.50409999999999999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4C8-8361-430B2D8AA261}"/>
            </c:ext>
          </c:extLst>
        </c:ser>
        <c:ser>
          <c:idx val="1"/>
          <c:order val="1"/>
          <c:tx>
            <c:strRef>
              <c:f>'Tarea 13'!$A$3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13'!$B$3:$E$3</c15:sqref>
                  </c15:fullRef>
                </c:ext>
              </c:extLst>
              <c:f>'Tarea 13'!$B$3:$D$3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2.9999999999999997E-4</c:v>
                </c:pt>
                <c:pt idx="2">
                  <c:v>0.28210000000000002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0-44C8-8361-430B2D8AA261}"/>
            </c:ext>
          </c:extLst>
        </c:ser>
        <c:ser>
          <c:idx val="2"/>
          <c:order val="2"/>
          <c:tx>
            <c:strRef>
              <c:f>'Tarea 13'!$A$4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13'!$B$4:$E$4</c15:sqref>
                  </c15:fullRef>
                </c:ext>
              </c:extLst>
              <c:f>'Tarea 13'!$B$4:$D$4</c:f>
              <c:numCache>
                <c:formatCode>General</c:formatCode>
                <c:ptCount val="3"/>
                <c:pt idx="0">
                  <c:v>2.0000000000000001E-4</c:v>
                </c:pt>
                <c:pt idx="1">
                  <c:v>0</c:v>
                </c:pt>
                <c:pt idx="2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0-44C8-8361-430B2D8AA261}"/>
            </c:ext>
          </c:extLst>
        </c:ser>
        <c:ser>
          <c:idx val="3"/>
          <c:order val="3"/>
          <c:tx>
            <c:strRef>
              <c:f>'Tarea 13'!$A$5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13'!$B$5:$E$5</c15:sqref>
                  </c15:fullRef>
                </c:ext>
              </c:extLst>
              <c:f>'Tarea 13'!$B$5:$D$5</c:f>
              <c:numCache>
                <c:formatCode>General</c:formatCode>
                <c:ptCount val="3"/>
                <c:pt idx="0">
                  <c:v>2.8999999999999998E-3</c:v>
                </c:pt>
                <c:pt idx="1">
                  <c:v>4.4000000000000003E-3</c:v>
                </c:pt>
                <c:pt idx="2">
                  <c:v>0.1145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0-44C8-8361-430B2D8AA261}"/>
            </c:ext>
          </c:extLst>
        </c:ser>
        <c:ser>
          <c:idx val="4"/>
          <c:order val="4"/>
          <c:tx>
            <c:strRef>
              <c:f>'Tarea 13'!$A$6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13'!$B$6:$E$6</c15:sqref>
                  </c15:fullRef>
                </c:ext>
              </c:extLst>
              <c:f>'Tarea 13'!$B$6:$D$6</c:f>
              <c:numCache>
                <c:formatCode>General</c:formatCode>
                <c:ptCount val="3"/>
                <c:pt idx="0">
                  <c:v>1.6199999999999999E-2</c:v>
                </c:pt>
                <c:pt idx="1">
                  <c:v>0</c:v>
                </c:pt>
                <c:pt idx="2">
                  <c:v>0.1661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0-44C8-8361-430B2D8AA261}"/>
            </c:ext>
          </c:extLst>
        </c:ser>
        <c:ser>
          <c:idx val="5"/>
          <c:order val="5"/>
          <c:tx>
            <c:strRef>
              <c:f>'Tarea 13'!$A$7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13'!$B$1:$D$1</c15:sqref>
                  </c15:fullRef>
                </c:ext>
              </c:extLst>
              <c:f>'Tarea 13'!$B$1:$D$1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13'!$B$7:$E$7</c15:sqref>
                  </c15:fullRef>
                </c:ext>
              </c:extLst>
              <c:f>'Tarea 13'!$B$7:$D$7</c:f>
              <c:numCache>
                <c:formatCode>General</c:formatCode>
                <c:ptCount val="3"/>
                <c:pt idx="0">
                  <c:v>3.882E-2</c:v>
                </c:pt>
                <c:pt idx="1">
                  <c:v>9.4000000000000008E-4</c:v>
                </c:pt>
                <c:pt idx="2">
                  <c:v>0.41302000000000005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0-44C8-8361-430B2D8A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'Tarea 13'!$B$17</c:f>
              <c:strCache>
                <c:ptCount val="1"/>
                <c:pt idx="0">
                  <c:v>Temps d'accès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13'!$A$18:$A$20</c15:sqref>
                  </c15:fullRef>
                </c:ext>
              </c:extLst>
              <c:f>'Tarea 13'!$A$18:$A$20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DL2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13'!$B$18:$B$21</c15:sqref>
                  </c15:fullRef>
                </c:ext>
              </c:extLst>
              <c:f>'Tarea 13'!$B$18:$B$20</c:f>
              <c:numCache>
                <c:formatCode>General</c:formatCode>
                <c:ptCount val="3"/>
                <c:pt idx="0">
                  <c:v>0.47096900000000003</c:v>
                </c:pt>
                <c:pt idx="1">
                  <c:v>0.94631200000000004</c:v>
                </c:pt>
                <c:pt idx="2">
                  <c:v>0.82253500000000002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C-4899-9689-12D0135E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'Tarea 13'!$D$26</c:f>
              <c:strCache>
                <c:ptCount val="1"/>
                <c:pt idx="0">
                  <c:v>Àrea (mm^2)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'Tarea 13'!$A$27:$A$29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DL2</c:v>
                </c:pt>
              </c:strCache>
            </c:strRef>
          </c:cat>
          <c:val>
            <c:numRef>
              <c:f>'Tarea 13'!$D$27:$D$29</c:f>
              <c:numCache>
                <c:formatCode>General</c:formatCode>
                <c:ptCount val="3"/>
                <c:pt idx="0">
                  <c:v>0.17301857045999999</c:v>
                </c:pt>
                <c:pt idx="1">
                  <c:v>0.17687635302000002</c:v>
                </c:pt>
                <c:pt idx="2">
                  <c:v>1.50105758964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385-A435-B8FA8A08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Consums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'Tarea 13'!$D$37</c:f>
              <c:strCache>
                <c:ptCount val="1"/>
                <c:pt idx="0">
                  <c:v>Consum Estàtic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'Tarea 13'!$D$38:$D$40</c:f>
              <c:numCache>
                <c:formatCode>General</c:formatCode>
                <c:ptCount val="3"/>
                <c:pt idx="0">
                  <c:v>4.3885800000000003E-2</c:v>
                </c:pt>
                <c:pt idx="1">
                  <c:v>2.24151E-2</c:v>
                </c:pt>
                <c:pt idx="2">
                  <c:v>2.3833399999999999E-4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1-4ED3-9EE1-A4ADE0537A73}"/>
            </c:ext>
          </c:extLst>
        </c:ser>
        <c:ser>
          <c:idx val="1"/>
          <c:order val="1"/>
          <c:tx>
            <c:strRef>
              <c:f>'Tarea 13'!$E$37</c:f>
              <c:strCache>
                <c:ptCount val="1"/>
                <c:pt idx="0">
                  <c:v>Consum Dinàmic 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'Tarea 13'!$E$38:$E$40</c:f>
              <c:numCache>
                <c:formatCode>General</c:formatCode>
                <c:ptCount val="3"/>
                <c:pt idx="0">
                  <c:v>7.7140109009297853E-2</c:v>
                </c:pt>
                <c:pt idx="1">
                  <c:v>2.6436946799786965E-2</c:v>
                </c:pt>
                <c:pt idx="2">
                  <c:v>0.28975545113581791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1-4ED3-9EE1-A4ADE053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ser>
          <c:idx val="5"/>
          <c:order val="5"/>
          <c:tx>
            <c:strRef>
              <c:f>'Tarea 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3'!$G$2:$G$8</c:f>
              <c:numCache>
                <c:formatCode>General</c:formatCode>
                <c:ptCount val="7"/>
                <c:pt idx="0">
                  <c:v>7.7420000000000003E-2</c:v>
                </c:pt>
                <c:pt idx="1">
                  <c:v>6.7460000000000006E-2</c:v>
                </c:pt>
                <c:pt idx="2">
                  <c:v>5.2759999999999994E-2</c:v>
                </c:pt>
                <c:pt idx="3">
                  <c:v>3.6020000000000003E-2</c:v>
                </c:pt>
                <c:pt idx="4">
                  <c:v>1.9099999999999999E-2</c:v>
                </c:pt>
                <c:pt idx="5">
                  <c:v>1.008E-2</c:v>
                </c:pt>
                <c:pt idx="6">
                  <c:v>3.7000000000000006E-3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877-A0F3-2494354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616447944007"/>
          <c:y val="0.25083333333333335"/>
          <c:w val="0.6699879702537182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ser>
          <c:idx val="5"/>
          <c:order val="5"/>
          <c:tx>
            <c:strRef>
              <c:f>'Tarea 4'!$G$1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4'!$G$2:$G$6</c:f>
              <c:numCache>
                <c:formatCode>General</c:formatCode>
                <c:ptCount val="5"/>
                <c:pt idx="0">
                  <c:v>0.44313999999999998</c:v>
                </c:pt>
                <c:pt idx="1">
                  <c:v>0.28667999999999993</c:v>
                </c:pt>
                <c:pt idx="2">
                  <c:v>0.20054</c:v>
                </c:pt>
                <c:pt idx="3">
                  <c:v>0.15226000000000001</c:v>
                </c:pt>
                <c:pt idx="4">
                  <c:v>0.13325999999999999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EB5-8014-3131F8E6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ser>
          <c:idx val="5"/>
          <c:order val="5"/>
          <c:tx>
            <c:strRef>
              <c:f>'Tarea 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5'!$G$2:$G$8</c:f>
              <c:numCache>
                <c:formatCode>General</c:formatCode>
                <c:ptCount val="7"/>
                <c:pt idx="0">
                  <c:v>0.11552</c:v>
                </c:pt>
                <c:pt idx="1">
                  <c:v>9.2999999999999999E-2</c:v>
                </c:pt>
                <c:pt idx="2">
                  <c:v>8.5520000000000013E-2</c:v>
                </c:pt>
                <c:pt idx="3">
                  <c:v>8.3480000000000013E-2</c:v>
                </c:pt>
                <c:pt idx="4">
                  <c:v>8.2580000000000001E-2</c:v>
                </c:pt>
                <c:pt idx="5">
                  <c:v>8.2560000000000008E-2</c:v>
                </c:pt>
                <c:pt idx="6">
                  <c:v>8.0880000000000007E-2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761-86D7-EA7BC4F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ser>
          <c:idx val="5"/>
          <c:order val="5"/>
          <c:tx>
            <c:strRef>
              <c:f>'Tarea 6'!$G$1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6'!$G$2:$G$8</c:f>
              <c:numCache>
                <c:formatCode>General</c:formatCode>
                <c:ptCount val="7"/>
                <c:pt idx="0">
                  <c:v>5.2759999999999994E-2</c:v>
                </c:pt>
                <c:pt idx="1">
                  <c:v>4.6260000000000003E-2</c:v>
                </c:pt>
                <c:pt idx="2">
                  <c:v>4.5100000000000001E-2</c:v>
                </c:pt>
                <c:pt idx="3">
                  <c:v>4.4620000000000007E-2</c:v>
                </c:pt>
                <c:pt idx="4">
                  <c:v>4.4979999999999999E-2</c:v>
                </c:pt>
                <c:pt idx="5">
                  <c:v>4.5599999999999995E-2</c:v>
                </c:pt>
                <c:pt idx="6">
                  <c:v>4.5739999999999989E-2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971-BB1F-949C852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ser>
          <c:idx val="5"/>
          <c:order val="5"/>
          <c:tx>
            <c:strRef>
              <c:f>'Tarea 7'!$G$1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7'!$G$2:$G$5</c:f>
              <c:numCache>
                <c:formatCode>General</c:formatCode>
                <c:ptCount val="4"/>
                <c:pt idx="0">
                  <c:v>0.21924000000000002</c:v>
                </c:pt>
                <c:pt idx="1">
                  <c:v>0.1457</c:v>
                </c:pt>
                <c:pt idx="2">
                  <c:v>0.11552</c:v>
                </c:pt>
                <c:pt idx="3">
                  <c:v>0.11308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27B-A931-2AC0B99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ser>
          <c:idx val="5"/>
          <c:order val="5"/>
          <c:tx>
            <c:strRef>
              <c:f>'Tarea 8'!$G$1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8'!$G$2:$G$5</c:f>
              <c:numCache>
                <c:formatCode>General</c:formatCode>
                <c:ptCount val="4"/>
                <c:pt idx="0">
                  <c:v>0.12196000000000003</c:v>
                </c:pt>
                <c:pt idx="1">
                  <c:v>7.7919999999999989E-2</c:v>
                </c:pt>
                <c:pt idx="2">
                  <c:v>5.2759999999999994E-2</c:v>
                </c:pt>
                <c:pt idx="3">
                  <c:v>3.6579999999999994E-2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40B-947B-C8D5F5F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9'!$B$1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9'!$A$2:$A$11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9'!$B$2:$B$11</c:f>
              <c:numCache>
                <c:formatCode>General</c:formatCode>
                <c:ptCount val="10"/>
                <c:pt idx="0">
                  <c:v>0.24654200000000001</c:v>
                </c:pt>
                <c:pt idx="1">
                  <c:v>0.29000900000000002</c:v>
                </c:pt>
                <c:pt idx="2">
                  <c:v>0.35761599999999999</c:v>
                </c:pt>
                <c:pt idx="3">
                  <c:v>0.43520900000000001</c:v>
                </c:pt>
                <c:pt idx="4">
                  <c:v>0.63356599999999996</c:v>
                </c:pt>
                <c:pt idx="5">
                  <c:v>0.73582700000000001</c:v>
                </c:pt>
                <c:pt idx="6">
                  <c:v>0.88748899999999997</c:v>
                </c:pt>
                <c:pt idx="7">
                  <c:v>1.0745400000000001</c:v>
                </c:pt>
                <c:pt idx="8">
                  <c:v>1.3761300000000001</c:v>
                </c:pt>
                <c:pt idx="9">
                  <c:v>1.7557400000000001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98C-887E-1E3CC7BF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12</xdr:row>
      <xdr:rowOff>133350</xdr:rowOff>
    </xdr:from>
    <xdr:to>
      <xdr:col>6</xdr:col>
      <xdr:colOff>647700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0</xdr:rowOff>
    </xdr:from>
    <xdr:to>
      <xdr:col>13</xdr:col>
      <xdr:colOff>742949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7C63C-1B9C-41E7-A89C-A760B0D7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742949</xdr:colOff>
      <xdr:row>16</xdr:row>
      <xdr:rowOff>152400</xdr:rowOff>
    </xdr:from>
    <xdr:to>
      <xdr:col>14</xdr:col>
      <xdr:colOff>0</xdr:colOff>
      <xdr:row>31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9379-71BB-4ED5-A4EA-AF2791F3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752474</xdr:colOff>
      <xdr:row>32</xdr:row>
      <xdr:rowOff>180975</xdr:rowOff>
    </xdr:from>
    <xdr:to>
      <xdr:col>14</xdr:col>
      <xdr:colOff>0</xdr:colOff>
      <xdr:row>47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C086F-1FAF-4945-8F56-2D374B0A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171450</xdr:rowOff>
    </xdr:from>
    <xdr:to>
      <xdr:col>11</xdr:col>
      <xdr:colOff>38101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66DF8-AE25-4E21-8DE3-5BD722DA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1457325</xdr:colOff>
      <xdr:row>17</xdr:row>
      <xdr:rowOff>9524</xdr:rowOff>
    </xdr:from>
    <xdr:to>
      <xdr:col>10</xdr:col>
      <xdr:colOff>742950</xdr:colOff>
      <xdr:row>31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BFF8B8-DB2B-416D-9D87-BA24060D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19049</xdr:rowOff>
    </xdr:from>
    <xdr:to>
      <xdr:col>10</xdr:col>
      <xdr:colOff>752475</xdr:colOff>
      <xdr:row>47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927E43-74C1-41A5-A636-1E1C9E00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161925</xdr:rowOff>
    </xdr:from>
    <xdr:to>
      <xdr:col>11</xdr:col>
      <xdr:colOff>1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1F57F5-AF08-4C9F-A29C-F64057E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9525</xdr:rowOff>
    </xdr:from>
    <xdr:to>
      <xdr:col>10</xdr:col>
      <xdr:colOff>742950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A3905-F893-46A4-AF85-012E457F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32</xdr:row>
      <xdr:rowOff>180974</xdr:rowOff>
    </xdr:from>
    <xdr:to>
      <xdr:col>11</xdr:col>
      <xdr:colOff>0</xdr:colOff>
      <xdr:row>47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8D848E-DE9C-45B9-9F6B-046738E1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0</xdr:rowOff>
    </xdr:from>
    <xdr:to>
      <xdr:col>11</xdr:col>
      <xdr:colOff>9525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6145A8-1E6B-489D-99EA-03AC20D3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0</xdr:rowOff>
    </xdr:from>
    <xdr:to>
      <xdr:col>12</xdr:col>
      <xdr:colOff>38100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2D1BCC-F6A3-4F3C-96D3-64388AB3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31</xdr:row>
      <xdr:rowOff>28575</xdr:rowOff>
    </xdr:from>
    <xdr:to>
      <xdr:col>14</xdr:col>
      <xdr:colOff>533400</xdr:colOff>
      <xdr:row>45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BF274A-62BC-47D0-96CE-7C6D49071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41</xdr:row>
      <xdr:rowOff>28575</xdr:rowOff>
    </xdr:from>
    <xdr:to>
      <xdr:col>7</xdr:col>
      <xdr:colOff>752475</xdr:colOff>
      <xdr:row>55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F7B30F-3062-47E0-9C54-5C9D9D60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7</xdr:col>
      <xdr:colOff>552450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6</xdr:row>
      <xdr:rowOff>180975</xdr:rowOff>
    </xdr:from>
    <xdr:to>
      <xdr:col>7</xdr:col>
      <xdr:colOff>590549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8</xdr:row>
      <xdr:rowOff>133349</xdr:rowOff>
    </xdr:from>
    <xdr:to>
      <xdr:col>7</xdr:col>
      <xdr:colOff>752474</xdr:colOff>
      <xdr:row>24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8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0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57149</xdr:rowOff>
    </xdr:from>
    <xdr:to>
      <xdr:col>13</xdr:col>
      <xdr:colOff>123825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BED79-07E5-4409-B3D9-5FAE50F18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133349</xdr:rowOff>
    </xdr:from>
    <xdr:to>
      <xdr:col>13</xdr:col>
      <xdr:colOff>142875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96BE2E-07CB-438E-8404-7FEED55F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36</xdr:row>
      <xdr:rowOff>9525</xdr:rowOff>
    </xdr:from>
    <xdr:to>
      <xdr:col>13</xdr:col>
      <xdr:colOff>133350</xdr:colOff>
      <xdr:row>52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07D6D-5858-4AC6-8B72-440FFCB8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5" x14ac:dyDescent="0.25"/>
  <cols>
    <col min="1" max="1" width="10.855468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0.17799999999999999</v>
      </c>
      <c r="C2">
        <v>0</v>
      </c>
      <c r="D2">
        <v>0.25059999999999999</v>
      </c>
    </row>
    <row r="3" spans="1:4" x14ac:dyDescent="0.25">
      <c r="A3" t="s">
        <v>5</v>
      </c>
      <c r="B3">
        <v>6.7400000000000002E-2</v>
      </c>
      <c r="C3">
        <v>5.8999999999999997E-2</v>
      </c>
      <c r="D3">
        <v>7.9699999999999993E-2</v>
      </c>
    </row>
    <row r="4" spans="1:4" x14ac:dyDescent="0.25">
      <c r="A4" t="s">
        <v>6</v>
      </c>
      <c r="B4">
        <v>1.1999999999999999E-3</v>
      </c>
      <c r="C4">
        <v>1.66E-2</v>
      </c>
      <c r="D4">
        <v>4.1000000000000003E-3</v>
      </c>
    </row>
    <row r="5" spans="1:4" x14ac:dyDescent="0.25">
      <c r="A5" t="s">
        <v>7</v>
      </c>
      <c r="B5">
        <v>3.15E-2</v>
      </c>
      <c r="C5">
        <v>6.4399999999999999E-2</v>
      </c>
      <c r="D5">
        <v>0.13950000000000001</v>
      </c>
    </row>
    <row r="6" spans="1:4" x14ac:dyDescent="0.25">
      <c r="A6" t="s">
        <v>8</v>
      </c>
      <c r="B6">
        <v>2.41E-2</v>
      </c>
      <c r="C6">
        <v>0</v>
      </c>
      <c r="D6">
        <v>0.2248</v>
      </c>
    </row>
    <row r="7" spans="1:4" x14ac:dyDescent="0.25">
      <c r="A7" t="s">
        <v>23</v>
      </c>
      <c r="B7">
        <f>AVERAGE(B2:B6)</f>
        <v>6.0440000000000008E-2</v>
      </c>
      <c r="C7">
        <f t="shared" ref="C7:D7" si="0">AVERAGE(C2:C6)</f>
        <v>2.8000000000000004E-2</v>
      </c>
      <c r="D7">
        <f t="shared" si="0"/>
        <v>0.13974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D25" workbookViewId="0">
      <selection activeCell="D35" sqref="D35:E35"/>
    </sheetView>
  </sheetViews>
  <sheetFormatPr baseColWidth="10" defaultRowHeight="15" x14ac:dyDescent="0.25"/>
  <cols>
    <col min="2" max="2" width="22.28515625" bestFit="1" customWidth="1"/>
    <col min="3" max="3" width="22" bestFit="1" customWidth="1"/>
    <col min="4" max="4" width="22.285156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90</v>
      </c>
      <c r="B2">
        <v>1.7150099999999999</v>
      </c>
    </row>
    <row r="3" spans="1:2" x14ac:dyDescent="0.25">
      <c r="A3">
        <v>65</v>
      </c>
      <c r="B3">
        <v>1.2627200000000001</v>
      </c>
    </row>
    <row r="4" spans="1:2" x14ac:dyDescent="0.25">
      <c r="A4">
        <v>45</v>
      </c>
      <c r="B4">
        <v>0.83379400000000004</v>
      </c>
    </row>
    <row r="5" spans="1:2" x14ac:dyDescent="0.25">
      <c r="A5">
        <v>32</v>
      </c>
      <c r="B5">
        <v>0.63356000000000001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90</v>
      </c>
      <c r="B20">
        <v>1.5884799999999999</v>
      </c>
      <c r="C20">
        <v>2.8017799999999999</v>
      </c>
      <c r="D20">
        <f>B20*C20</f>
        <v>4.4505714943999992</v>
      </c>
    </row>
    <row r="21" spans="1:4" x14ac:dyDescent="0.25">
      <c r="A21">
        <v>65</v>
      </c>
      <c r="B21">
        <v>1.31857</v>
      </c>
      <c r="C21">
        <v>2.2947799999999998</v>
      </c>
      <c r="D21">
        <f t="shared" ref="D21:D23" si="0">B21*C21</f>
        <v>3.0258280645999998</v>
      </c>
    </row>
    <row r="22" spans="1:4" x14ac:dyDescent="0.25">
      <c r="A22">
        <v>45</v>
      </c>
      <c r="B22">
        <v>0.91070700000000004</v>
      </c>
      <c r="C22">
        <v>1.4393100000000001</v>
      </c>
      <c r="D22">
        <f t="shared" si="0"/>
        <v>1.3107896921700002</v>
      </c>
    </row>
    <row r="23" spans="1:4" x14ac:dyDescent="0.25">
      <c r="A23">
        <v>32</v>
      </c>
      <c r="B23">
        <v>0.648038</v>
      </c>
      <c r="C23">
        <v>1.12917</v>
      </c>
      <c r="D23">
        <f t="shared" si="0"/>
        <v>0.73174506845999998</v>
      </c>
    </row>
    <row r="35" spans="1:5" x14ac:dyDescent="0.25">
      <c r="B35" t="s">
        <v>33</v>
      </c>
      <c r="C35" t="s">
        <v>34</v>
      </c>
      <c r="D35" t="s">
        <v>41</v>
      </c>
      <c r="E35" t="s">
        <v>42</v>
      </c>
    </row>
    <row r="36" spans="1:5" x14ac:dyDescent="0.25">
      <c r="A36">
        <v>90</v>
      </c>
      <c r="B36">
        <v>118.271</v>
      </c>
      <c r="C36">
        <v>0.60614400000000002</v>
      </c>
      <c r="D36">
        <f>B36/1000</f>
        <v>0.118271</v>
      </c>
      <c r="E36">
        <f>(C36/1000)/(B2/1000)</f>
        <v>0.35343467385029825</v>
      </c>
    </row>
    <row r="37" spans="1:5" x14ac:dyDescent="0.25">
      <c r="A37">
        <v>65</v>
      </c>
      <c r="B37">
        <v>459.70699999999999</v>
      </c>
      <c r="C37">
        <v>0.35262199999999999</v>
      </c>
      <c r="D37">
        <f t="shared" ref="D37:D39" si="1">B37/1000</f>
        <v>0.45970699999999998</v>
      </c>
      <c r="E37">
        <f t="shared" ref="E37:E39" si="2">(C37/1000)/(B3/1000)</f>
        <v>0.27925589204257473</v>
      </c>
    </row>
    <row r="38" spans="1:5" x14ac:dyDescent="0.25">
      <c r="A38">
        <v>45</v>
      </c>
      <c r="B38">
        <v>375.42500000000001</v>
      </c>
      <c r="C38">
        <v>0.16475100000000001</v>
      </c>
      <c r="D38">
        <f t="shared" si="1"/>
        <v>0.37542500000000001</v>
      </c>
      <c r="E38">
        <f t="shared" si="2"/>
        <v>0.19759197115834368</v>
      </c>
    </row>
    <row r="39" spans="1:5" x14ac:dyDescent="0.25">
      <c r="A39">
        <v>32</v>
      </c>
      <c r="B39">
        <v>199.28100000000001</v>
      </c>
      <c r="C39">
        <v>8.7820599999999999E-2</v>
      </c>
      <c r="D39">
        <f t="shared" si="1"/>
        <v>0.19928100000000001</v>
      </c>
      <c r="E39">
        <f t="shared" si="2"/>
        <v>0.13861449586463792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7" workbookViewId="0">
      <selection activeCell="M25" sqref="M25"/>
    </sheetView>
  </sheetViews>
  <sheetFormatPr baseColWidth="10" defaultRowHeight="15" x14ac:dyDescent="0.25"/>
  <cols>
    <col min="2" max="2" width="22.140625" customWidth="1"/>
    <col min="3" max="3" width="22" bestFit="1" customWidth="1"/>
    <col min="4" max="4" width="20.425781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1</v>
      </c>
      <c r="B2">
        <v>0.63356599999999996</v>
      </c>
    </row>
    <row r="3" spans="1:2" x14ac:dyDescent="0.25">
      <c r="A3">
        <v>2</v>
      </c>
      <c r="B3">
        <v>0.63429500000000005</v>
      </c>
    </row>
    <row r="4" spans="1:2" x14ac:dyDescent="0.25">
      <c r="A4">
        <v>4</v>
      </c>
      <c r="B4">
        <v>0.63292599999999999</v>
      </c>
    </row>
    <row r="5" spans="1:2" x14ac:dyDescent="0.25">
      <c r="A5">
        <v>8</v>
      </c>
      <c r="B5">
        <v>0.72985100000000003</v>
      </c>
    </row>
    <row r="6" spans="1:2" x14ac:dyDescent="0.25">
      <c r="A6">
        <v>16</v>
      </c>
      <c r="B6">
        <v>0.94240299999999999</v>
      </c>
    </row>
    <row r="7" spans="1:2" x14ac:dyDescent="0.25">
      <c r="A7">
        <v>32</v>
      </c>
      <c r="B7">
        <v>1.42258</v>
      </c>
    </row>
    <row r="8" spans="1:2" x14ac:dyDescent="0.25">
      <c r="A8">
        <v>64</v>
      </c>
      <c r="B8">
        <v>2.4784899999999999</v>
      </c>
    </row>
    <row r="19" spans="1:13" x14ac:dyDescent="0.25">
      <c r="B19" t="s">
        <v>31</v>
      </c>
      <c r="C19" t="s">
        <v>32</v>
      </c>
      <c r="D19" t="s">
        <v>30</v>
      </c>
    </row>
    <row r="20" spans="1:13" x14ac:dyDescent="0.25">
      <c r="A20">
        <v>1</v>
      </c>
      <c r="B20">
        <v>0.648038</v>
      </c>
      <c r="C20">
        <v>1.12917</v>
      </c>
      <c r="D20">
        <f>B20*C20</f>
        <v>0.73174506845999998</v>
      </c>
    </row>
    <row r="21" spans="1:13" x14ac:dyDescent="0.25">
      <c r="A21">
        <v>2</v>
      </c>
      <c r="B21">
        <v>0.64854999999999996</v>
      </c>
      <c r="C21">
        <v>1.0295000000000001</v>
      </c>
      <c r="D21">
        <f t="shared" ref="D21:D26" si="0">B21*C21</f>
        <v>0.66768222499999996</v>
      </c>
    </row>
    <row r="22" spans="1:13" x14ac:dyDescent="0.25">
      <c r="A22">
        <v>4</v>
      </c>
      <c r="B22">
        <v>0.65226200000000001</v>
      </c>
      <c r="C22">
        <v>1.02966</v>
      </c>
      <c r="D22">
        <f t="shared" si="0"/>
        <v>0.67160809092000007</v>
      </c>
    </row>
    <row r="23" spans="1:13" x14ac:dyDescent="0.25">
      <c r="A23">
        <v>8</v>
      </c>
      <c r="B23">
        <v>0.45713900000000002</v>
      </c>
      <c r="C23">
        <v>1.7811999999999999</v>
      </c>
      <c r="D23">
        <f t="shared" si="0"/>
        <v>0.8142559868</v>
      </c>
    </row>
    <row r="24" spans="1:13" x14ac:dyDescent="0.25">
      <c r="A24">
        <v>16</v>
      </c>
      <c r="B24">
        <v>0.36967</v>
      </c>
      <c r="C24">
        <v>3.3765800000000001</v>
      </c>
      <c r="D24">
        <f t="shared" si="0"/>
        <v>1.2482203286</v>
      </c>
    </row>
    <row r="25" spans="1:13" x14ac:dyDescent="0.25">
      <c r="A25">
        <v>32</v>
      </c>
      <c r="B25">
        <v>0.33255800000000002</v>
      </c>
      <c r="C25">
        <v>6.5140000000000002</v>
      </c>
      <c r="D25">
        <f t="shared" si="0"/>
        <v>2.1662828120000004</v>
      </c>
      <c r="M25" t="s">
        <v>43</v>
      </c>
    </row>
    <row r="26" spans="1:13" x14ac:dyDescent="0.25">
      <c r="A26">
        <v>64</v>
      </c>
      <c r="B26">
        <v>0.326378</v>
      </c>
      <c r="C26">
        <v>13.0053</v>
      </c>
      <c r="D26">
        <f t="shared" si="0"/>
        <v>4.2446438033999998</v>
      </c>
    </row>
    <row r="35" spans="1:5" x14ac:dyDescent="0.25">
      <c r="B35" t="s">
        <v>33</v>
      </c>
      <c r="C35" t="s">
        <v>34</v>
      </c>
      <c r="D35" t="s">
        <v>41</v>
      </c>
      <c r="E35" t="s">
        <v>42</v>
      </c>
    </row>
    <row r="36" spans="1:5" x14ac:dyDescent="0.25">
      <c r="A36">
        <v>1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>
        <v>2</v>
      </c>
      <c r="B37">
        <v>199.65100000000001</v>
      </c>
      <c r="C37">
        <v>8.7877200000000003E-2</v>
      </c>
      <c r="D37">
        <f t="shared" ref="D37:D42" si="1">B37/1000</f>
        <v>0.19965100000000002</v>
      </c>
      <c r="E37">
        <f t="shared" ref="E37:E42" si="2">(C37/1000)/(B3/1000)</f>
        <v>0.13854310691397534</v>
      </c>
    </row>
    <row r="38" spans="1:5" x14ac:dyDescent="0.25">
      <c r="A38">
        <v>4</v>
      </c>
      <c r="B38">
        <v>200.56399999999999</v>
      </c>
      <c r="C38">
        <v>9.1103799999999999E-2</v>
      </c>
      <c r="D38">
        <f t="shared" si="1"/>
        <v>0.20056399999999999</v>
      </c>
      <c r="E38">
        <f t="shared" si="2"/>
        <v>0.14394068184906292</v>
      </c>
    </row>
    <row r="39" spans="1:5" x14ac:dyDescent="0.25">
      <c r="A39">
        <v>8</v>
      </c>
      <c r="B39">
        <v>202.982</v>
      </c>
      <c r="C39">
        <v>0.18839400000000001</v>
      </c>
      <c r="D39">
        <f t="shared" si="1"/>
        <v>0.202982</v>
      </c>
      <c r="E39">
        <f t="shared" si="2"/>
        <v>0.25812665872897345</v>
      </c>
    </row>
    <row r="40" spans="1:5" x14ac:dyDescent="0.25">
      <c r="A40">
        <v>16</v>
      </c>
      <c r="B40">
        <v>257.67500000000001</v>
      </c>
      <c r="C40">
        <v>0.43707000000000001</v>
      </c>
      <c r="D40">
        <f t="shared" si="1"/>
        <v>0.25767499999999999</v>
      </c>
      <c r="E40">
        <f t="shared" si="2"/>
        <v>0.46378247947003565</v>
      </c>
    </row>
    <row r="41" spans="1:5" x14ac:dyDescent="0.25">
      <c r="A41">
        <v>32</v>
      </c>
      <c r="B41">
        <v>360.61099999999999</v>
      </c>
      <c r="C41">
        <v>0.943276</v>
      </c>
      <c r="D41">
        <f t="shared" si="1"/>
        <v>0.36061100000000001</v>
      </c>
      <c r="E41">
        <f t="shared" si="2"/>
        <v>0.66307413291343908</v>
      </c>
    </row>
    <row r="42" spans="1:5" x14ac:dyDescent="0.25">
      <c r="A42">
        <v>64</v>
      </c>
      <c r="B42">
        <v>552.13</v>
      </c>
      <c r="C42">
        <v>1.9645699999999999</v>
      </c>
      <c r="D42">
        <f t="shared" si="1"/>
        <v>0.55213000000000001</v>
      </c>
      <c r="E42">
        <f t="shared" si="2"/>
        <v>0.79264794290071783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sqref="A1:F39"/>
    </sheetView>
  </sheetViews>
  <sheetFormatPr baseColWidth="10" defaultRowHeight="15" x14ac:dyDescent="0.25"/>
  <cols>
    <col min="2" max="2" width="22.28515625" bestFit="1" customWidth="1"/>
    <col min="3" max="3" width="22" bestFit="1" customWidth="1"/>
  </cols>
  <sheetData>
    <row r="1" spans="1:2" x14ac:dyDescent="0.25">
      <c r="B1" t="s">
        <v>29</v>
      </c>
    </row>
    <row r="2" spans="1:2" x14ac:dyDescent="0.25">
      <c r="A2" t="s">
        <v>37</v>
      </c>
      <c r="B2">
        <v>0.63356599999999996</v>
      </c>
    </row>
    <row r="3" spans="1:2" x14ac:dyDescent="0.25">
      <c r="A3" t="s">
        <v>38</v>
      </c>
      <c r="B3">
        <v>0.63356599999999996</v>
      </c>
    </row>
    <row r="4" spans="1:2" x14ac:dyDescent="0.25">
      <c r="A4" t="s">
        <v>39</v>
      </c>
      <c r="B4">
        <v>0.63356599999999996</v>
      </c>
    </row>
    <row r="5" spans="1:2" x14ac:dyDescent="0.25">
      <c r="A5" t="s">
        <v>40</v>
      </c>
      <c r="B5">
        <v>0.63356599999999996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37</v>
      </c>
      <c r="B20">
        <v>0.648038</v>
      </c>
      <c r="C20">
        <v>1.12917</v>
      </c>
      <c r="D20">
        <f>B20*C20</f>
        <v>0.73174506845999998</v>
      </c>
    </row>
    <row r="21" spans="1:4" x14ac:dyDescent="0.25">
      <c r="A21" t="s">
        <v>38</v>
      </c>
      <c r="B21">
        <v>0.648038</v>
      </c>
      <c r="C21">
        <v>1.0236499999999999</v>
      </c>
      <c r="D21">
        <f t="shared" ref="D21:D23" si="0">B21*C21</f>
        <v>0.66336409870000002</v>
      </c>
    </row>
    <row r="22" spans="1:4" x14ac:dyDescent="0.25">
      <c r="A22" t="s">
        <v>39</v>
      </c>
      <c r="B22">
        <v>0.648038</v>
      </c>
      <c r="C22">
        <v>0.97163100000000002</v>
      </c>
      <c r="D22">
        <f t="shared" si="0"/>
        <v>0.62965380997800002</v>
      </c>
    </row>
    <row r="23" spans="1:4" x14ac:dyDescent="0.25">
      <c r="A23" t="s">
        <v>40</v>
      </c>
      <c r="B23">
        <v>0.648038</v>
      </c>
      <c r="C23">
        <v>0.97186399999999995</v>
      </c>
      <c r="D23">
        <f t="shared" si="0"/>
        <v>0.62980480283200002</v>
      </c>
    </row>
    <row r="35" spans="1:5" x14ac:dyDescent="0.25">
      <c r="B35" t="s">
        <v>33</v>
      </c>
      <c r="C35" t="s">
        <v>34</v>
      </c>
      <c r="D35" t="s">
        <v>41</v>
      </c>
      <c r="E35" t="s">
        <v>42</v>
      </c>
    </row>
    <row r="36" spans="1:5" x14ac:dyDescent="0.25">
      <c r="A36" t="s">
        <v>37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 t="s">
        <v>38</v>
      </c>
      <c r="B37">
        <v>193.03899999999999</v>
      </c>
      <c r="C37">
        <v>8.6393499999999998E-2</v>
      </c>
      <c r="D37">
        <f t="shared" ref="D37:D39" si="1">B37/1000</f>
        <v>0.19303899999999999</v>
      </c>
      <c r="E37">
        <f t="shared" ref="E37:E39" si="2">(C37/1000)/(B3/1000)</f>
        <v>0.13636069486051966</v>
      </c>
    </row>
    <row r="38" spans="1:5" x14ac:dyDescent="0.25">
      <c r="A38" t="s">
        <v>39</v>
      </c>
      <c r="B38">
        <v>190.24199999999999</v>
      </c>
      <c r="C38">
        <v>8.5111199999999998E-2</v>
      </c>
      <c r="D38">
        <f t="shared" si="1"/>
        <v>0.19024199999999999</v>
      </c>
      <c r="E38">
        <f t="shared" si="2"/>
        <v>0.13433675418188473</v>
      </c>
    </row>
    <row r="39" spans="1:5" x14ac:dyDescent="0.25">
      <c r="A39" t="s">
        <v>40</v>
      </c>
      <c r="B39">
        <v>188.65700000000001</v>
      </c>
      <c r="C39">
        <v>8.4679000000000004E-2</v>
      </c>
      <c r="D39">
        <f t="shared" si="1"/>
        <v>0.18865700000000002</v>
      </c>
      <c r="E39">
        <f t="shared" si="2"/>
        <v>0.13365458373713238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1" workbookViewId="0">
      <selection activeCell="O28" sqref="O28"/>
    </sheetView>
  </sheetViews>
  <sheetFormatPr baseColWidth="10" defaultRowHeight="15" x14ac:dyDescent="0.25"/>
  <cols>
    <col min="1" max="1" width="10.855468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0.16880000000000001</v>
      </c>
      <c r="C2" s="1">
        <v>0</v>
      </c>
      <c r="D2" s="1">
        <v>0.50409999999999999</v>
      </c>
    </row>
    <row r="3" spans="1:4" x14ac:dyDescent="0.25">
      <c r="A3" t="s">
        <v>5</v>
      </c>
      <c r="B3" s="1">
        <v>6.0000000000000001E-3</v>
      </c>
      <c r="C3" s="1">
        <v>2.9999999999999997E-4</v>
      </c>
      <c r="D3" s="1">
        <v>0.28210000000000002</v>
      </c>
    </row>
    <row r="4" spans="1:4" x14ac:dyDescent="0.25">
      <c r="A4" t="s">
        <v>6</v>
      </c>
      <c r="B4" s="1">
        <v>2.0000000000000001E-4</v>
      </c>
      <c r="C4" s="1">
        <v>0</v>
      </c>
      <c r="D4" s="1">
        <v>0.99829999999999997</v>
      </c>
    </row>
    <row r="5" spans="1:4" x14ac:dyDescent="0.25">
      <c r="A5" t="s">
        <v>7</v>
      </c>
      <c r="B5" s="1">
        <v>2.8999999999999998E-3</v>
      </c>
      <c r="C5" s="1">
        <v>4.4000000000000003E-3</v>
      </c>
      <c r="D5" s="1">
        <v>0.1145</v>
      </c>
    </row>
    <row r="6" spans="1:4" x14ac:dyDescent="0.25">
      <c r="A6" t="s">
        <v>8</v>
      </c>
      <c r="B6" s="1">
        <v>1.6199999999999999E-2</v>
      </c>
      <c r="C6" s="1">
        <v>0</v>
      </c>
      <c r="D6" s="1">
        <v>0.1661</v>
      </c>
    </row>
    <row r="7" spans="1:4" x14ac:dyDescent="0.25">
      <c r="A7" t="s">
        <v>23</v>
      </c>
      <c r="B7">
        <f>AVERAGE(B2:B6)</f>
        <v>3.882E-2</v>
      </c>
      <c r="C7">
        <f>AVERAGE(C2:C6)</f>
        <v>9.4000000000000008E-4</v>
      </c>
      <c r="D7">
        <f>AVERAGE(D2:D6)</f>
        <v>0.41302000000000005</v>
      </c>
    </row>
    <row r="17" spans="1:4" x14ac:dyDescent="0.25">
      <c r="B17" t="s">
        <v>29</v>
      </c>
    </row>
    <row r="18" spans="1:4" x14ac:dyDescent="0.25">
      <c r="A18" s="1" t="s">
        <v>2</v>
      </c>
      <c r="B18">
        <v>0.47096900000000003</v>
      </c>
    </row>
    <row r="19" spans="1:4" x14ac:dyDescent="0.25">
      <c r="A19" s="1" t="s">
        <v>1</v>
      </c>
      <c r="B19">
        <v>0.94631200000000004</v>
      </c>
    </row>
    <row r="20" spans="1:4" x14ac:dyDescent="0.25">
      <c r="A20" t="s">
        <v>44</v>
      </c>
      <c r="B20">
        <v>0.82253500000000002</v>
      </c>
    </row>
    <row r="26" spans="1:4" x14ac:dyDescent="0.25">
      <c r="B26" t="s">
        <v>31</v>
      </c>
      <c r="C26" t="s">
        <v>32</v>
      </c>
      <c r="D26" t="s">
        <v>30</v>
      </c>
    </row>
    <row r="27" spans="1:4" x14ac:dyDescent="0.25">
      <c r="A27" s="1" t="s">
        <v>2</v>
      </c>
      <c r="B27">
        <v>0.20482600000000001</v>
      </c>
      <c r="C27">
        <v>0.84470999999999996</v>
      </c>
      <c r="D27">
        <f>B27*C27</f>
        <v>0.17301857045999999</v>
      </c>
    </row>
    <row r="28" spans="1:4" x14ac:dyDescent="0.25">
      <c r="A28" s="1" t="s">
        <v>1</v>
      </c>
      <c r="B28">
        <v>0.10968600000000001</v>
      </c>
      <c r="C28">
        <v>1.6125700000000001</v>
      </c>
      <c r="D28">
        <f t="shared" ref="D28:D30" si="0">B28*C28</f>
        <v>0.17687635302000002</v>
      </c>
    </row>
    <row r="29" spans="1:4" x14ac:dyDescent="0.25">
      <c r="A29" t="s">
        <v>44</v>
      </c>
      <c r="B29">
        <v>0.78115800000000002</v>
      </c>
      <c r="C29">
        <v>1.9215800000000001</v>
      </c>
      <c r="D29">
        <f t="shared" si="0"/>
        <v>1.50105758964</v>
      </c>
    </row>
    <row r="37" spans="1:5" x14ac:dyDescent="0.25">
      <c r="B37" t="s">
        <v>33</v>
      </c>
      <c r="C37" t="s">
        <v>34</v>
      </c>
      <c r="D37" t="s">
        <v>41</v>
      </c>
      <c r="E37" t="s">
        <v>42</v>
      </c>
    </row>
    <row r="38" spans="1:5" x14ac:dyDescent="0.25">
      <c r="A38" s="1" t="s">
        <v>2</v>
      </c>
      <c r="B38">
        <v>43.885800000000003</v>
      </c>
      <c r="C38">
        <v>3.6330599999999998E-2</v>
      </c>
      <c r="D38">
        <f>B38/1000</f>
        <v>4.3885800000000003E-2</v>
      </c>
      <c r="E38">
        <f>(C38/1000)/(B18/1000)</f>
        <v>7.7140109009297853E-2</v>
      </c>
    </row>
    <row r="39" spans="1:5" x14ac:dyDescent="0.25">
      <c r="A39" s="1" t="s">
        <v>1</v>
      </c>
      <c r="B39">
        <v>22.415099999999999</v>
      </c>
      <c r="C39">
        <v>2.5017600000000001E-2</v>
      </c>
      <c r="D39">
        <f t="shared" ref="D39:D41" si="1">B39/1000</f>
        <v>2.24151E-2</v>
      </c>
      <c r="E39">
        <f>(C39/1000)/(B19/1000)</f>
        <v>2.6436946799786965E-2</v>
      </c>
    </row>
    <row r="40" spans="1:5" x14ac:dyDescent="0.25">
      <c r="A40" t="s">
        <v>44</v>
      </c>
      <c r="B40">
        <v>410.63299999999998</v>
      </c>
      <c r="C40">
        <v>0.23833399999999999</v>
      </c>
      <c r="D40">
        <f>C40/1000</f>
        <v>2.3833399999999999E-4</v>
      </c>
      <c r="E40">
        <f>(C40/1000)/(B20/1000)</f>
        <v>0.28975545113581791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10"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  <c r="G2">
        <f>AVERAGE(B2:F2)</f>
        <v>0.21716000000000002</v>
      </c>
    </row>
    <row r="3" spans="1:7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  <c r="G3">
        <f t="shared" ref="G3:G8" si="0">AVERAGE(B3:F3)</f>
        <v>0.15886</v>
      </c>
    </row>
    <row r="4" spans="1:7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  <c r="G5">
        <f t="shared" si="0"/>
        <v>8.4080000000000002E-2</v>
      </c>
    </row>
    <row r="6" spans="1:7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  <c r="G6">
        <f t="shared" si="0"/>
        <v>6.5119999999999997E-2</v>
      </c>
    </row>
    <row r="7" spans="1:7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  <c r="G7">
        <f t="shared" si="0"/>
        <v>5.476000000000001E-2</v>
      </c>
    </row>
    <row r="8" spans="1:7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  <c r="G8">
        <f t="shared" si="0"/>
        <v>4.4999999999999998E-2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  <c r="G2">
        <f>AVERAGE(B2:F2)</f>
        <v>7.7420000000000003E-2</v>
      </c>
    </row>
    <row r="3" spans="1:7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  <c r="G3">
        <f t="shared" ref="G3:G8" si="0">AVERAGE(B3:F3)</f>
        <v>6.7460000000000006E-2</v>
      </c>
    </row>
    <row r="4" spans="1:7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  <c r="G5">
        <f t="shared" si="0"/>
        <v>3.6020000000000003E-2</v>
      </c>
    </row>
    <row r="6" spans="1:7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  <c r="G6">
        <f t="shared" si="0"/>
        <v>1.9099999999999999E-2</v>
      </c>
    </row>
    <row r="7" spans="1:7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  <c r="G7">
        <f t="shared" si="0"/>
        <v>1.008E-2</v>
      </c>
    </row>
    <row r="8" spans="1:7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  <c r="G8">
        <f t="shared" si="0"/>
        <v>3.7000000000000006E-3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baseColWidth="10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  <c r="G2">
        <f>AVERAGE(B2:F2)</f>
        <v>0.44313999999999998</v>
      </c>
    </row>
    <row r="3" spans="1:7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  <c r="G3">
        <f t="shared" ref="G3:G6" si="0">AVERAGE(B3:F3)</f>
        <v>0.28667999999999993</v>
      </c>
    </row>
    <row r="4" spans="1:7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  <c r="G4">
        <f t="shared" si="0"/>
        <v>0.20054</v>
      </c>
    </row>
    <row r="5" spans="1:7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  <c r="G5">
        <f t="shared" si="0"/>
        <v>0.15226000000000001</v>
      </c>
    </row>
    <row r="6" spans="1:7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  <c r="G6">
        <f t="shared" si="0"/>
        <v>0.13325999999999999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  <c r="G2">
        <f>AVERAGE(B2:F2)</f>
        <v>0.11552</v>
      </c>
    </row>
    <row r="3" spans="1:7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  <c r="G3">
        <f t="shared" ref="G3:G8" si="0">AVERAGE(B3:F3)</f>
        <v>9.2999999999999999E-2</v>
      </c>
    </row>
    <row r="4" spans="1:7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  <c r="G4">
        <f t="shared" si="0"/>
        <v>8.5520000000000013E-2</v>
      </c>
    </row>
    <row r="5" spans="1:7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  <c r="G5">
        <f t="shared" si="0"/>
        <v>8.3480000000000013E-2</v>
      </c>
    </row>
    <row r="6" spans="1:7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  <c r="G6">
        <f t="shared" si="0"/>
        <v>8.2580000000000001E-2</v>
      </c>
    </row>
    <row r="7" spans="1:7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  <c r="G7">
        <f t="shared" si="0"/>
        <v>8.2560000000000008E-2</v>
      </c>
    </row>
    <row r="8" spans="1:7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  <c r="G8">
        <f t="shared" si="0"/>
        <v>8.0880000000000007E-2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8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  <c r="G2">
        <f>AVERAGE(B2:F2)</f>
        <v>5.2759999999999994E-2</v>
      </c>
    </row>
    <row r="3" spans="1:7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  <c r="G3">
        <f t="shared" ref="G3:G8" si="0">AVERAGE(B3:F3)</f>
        <v>4.6260000000000003E-2</v>
      </c>
    </row>
    <row r="4" spans="1:7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  <c r="G4">
        <f t="shared" si="0"/>
        <v>4.5100000000000001E-2</v>
      </c>
    </row>
    <row r="5" spans="1:7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  <c r="G5">
        <f t="shared" si="0"/>
        <v>4.4620000000000007E-2</v>
      </c>
    </row>
    <row r="6" spans="1:7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  <c r="G6">
        <f t="shared" si="0"/>
        <v>4.4979999999999999E-2</v>
      </c>
    </row>
    <row r="7" spans="1:7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  <c r="G7">
        <f t="shared" si="0"/>
        <v>4.5599999999999995E-2</v>
      </c>
    </row>
    <row r="8" spans="1:7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  <c r="G8">
        <f t="shared" si="0"/>
        <v>4.5739999999999989E-2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8" sqref="F28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  <c r="G2">
        <f>AVERAGE(B2:F2)</f>
        <v>0.21924000000000002</v>
      </c>
    </row>
    <row r="3" spans="1:7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  <c r="G3">
        <f t="shared" ref="G3:G5" si="0">AVERAGE(B3:F3)</f>
        <v>0.1457</v>
      </c>
    </row>
    <row r="4" spans="1:7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  <c r="G5">
        <f t="shared" si="0"/>
        <v>0.11308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  <c r="G2">
        <f>AVERAGE(B2:F2)</f>
        <v>0.12196000000000003</v>
      </c>
    </row>
    <row r="3" spans="1:7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  <c r="G3">
        <f t="shared" ref="G3:G5" si="0">AVERAGE(B3:F3)</f>
        <v>7.7919999999999989E-2</v>
      </c>
    </row>
    <row r="4" spans="1:7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  <c r="G5">
        <f t="shared" si="0"/>
        <v>3.6579999999999994E-2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3" workbookViewId="0">
      <selection activeCell="K56" sqref="K56"/>
    </sheetView>
  </sheetViews>
  <sheetFormatPr baseColWidth="10" defaultRowHeight="15" x14ac:dyDescent="0.25"/>
  <cols>
    <col min="1" max="1" width="14" bestFit="1" customWidth="1"/>
    <col min="2" max="2" width="21.85546875" bestFit="1" customWidth="1"/>
    <col min="3" max="3" width="21.5703125" bestFit="1" customWidth="1"/>
    <col min="4" max="4" width="20" bestFit="1" customWidth="1"/>
    <col min="5" max="5" width="21.5703125" bestFit="1" customWidth="1"/>
  </cols>
  <sheetData>
    <row r="1" spans="1:2" x14ac:dyDescent="0.25">
      <c r="B1" t="s">
        <v>29</v>
      </c>
    </row>
    <row r="2" spans="1:2" x14ac:dyDescent="0.25">
      <c r="A2" t="s">
        <v>13</v>
      </c>
      <c r="B2">
        <v>0.24654200000000001</v>
      </c>
    </row>
    <row r="3" spans="1:2" x14ac:dyDescent="0.25">
      <c r="A3" t="s">
        <v>14</v>
      </c>
      <c r="B3">
        <v>0.29000900000000002</v>
      </c>
    </row>
    <row r="4" spans="1:2" x14ac:dyDescent="0.25">
      <c r="A4" t="s">
        <v>15</v>
      </c>
      <c r="B4">
        <v>0.35761599999999999</v>
      </c>
    </row>
    <row r="5" spans="1:2" x14ac:dyDescent="0.25">
      <c r="A5" t="s">
        <v>16</v>
      </c>
      <c r="B5">
        <v>0.43520900000000001</v>
      </c>
    </row>
    <row r="6" spans="1:2" x14ac:dyDescent="0.25">
      <c r="A6" t="s">
        <v>17</v>
      </c>
      <c r="B6">
        <v>0.63356599999999996</v>
      </c>
    </row>
    <row r="7" spans="1:2" x14ac:dyDescent="0.25">
      <c r="A7" t="s">
        <v>24</v>
      </c>
      <c r="B7">
        <v>0.73582700000000001</v>
      </c>
    </row>
    <row r="8" spans="1:2" x14ac:dyDescent="0.25">
      <c r="A8" t="s">
        <v>25</v>
      </c>
      <c r="B8">
        <v>0.88748899999999997</v>
      </c>
    </row>
    <row r="9" spans="1:2" x14ac:dyDescent="0.25">
      <c r="A9" t="s">
        <v>26</v>
      </c>
      <c r="B9">
        <v>1.0745400000000001</v>
      </c>
    </row>
    <row r="10" spans="1:2" x14ac:dyDescent="0.25">
      <c r="A10" t="s">
        <v>27</v>
      </c>
      <c r="B10">
        <v>1.3761300000000001</v>
      </c>
    </row>
    <row r="11" spans="1:2" x14ac:dyDescent="0.25">
      <c r="A11" t="s">
        <v>28</v>
      </c>
      <c r="B11">
        <v>1.7557400000000001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13</v>
      </c>
      <c r="B20">
        <v>0.142016</v>
      </c>
      <c r="C20">
        <v>0.42869499999999999</v>
      </c>
      <c r="D20">
        <f>B20*C20</f>
        <v>6.0881549120000003E-2</v>
      </c>
    </row>
    <row r="21" spans="1:4" x14ac:dyDescent="0.25">
      <c r="A21" t="s">
        <v>14</v>
      </c>
      <c r="B21">
        <v>0.20288</v>
      </c>
      <c r="C21">
        <v>0.45518700000000001</v>
      </c>
      <c r="D21">
        <f t="shared" ref="D21:D29" si="0">B21*C21</f>
        <v>9.2348338560000007E-2</v>
      </c>
    </row>
    <row r="22" spans="1:4" x14ac:dyDescent="0.25">
      <c r="A22" t="s">
        <v>15</v>
      </c>
      <c r="B22">
        <v>0.32447999999999999</v>
      </c>
      <c r="C22">
        <v>0.45483899999999999</v>
      </c>
      <c r="D22">
        <f t="shared" si="0"/>
        <v>0.14758615872</v>
      </c>
    </row>
    <row r="23" spans="1:4" x14ac:dyDescent="0.25">
      <c r="A23" t="s">
        <v>16</v>
      </c>
      <c r="B23">
        <v>0.65036700000000003</v>
      </c>
      <c r="C23">
        <v>0.63946899999999995</v>
      </c>
      <c r="D23">
        <f t="shared" si="0"/>
        <v>0.41588953512299998</v>
      </c>
    </row>
    <row r="24" spans="1:4" x14ac:dyDescent="0.25">
      <c r="A24" t="s">
        <v>17</v>
      </c>
      <c r="B24">
        <v>0.648038</v>
      </c>
      <c r="C24">
        <v>1.12917</v>
      </c>
      <c r="D24">
        <f t="shared" si="0"/>
        <v>0.73174506845999998</v>
      </c>
    </row>
    <row r="25" spans="1:4" x14ac:dyDescent="0.25">
      <c r="A25" t="s">
        <v>24</v>
      </c>
      <c r="B25">
        <v>1.29633</v>
      </c>
      <c r="C25">
        <v>1.1756899999999999</v>
      </c>
      <c r="D25">
        <f t="shared" si="0"/>
        <v>1.5240822176999997</v>
      </c>
    </row>
    <row r="26" spans="1:4" x14ac:dyDescent="0.25">
      <c r="A26" t="s">
        <v>25</v>
      </c>
      <c r="B26">
        <v>2.59138</v>
      </c>
      <c r="C26">
        <v>1.39632</v>
      </c>
      <c r="D26">
        <f t="shared" si="0"/>
        <v>3.6183957216000002</v>
      </c>
    </row>
    <row r="27" spans="1:4" x14ac:dyDescent="0.25">
      <c r="A27" t="s">
        <v>26</v>
      </c>
      <c r="B27">
        <v>2.4298000000000002</v>
      </c>
      <c r="C27">
        <v>2.2820900000000002</v>
      </c>
      <c r="D27">
        <f t="shared" si="0"/>
        <v>5.5450222820000006</v>
      </c>
    </row>
    <row r="28" spans="1:4" x14ac:dyDescent="0.25">
      <c r="A28" t="s">
        <v>27</v>
      </c>
      <c r="B28">
        <v>4.6529800000000003</v>
      </c>
      <c r="C28">
        <v>2.2953899999999998</v>
      </c>
      <c r="D28">
        <f t="shared" si="0"/>
        <v>10.680403762199999</v>
      </c>
    </row>
    <row r="29" spans="1:4" x14ac:dyDescent="0.25">
      <c r="A29" t="s">
        <v>28</v>
      </c>
      <c r="B29">
        <v>4.78674</v>
      </c>
      <c r="C29">
        <v>4.2231500000000004</v>
      </c>
      <c r="D29">
        <f t="shared" si="0"/>
        <v>20.215121031000002</v>
      </c>
    </row>
    <row r="35" spans="1:5" x14ac:dyDescent="0.25">
      <c r="B35" t="s">
        <v>35</v>
      </c>
      <c r="C35" t="s">
        <v>36</v>
      </c>
      <c r="D35" t="s">
        <v>41</v>
      </c>
      <c r="E35" t="s">
        <v>42</v>
      </c>
    </row>
    <row r="36" spans="1:5" x14ac:dyDescent="0.25">
      <c r="A36" t="s">
        <v>13</v>
      </c>
      <c r="B36">
        <f>11.4788</f>
        <v>11.4788</v>
      </c>
      <c r="C36">
        <v>1.47662E-2</v>
      </c>
      <c r="D36">
        <f>B36/1000</f>
        <v>1.1478799999999999E-2</v>
      </c>
      <c r="E36">
        <f>(C36/1000)/(B2/1000)</f>
        <v>5.9893243341905232E-2</v>
      </c>
    </row>
    <row r="37" spans="1:5" x14ac:dyDescent="0.25">
      <c r="A37" t="s">
        <v>14</v>
      </c>
      <c r="B37">
        <f>22.8314</f>
        <v>22.831399999999999</v>
      </c>
      <c r="C37">
        <v>2.3235599999999999E-2</v>
      </c>
      <c r="D37">
        <f t="shared" ref="D37:D45" si="1">B37/1000</f>
        <v>2.2831399999999998E-2</v>
      </c>
      <c r="E37">
        <f t="shared" ref="E37:E45" si="2">(C37/1000)/(B3/1000)</f>
        <v>8.0120272129485623E-2</v>
      </c>
    </row>
    <row r="38" spans="1:5" x14ac:dyDescent="0.25">
      <c r="A38" t="s">
        <v>15</v>
      </c>
      <c r="B38">
        <f>45.42</f>
        <v>45.42</v>
      </c>
      <c r="C38">
        <v>3.9723399999999999E-2</v>
      </c>
      <c r="D38">
        <f t="shared" si="1"/>
        <v>4.5420000000000002E-2</v>
      </c>
      <c r="E38">
        <f t="shared" si="2"/>
        <v>0.11107836338418862</v>
      </c>
    </row>
    <row r="39" spans="1:5" x14ac:dyDescent="0.25">
      <c r="A39" t="s">
        <v>16</v>
      </c>
      <c r="B39">
        <f>118.777</f>
        <v>118.777</v>
      </c>
      <c r="C39">
        <v>7.2393899999999997E-2</v>
      </c>
      <c r="D39">
        <f t="shared" si="1"/>
        <v>0.11877700000000001</v>
      </c>
      <c r="E39">
        <f t="shared" si="2"/>
        <v>0.16634283757918608</v>
      </c>
    </row>
    <row r="40" spans="1:5" x14ac:dyDescent="0.25">
      <c r="A40" t="s">
        <v>17</v>
      </c>
      <c r="B40">
        <f>199.281</f>
        <v>199.28100000000001</v>
      </c>
      <c r="C40">
        <v>8.7820599999999999E-2</v>
      </c>
      <c r="D40">
        <f t="shared" si="1"/>
        <v>0.19928100000000001</v>
      </c>
      <c r="E40">
        <f t="shared" si="2"/>
        <v>0.13861318315692445</v>
      </c>
    </row>
    <row r="41" spans="1:5" x14ac:dyDescent="0.25">
      <c r="A41" t="s">
        <v>24</v>
      </c>
      <c r="B41">
        <f>428.564</f>
        <v>428.56400000000002</v>
      </c>
      <c r="C41">
        <v>0.14463300000000001</v>
      </c>
      <c r="D41">
        <f t="shared" si="1"/>
        <v>0.428564</v>
      </c>
      <c r="E41">
        <f t="shared" si="2"/>
        <v>0.19655843017448399</v>
      </c>
    </row>
    <row r="42" spans="1:5" x14ac:dyDescent="0.25">
      <c r="A42" t="s">
        <v>25</v>
      </c>
      <c r="B42">
        <f>896.158</f>
        <v>896.15800000000002</v>
      </c>
      <c r="C42">
        <v>0.253807</v>
      </c>
      <c r="D42">
        <f t="shared" si="1"/>
        <v>0.89615800000000001</v>
      </c>
      <c r="E42">
        <f t="shared" si="2"/>
        <v>0.28598326289114567</v>
      </c>
    </row>
    <row r="43" spans="1:5" x14ac:dyDescent="0.25">
      <c r="A43" t="s">
        <v>26</v>
      </c>
      <c r="B43">
        <f>1609.85</f>
        <v>1609.85</v>
      </c>
      <c r="C43">
        <v>0.42759399999999997</v>
      </c>
      <c r="D43">
        <f t="shared" si="1"/>
        <v>1.60985</v>
      </c>
      <c r="E43">
        <f t="shared" si="2"/>
        <v>0.3979321384034098</v>
      </c>
    </row>
    <row r="44" spans="1:5" x14ac:dyDescent="0.25">
      <c r="A44" t="s">
        <v>27</v>
      </c>
      <c r="B44">
        <f>3025.17</f>
        <v>3025.17</v>
      </c>
      <c r="C44">
        <v>0.59715600000000002</v>
      </c>
      <c r="D44">
        <f t="shared" si="1"/>
        <v>3.0251700000000001</v>
      </c>
      <c r="E44">
        <f t="shared" si="2"/>
        <v>0.43393865405157944</v>
      </c>
    </row>
    <row r="45" spans="1:5" x14ac:dyDescent="0.25">
      <c r="A45" t="s">
        <v>28</v>
      </c>
      <c r="B45">
        <f>5810.21</f>
        <v>5810.21</v>
      </c>
      <c r="C45">
        <v>0.88333300000000003</v>
      </c>
      <c r="D45">
        <f t="shared" si="1"/>
        <v>5.8102099999999997</v>
      </c>
      <c r="E45">
        <f t="shared" si="2"/>
        <v>0.50311150853771058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  <vt:lpstr>Tarea 9</vt:lpstr>
      <vt:lpstr>Tarea 10</vt:lpstr>
      <vt:lpstr>Tarea 11</vt:lpstr>
      <vt:lpstr>Tarea 12</vt:lpstr>
      <vt:lpstr>Tarea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2018-05-23T21:16:01Z</dcterms:modified>
</cp:coreProperties>
</file>