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a\Documents\GitHub\TP-GESTION-PROGRAMACION-2\SG - CLASES SEPARADAS\"/>
    </mc:Choice>
  </mc:AlternateContent>
  <xr:revisionPtr revIDLastSave="0" documentId="10_ncr:8100000_{0E31D40D-7876-4BFF-A5B8-293DFD07AEAF}" xr6:coauthVersionLast="34" xr6:coauthVersionMax="34" xr10:uidLastSave="{00000000-0000-0000-0000-000000000000}"/>
  <bookViews>
    <workbookView xWindow="0" yWindow="0" windowWidth="21570" windowHeight="7980" firstSheet="1" activeTab="2" xr2:uid="{A683A0A2-948E-478E-9454-D16ED83D3AB7}"/>
  </bookViews>
  <sheets>
    <sheet name="PRECIO DE COSTO" sheetId="1" r:id="rId1"/>
    <sheet name="BASE DE DATOS" sheetId="2" r:id="rId2"/>
    <sheet name="MODIFICACIONES" sheetId="4" r:id="rId3"/>
    <sheet name="AGREGAR COMPRA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3" i="2"/>
  <c r="J7" i="3" l="1"/>
  <c r="K7" i="3" s="1"/>
  <c r="L7" i="3" s="1"/>
  <c r="F7" i="3"/>
  <c r="J6" i="3"/>
  <c r="M6" i="3" s="1"/>
  <c r="F6" i="3"/>
  <c r="F5" i="3"/>
  <c r="J5" i="3"/>
  <c r="E10" i="1"/>
  <c r="C10" i="1"/>
  <c r="C5" i="1"/>
  <c r="F5" i="1" s="1"/>
  <c r="M7" i="3" l="1"/>
  <c r="N7" i="3"/>
  <c r="O7" i="3" s="1"/>
  <c r="P7" i="3" s="1"/>
  <c r="Q7" i="3" s="1"/>
  <c r="K6" i="3"/>
  <c r="L6" i="3" s="1"/>
  <c r="M5" i="3"/>
  <c r="K5" i="3"/>
  <c r="L5" i="3" s="1"/>
  <c r="D5" i="1"/>
  <c r="E5" i="1" s="1"/>
  <c r="F10" i="1"/>
  <c r="N5" i="3" l="1"/>
  <c r="N6" i="3"/>
  <c r="O6" i="3" s="1"/>
  <c r="P6" i="3" s="1"/>
  <c r="Q6" i="3" s="1"/>
  <c r="O5" i="3"/>
  <c r="P5" i="3" s="1"/>
  <c r="Q5" i="3" s="1"/>
  <c r="G5" i="1"/>
  <c r="H5" i="1" s="1"/>
  <c r="G10" i="1"/>
  <c r="H10" i="1" s="1"/>
</calcChain>
</file>

<file path=xl/sharedStrings.xml><?xml version="1.0" encoding="utf-8"?>
<sst xmlns="http://schemas.openxmlformats.org/spreadsheetml/2006/main" count="294" uniqueCount="149">
  <si>
    <t xml:space="preserve">PRECIO </t>
  </si>
  <si>
    <t>DESCUENTO</t>
  </si>
  <si>
    <t>IVA</t>
  </si>
  <si>
    <t>IB</t>
  </si>
  <si>
    <t>RETENCION</t>
  </si>
  <si>
    <t>PORCENTUALES</t>
  </si>
  <si>
    <t>PRECIO NETO</t>
  </si>
  <si>
    <t>-</t>
  </si>
  <si>
    <t>PFINAL</t>
  </si>
  <si>
    <t>RESPONSABLES INCRIPTOS</t>
  </si>
  <si>
    <t>MONOTRIBUTISTAS</t>
  </si>
  <si>
    <t>PRECIO C/IVA</t>
  </si>
  <si>
    <t>COCA COLA X 600 ML</t>
  </si>
  <si>
    <t xml:space="preserve">CODIGO </t>
  </si>
  <si>
    <t>RUBRO</t>
  </si>
  <si>
    <t>COCA-COLA</t>
  </si>
  <si>
    <t>CODIGO</t>
  </si>
  <si>
    <t>DESCRIPCION</t>
  </si>
  <si>
    <t>STOCK</t>
  </si>
  <si>
    <t>STOCK VALORIZADO</t>
  </si>
  <si>
    <t>STOCK ACTUAL</t>
  </si>
  <si>
    <t>PTOTAL</t>
  </si>
  <si>
    <t>COSTO REAL</t>
  </si>
  <si>
    <t>COSTO ACTUAL</t>
  </si>
  <si>
    <t>RENTABILIDAD</t>
  </si>
  <si>
    <t>PRECIO VENTA</t>
  </si>
  <si>
    <t>PROVEEDOR</t>
  </si>
  <si>
    <t>PEPSI</t>
  </si>
  <si>
    <t>BEBIDAS</t>
  </si>
  <si>
    <t>VILLAVICENCIO</t>
  </si>
  <si>
    <t>ARCOR</t>
  </si>
  <si>
    <t>GOLOSINAS</t>
  </si>
  <si>
    <t>KRAFT</t>
  </si>
  <si>
    <t>CHICLES</t>
  </si>
  <si>
    <t>BULTO</t>
  </si>
  <si>
    <t>CRITICO</t>
  </si>
  <si>
    <t>MASSALIN</t>
  </si>
  <si>
    <t>CIGARRILLOS</t>
  </si>
  <si>
    <t>NOBLEZA</t>
  </si>
  <si>
    <t>CIGARROS</t>
  </si>
  <si>
    <t>USUARIO</t>
  </si>
  <si>
    <t>CONTRASEÑA</t>
  </si>
  <si>
    <t>SECTOR</t>
  </si>
  <si>
    <t>MODIFICACIONES</t>
  </si>
  <si>
    <t>MENU COMPRAS</t>
  </si>
  <si>
    <t>PRODUCTOS</t>
  </si>
  <si>
    <t>AGREGAR PRODUCTO</t>
  </si>
  <si>
    <t>X</t>
  </si>
  <si>
    <t>INTERFAZ GRAFICA</t>
  </si>
  <si>
    <t>MENU PRINCIPAL</t>
  </si>
  <si>
    <t>SUBMENU</t>
  </si>
  <si>
    <t>OPCION</t>
  </si>
  <si>
    <t>LISTO</t>
  </si>
  <si>
    <t>DESCRIPCION DE LA MODIFICACION</t>
  </si>
  <si>
    <t>BORRAR PRODUCTO</t>
  </si>
  <si>
    <t>MOSTRAR EL PRODUCTO UNA VEZ QUE SE INGRESE EL CODIGO</t>
  </si>
  <si>
    <t>DAR LA OPCION DE BORRARLO O NO</t>
  </si>
  <si>
    <t>LISTAR TODOS</t>
  </si>
  <si>
    <t>TABULACIONES</t>
  </si>
  <si>
    <t>LISTAR POR CODIGO</t>
  </si>
  <si>
    <t>MODIFICAR PRODUCTO</t>
  </si>
  <si>
    <t>MODIFICAR DETALLE</t>
  </si>
  <si>
    <t>PROVEEDORES</t>
  </si>
  <si>
    <t>AGREGAR PROVEEDORES</t>
  </si>
  <si>
    <t>VALIDAR CODIGO DE PROVEEDOR DEL 1 AL 100</t>
  </si>
  <si>
    <t>AGREGAR DETALLE DE PROVEEDOR</t>
  </si>
  <si>
    <t>VALIDAR CODIGO DE PRODUCTO DEL 1000 AL 9999</t>
  </si>
  <si>
    <t>BORRAR PROVEEDOR</t>
  </si>
  <si>
    <t>DIVIDIR LA SECCION</t>
  </si>
  <si>
    <t>MODIFICAR PORCENTUALES</t>
  </si>
  <si>
    <t>MODIFICAR RUBRO</t>
  </si>
  <si>
    <t>AGREGAR COMPRA</t>
  </si>
  <si>
    <t>INTERFAZ</t>
  </si>
  <si>
    <t>MOSTRAR EL PROVEEDOR UNA VEZ QUE SE INGRESE EL CODIGO</t>
  </si>
  <si>
    <t>VALIDAR QUE INGRESE UN PRODUCTO QUE CORRESPONDA A ESE PROVEEDOR</t>
  </si>
  <si>
    <t>LISTAR TODAS LAS COMPRAS</t>
  </si>
  <si>
    <t>LISTAR COMPRAS POR CODIGO</t>
  </si>
  <si>
    <t>CORREGIR LOS DECIMALES</t>
  </si>
  <si>
    <t>MODIFICAR PROVEEDOR (TENER EN CUENTA EL RUBRO)</t>
  </si>
  <si>
    <t>AGREGAR REMITO</t>
  </si>
  <si>
    <t>PN</t>
  </si>
  <si>
    <t>PB</t>
  </si>
  <si>
    <t>PV</t>
  </si>
  <si>
    <t>CORREGIR REDONDEO</t>
  </si>
  <si>
    <t>CAMBIAR PRECIO DE COSTO Y VENTA (ESTAN INVERTIDOS)</t>
  </si>
  <si>
    <t>ERROR EN CABECERA, QUEDA ABIERTA.</t>
  </si>
  <si>
    <t>REVISAR EL STOCK VALORIZADO</t>
  </si>
  <si>
    <t>MENU TRANSFERENCIA</t>
  </si>
  <si>
    <t>MENU VENTAS</t>
  </si>
  <si>
    <t>AGREGAR STOCK</t>
  </si>
  <si>
    <t>AGREGAR VENTA</t>
  </si>
  <si>
    <t>CORREGIR EL CUENTA LINEAS</t>
  </si>
  <si>
    <t>AGREGAR LA VALIDACION POR CERO</t>
  </si>
  <si>
    <t>METODO DE PAGO</t>
  </si>
  <si>
    <t>TOTAL DE VENTA</t>
  </si>
  <si>
    <t>CALCULO DEL VUELTO</t>
  </si>
  <si>
    <t>VALIDAR EL DINERO QUE TE DEN PARA EL VUELTO</t>
  </si>
  <si>
    <t>completar ¿Qué desea listar?.  . .</t>
  </si>
  <si>
    <t>CONSULTAR MOVIMIENTOS</t>
  </si>
  <si>
    <t>VUELTO CON TARJETAS</t>
  </si>
  <si>
    <t>CONTADOR DE TIQUETS DEBITO/CREDITO</t>
  </si>
  <si>
    <t>CANTIDAD DE NUMEROS NEGATIVOS y 0(corregir leyenda DICE SIEMPRE MAYOR AL STOCK)</t>
  </si>
  <si>
    <t>ADMINISTRACION</t>
  </si>
  <si>
    <t>AGREGAR USUARIO</t>
  </si>
  <si>
    <t>SECTOR (indicar que numero es cada sector)</t>
  </si>
  <si>
    <t>P</t>
  </si>
  <si>
    <t>ADMINISTRACION (1)</t>
  </si>
  <si>
    <t>VENTAS (2)</t>
  </si>
  <si>
    <t>COMPRAS (3)</t>
  </si>
  <si>
    <t>MOVIMIENTOS (4)</t>
  </si>
  <si>
    <t>administracion</t>
  </si>
  <si>
    <t>ventas</t>
  </si>
  <si>
    <t>compras</t>
  </si>
  <si>
    <t>movimientos</t>
  </si>
  <si>
    <t>USUARIOS REALISTAS</t>
  </si>
  <si>
    <t>USUARIOS VIRTUALES</t>
  </si>
  <si>
    <t>alejandra</t>
  </si>
  <si>
    <t>barrachina</t>
  </si>
  <si>
    <t>federico</t>
  </si>
  <si>
    <t>lamas</t>
  </si>
  <si>
    <t>jose</t>
  </si>
  <si>
    <t>gonzalo</t>
  </si>
  <si>
    <t>gonzalez</t>
  </si>
  <si>
    <t>ramiro</t>
  </si>
  <si>
    <t>ramirez</t>
  </si>
  <si>
    <t>gimena</t>
  </si>
  <si>
    <t>gimenez</t>
  </si>
  <si>
    <t>(backup)</t>
  </si>
  <si>
    <t>coca cola x600ml</t>
  </si>
  <si>
    <t>coca cola x1,5l</t>
  </si>
  <si>
    <t>pepsi x600ml</t>
  </si>
  <si>
    <t>mirinda x1,5l</t>
  </si>
  <si>
    <t>block x40g</t>
  </si>
  <si>
    <t>aguila minitorta</t>
  </si>
  <si>
    <t>topline seven</t>
  </si>
  <si>
    <t>lucky click</t>
  </si>
  <si>
    <t>camel box</t>
  </si>
  <si>
    <t>philip ks</t>
  </si>
  <si>
    <t>marlboro box</t>
  </si>
  <si>
    <t>levite x600ml</t>
  </si>
  <si>
    <t>levite x1,5l</t>
  </si>
  <si>
    <t>milka almendras</t>
  </si>
  <si>
    <t>tri-shot</t>
  </si>
  <si>
    <t>beldent</t>
  </si>
  <si>
    <t>CIERRE DE CAJA</t>
  </si>
  <si>
    <t>x</t>
  </si>
  <si>
    <t>descripcion</t>
  </si>
  <si>
    <t>APROXIMACION DE PRECIOS</t>
  </si>
  <si>
    <t>LEYENDAS DE OPCIONES METODOS DE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</si>
</sst>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ont="1"/>
    <xf numFmtId="0" fontId="0" fillId="0" borderId="1" xfId="0" applyBorder="1"/>
    <xf numFmtId="0" fontId="1" fillId="6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1" fillId="0" borderId="13" xfId="0" applyFont="1" applyFill="1" applyBorder="1"/>
    <xf numFmtId="0" fontId="1" fillId="0" borderId="13" xfId="0" applyFont="1" applyFill="1" applyBorder="1" applyAlignment="1">
      <alignment horizontal="center"/>
    </xf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0" fillId="0" borderId="0" xfId="0" applyAlignment="1">
      <alignment horizontal="right"/>
    </xf>
    <xf numFmtId="0" fontId="0" fillId="0" borderId="14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0" borderId="15" xfId="0" applyBorder="1" applyAlignment="1">
      <alignment horizontal="right"/>
    </xf>
    <xf numFmtId="0" fontId="0" fillId="5" borderId="14" xfId="0" applyFont="1" applyFill="1" applyBorder="1" applyAlignment="1">
      <alignment horizontal="right"/>
    </xf>
    <xf numFmtId="0" fontId="9" fillId="0" borderId="14" xfId="0" applyFont="1" applyBorder="1"/>
    <xf numFmtId="0" fontId="0" fillId="5" borderId="14" xfId="0" applyFill="1" applyBorder="1"/>
    <xf numFmtId="0" fontId="9" fillId="0" borderId="15" xfId="0" applyFont="1" applyBorder="1"/>
    <xf numFmtId="0" fontId="0" fillId="0" borderId="14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9" fillId="0" borderId="16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1" xfId="0" applyBorder="1" applyAlignment="1">
      <alignment vertic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62C8-6966-47FE-89FB-83E5D7389F36}">
  <dimension ref="A2:H15"/>
  <sheetViews>
    <sheetView workbookViewId="0">
      <selection activeCell="A16" sqref="A16"/>
    </sheetView>
  </sheetViews>
  <sheetFormatPr baseColWidth="10" defaultRowHeight="15" x14ac:dyDescent="0.25"/>
  <cols>
    <col min="1" max="1" width="14.85546875" bestFit="1" customWidth="1"/>
    <col min="2" max="2" width="13" bestFit="1" customWidth="1"/>
    <col min="3" max="3" width="11.7109375" bestFit="1" customWidth="1"/>
    <col min="4" max="4" width="8.42578125" customWidth="1"/>
    <col min="5" max="5" width="11.140625" bestFit="1" customWidth="1"/>
    <col min="6" max="6" width="8.28515625" customWidth="1"/>
    <col min="7" max="7" width="10.28515625" customWidth="1"/>
    <col min="8" max="8" width="13.85546875" bestFit="1" customWidth="1"/>
  </cols>
  <sheetData>
    <row r="2" spans="1:8" ht="21" x14ac:dyDescent="0.35">
      <c r="A2" s="89" t="s">
        <v>9</v>
      </c>
      <c r="B2" s="89"/>
      <c r="C2" s="89"/>
      <c r="D2" s="89"/>
      <c r="E2" s="89"/>
      <c r="F2" s="89"/>
      <c r="G2" s="89"/>
    </row>
    <row r="3" spans="1:8" x14ac:dyDescent="0.25">
      <c r="B3" s="3" t="s">
        <v>6</v>
      </c>
      <c r="C3" s="3" t="s">
        <v>1</v>
      </c>
      <c r="D3" s="2" t="s">
        <v>2</v>
      </c>
      <c r="E3" s="3" t="s">
        <v>4</v>
      </c>
      <c r="F3" s="2" t="s">
        <v>3</v>
      </c>
      <c r="G3" s="2" t="s">
        <v>8</v>
      </c>
      <c r="H3" s="2" t="s">
        <v>24</v>
      </c>
    </row>
    <row r="4" spans="1:8" x14ac:dyDescent="0.25">
      <c r="A4" s="3" t="s">
        <v>5</v>
      </c>
      <c r="B4" s="1" t="s">
        <v>7</v>
      </c>
      <c r="C4" s="1">
        <v>10</v>
      </c>
      <c r="D4" s="1">
        <v>21</v>
      </c>
      <c r="E4" s="1">
        <v>30</v>
      </c>
      <c r="F4" s="1">
        <v>3.5</v>
      </c>
      <c r="G4" s="1" t="s">
        <v>7</v>
      </c>
      <c r="H4" s="1">
        <v>50</v>
      </c>
    </row>
    <row r="5" spans="1:8" x14ac:dyDescent="0.25">
      <c r="A5" s="3" t="s">
        <v>0</v>
      </c>
      <c r="B5" s="1">
        <v>100</v>
      </c>
      <c r="C5" s="1">
        <f>(B5*0.9)</f>
        <v>90</v>
      </c>
      <c r="D5" s="1">
        <f>(C5*0.21)</f>
        <v>18.899999999999999</v>
      </c>
      <c r="E5" s="1">
        <f>(D5*0.3)</f>
        <v>5.669999999999999</v>
      </c>
      <c r="F5" s="1">
        <f>(C5*0.035)</f>
        <v>3.1500000000000004</v>
      </c>
      <c r="G5">
        <f>SUM(C5:F5)</f>
        <v>117.72000000000001</v>
      </c>
      <c r="H5" s="1">
        <f>(G5*1.5)</f>
        <v>176.58</v>
      </c>
    </row>
    <row r="7" spans="1:8" ht="21" x14ac:dyDescent="0.35">
      <c r="A7" s="89" t="s">
        <v>10</v>
      </c>
      <c r="B7" s="89"/>
      <c r="C7" s="89"/>
      <c r="D7" s="89"/>
      <c r="E7" s="89"/>
      <c r="F7" s="89"/>
      <c r="G7" s="89"/>
    </row>
    <row r="8" spans="1:8" x14ac:dyDescent="0.25">
      <c r="B8" s="3" t="s">
        <v>11</v>
      </c>
      <c r="C8" s="3" t="s">
        <v>1</v>
      </c>
      <c r="D8" s="2" t="s">
        <v>2</v>
      </c>
      <c r="E8" s="3" t="s">
        <v>4</v>
      </c>
      <c r="F8" s="2" t="s">
        <v>3</v>
      </c>
      <c r="G8" s="2" t="s">
        <v>8</v>
      </c>
      <c r="H8" s="2" t="s">
        <v>24</v>
      </c>
    </row>
    <row r="9" spans="1:8" x14ac:dyDescent="0.25">
      <c r="A9" s="3" t="s">
        <v>5</v>
      </c>
      <c r="B9" s="1" t="s">
        <v>7</v>
      </c>
      <c r="C9" s="1">
        <v>10</v>
      </c>
      <c r="D9" s="1" t="s">
        <v>7</v>
      </c>
      <c r="E9" s="1" t="s">
        <v>7</v>
      </c>
      <c r="F9" s="1">
        <v>3.5</v>
      </c>
      <c r="G9" s="1" t="s">
        <v>7</v>
      </c>
      <c r="H9" s="1">
        <v>50</v>
      </c>
    </row>
    <row r="10" spans="1:8" x14ac:dyDescent="0.25">
      <c r="A10" s="3" t="s">
        <v>0</v>
      </c>
      <c r="B10" s="1">
        <v>121</v>
      </c>
      <c r="C10" s="1">
        <f>(B10*0.9)</f>
        <v>108.9</v>
      </c>
      <c r="D10" s="1">
        <v>0</v>
      </c>
      <c r="E10" s="1">
        <f>-D10</f>
        <v>0</v>
      </c>
      <c r="F10" s="1">
        <f>(C10*0.035)</f>
        <v>3.8115000000000006</v>
      </c>
      <c r="G10">
        <f>SUM(C10:F10)</f>
        <v>112.7115</v>
      </c>
      <c r="H10" s="1">
        <f>(G10*1.5)</f>
        <v>169.06725</v>
      </c>
    </row>
    <row r="13" spans="1:8" x14ac:dyDescent="0.25">
      <c r="A13" s="1"/>
    </row>
    <row r="14" spans="1:8" x14ac:dyDescent="0.25">
      <c r="A14" s="1"/>
    </row>
    <row r="15" spans="1:8" x14ac:dyDescent="0.25">
      <c r="A15">
        <v>50</v>
      </c>
    </row>
  </sheetData>
  <mergeCells count="2">
    <mergeCell ref="A2:G2"/>
    <mergeCell ref="A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7CB8-BD08-475E-BF73-5156E3B0BE3D}">
  <dimension ref="B1:Q29"/>
  <sheetViews>
    <sheetView topLeftCell="F1" workbookViewId="0">
      <selection activeCell="L21" sqref="L21"/>
    </sheetView>
  </sheetViews>
  <sheetFormatPr baseColWidth="10" defaultColWidth="11" defaultRowHeight="15" x14ac:dyDescent="0.25"/>
  <cols>
    <col min="1" max="1" width="2.140625" style="38" customWidth="1"/>
    <col min="2" max="2" width="19.85546875" style="40" bestFit="1" customWidth="1"/>
    <col min="3" max="3" width="8.28515625" style="38" bestFit="1" customWidth="1"/>
    <col min="4" max="5" width="14.140625" style="38" bestFit="1" customWidth="1"/>
    <col min="6" max="6" width="11.42578125"/>
    <col min="7" max="7" width="12.5703125" bestFit="1" customWidth="1"/>
    <col min="8" max="8" width="19.85546875" bestFit="1" customWidth="1"/>
    <col min="9" max="9" width="14.42578125" bestFit="1" customWidth="1"/>
    <col min="10" max="10" width="7.42578125" style="53" bestFit="1" customWidth="1"/>
    <col min="11" max="11" width="8.42578125" style="53" bestFit="1" customWidth="1"/>
    <col min="12" max="12" width="7.5703125" bestFit="1" customWidth="1"/>
    <col min="13" max="13" width="11.42578125"/>
    <col min="14" max="14" width="15.28515625" bestFit="1" customWidth="1"/>
    <col min="15" max="15" width="11" style="37"/>
    <col min="16" max="17" width="11.42578125" customWidth="1"/>
    <col min="18" max="16384" width="11" style="38"/>
  </cols>
  <sheetData>
    <row r="1" spans="2:17" ht="15.75" thickBot="1" x14ac:dyDescent="0.3">
      <c r="B1" s="90" t="s">
        <v>115</v>
      </c>
      <c r="C1" s="91"/>
      <c r="D1" s="91"/>
      <c r="E1" s="92"/>
      <c r="F1" s="38"/>
      <c r="L1" s="37" t="s">
        <v>127</v>
      </c>
    </row>
    <row r="2" spans="2:17" ht="16.5" thickBot="1" x14ac:dyDescent="0.3">
      <c r="B2" s="51" t="s">
        <v>42</v>
      </c>
      <c r="C2" s="52" t="s">
        <v>16</v>
      </c>
      <c r="D2" s="52" t="s">
        <v>40</v>
      </c>
      <c r="E2" s="52" t="s">
        <v>41</v>
      </c>
      <c r="F2" s="38"/>
      <c r="G2" s="73" t="s">
        <v>13</v>
      </c>
      <c r="H2" s="88" t="s">
        <v>146</v>
      </c>
      <c r="I2" s="73" t="s">
        <v>26</v>
      </c>
      <c r="J2" s="59" t="s">
        <v>34</v>
      </c>
      <c r="K2" s="59" t="s">
        <v>35</v>
      </c>
      <c r="L2" s="74" t="s">
        <v>18</v>
      </c>
      <c r="M2" s="73" t="s">
        <v>14</v>
      </c>
      <c r="N2" s="73" t="s">
        <v>24</v>
      </c>
      <c r="O2" s="73" t="s">
        <v>80</v>
      </c>
      <c r="P2" s="73" t="s">
        <v>81</v>
      </c>
      <c r="Q2" s="73" t="s">
        <v>82</v>
      </c>
    </row>
    <row r="3" spans="2:17" x14ac:dyDescent="0.25">
      <c r="B3" s="49" t="s">
        <v>106</v>
      </c>
      <c r="C3" s="50">
        <v>1</v>
      </c>
      <c r="D3" s="50" t="s">
        <v>110</v>
      </c>
      <c r="E3" s="50" t="s">
        <v>110</v>
      </c>
      <c r="F3" s="38"/>
      <c r="G3" s="71">
        <v>1001</v>
      </c>
      <c r="H3" s="76" t="s">
        <v>128</v>
      </c>
      <c r="I3" s="71" t="s">
        <v>15</v>
      </c>
      <c r="J3" s="60">
        <v>12</v>
      </c>
      <c r="K3" s="60">
        <v>36</v>
      </c>
      <c r="L3" s="72">
        <f>J3*10</f>
        <v>120</v>
      </c>
      <c r="M3" s="71" t="s">
        <v>28</v>
      </c>
      <c r="N3" s="71">
        <v>50</v>
      </c>
      <c r="O3" s="71">
        <v>30</v>
      </c>
      <c r="P3" s="71"/>
      <c r="Q3" s="71"/>
    </row>
    <row r="4" spans="2:17" x14ac:dyDescent="0.25">
      <c r="B4" s="45" t="s">
        <v>107</v>
      </c>
      <c r="C4" s="42">
        <v>2</v>
      </c>
      <c r="D4" s="42" t="s">
        <v>111</v>
      </c>
      <c r="E4" s="42" t="s">
        <v>111</v>
      </c>
      <c r="F4" s="38"/>
      <c r="G4" s="54">
        <v>1002</v>
      </c>
      <c r="H4" s="77" t="s">
        <v>129</v>
      </c>
      <c r="I4" s="54" t="s">
        <v>15</v>
      </c>
      <c r="J4" s="61">
        <v>8</v>
      </c>
      <c r="K4" s="61">
        <v>48</v>
      </c>
      <c r="L4" s="65">
        <f t="shared" ref="L4:L18" si="0">J4*10</f>
        <v>80</v>
      </c>
      <c r="M4" s="54" t="s">
        <v>28</v>
      </c>
      <c r="N4" s="54">
        <v>50</v>
      </c>
      <c r="O4" s="54">
        <v>60</v>
      </c>
      <c r="P4" s="54"/>
      <c r="Q4" s="54"/>
    </row>
    <row r="5" spans="2:17" x14ac:dyDescent="0.25">
      <c r="B5" s="45" t="s">
        <v>108</v>
      </c>
      <c r="C5" s="42">
        <v>3</v>
      </c>
      <c r="D5" s="42" t="s">
        <v>112</v>
      </c>
      <c r="E5" s="42" t="s">
        <v>112</v>
      </c>
      <c r="F5" s="38"/>
      <c r="G5" s="54">
        <v>2001</v>
      </c>
      <c r="H5" s="77" t="s">
        <v>130</v>
      </c>
      <c r="I5" s="54" t="s">
        <v>27</v>
      </c>
      <c r="J5" s="61">
        <v>12</v>
      </c>
      <c r="K5" s="61">
        <v>12</v>
      </c>
      <c r="L5" s="65">
        <f t="shared" si="0"/>
        <v>120</v>
      </c>
      <c r="M5" s="54" t="s">
        <v>28</v>
      </c>
      <c r="N5" s="54">
        <v>50</v>
      </c>
      <c r="O5" s="54">
        <v>30</v>
      </c>
      <c r="P5" s="69"/>
      <c r="Q5" s="69"/>
    </row>
    <row r="6" spans="2:17" ht="15.75" thickBot="1" x14ac:dyDescent="0.3">
      <c r="B6" s="46" t="s">
        <v>109</v>
      </c>
      <c r="C6" s="43">
        <v>4</v>
      </c>
      <c r="D6" s="43" t="s">
        <v>113</v>
      </c>
      <c r="E6" s="43" t="s">
        <v>113</v>
      </c>
      <c r="F6" s="38"/>
      <c r="G6" s="54">
        <v>2002</v>
      </c>
      <c r="H6" s="77" t="s">
        <v>131</v>
      </c>
      <c r="I6" s="54" t="s">
        <v>27</v>
      </c>
      <c r="J6" s="61">
        <v>6</v>
      </c>
      <c r="K6" s="61">
        <v>6</v>
      </c>
      <c r="L6" s="65">
        <f t="shared" si="0"/>
        <v>60</v>
      </c>
      <c r="M6" s="54" t="s">
        <v>28</v>
      </c>
      <c r="N6" s="54">
        <v>50</v>
      </c>
      <c r="O6" s="54">
        <v>55</v>
      </c>
      <c r="P6" s="54"/>
      <c r="Q6" s="54"/>
    </row>
    <row r="7" spans="2:17" ht="15.75" thickBot="1" x14ac:dyDescent="0.3">
      <c r="B7" s="90" t="s">
        <v>114</v>
      </c>
      <c r="C7" s="91"/>
      <c r="D7" s="91"/>
      <c r="E7" s="92"/>
      <c r="F7" s="38"/>
      <c r="G7" s="54">
        <v>3001</v>
      </c>
      <c r="H7" s="77" t="s">
        <v>132</v>
      </c>
      <c r="I7" s="54" t="s">
        <v>30</v>
      </c>
      <c r="J7" s="61">
        <v>20</v>
      </c>
      <c r="K7" s="61">
        <v>20</v>
      </c>
      <c r="L7" s="65">
        <f t="shared" si="0"/>
        <v>200</v>
      </c>
      <c r="M7" s="54" t="s">
        <v>31</v>
      </c>
      <c r="N7" s="54">
        <v>80</v>
      </c>
      <c r="O7" s="54">
        <v>20</v>
      </c>
      <c r="P7" s="69"/>
      <c r="Q7" s="69"/>
    </row>
    <row r="8" spans="2:17" ht="15.75" thickBot="1" x14ac:dyDescent="0.3">
      <c r="B8" s="48" t="s">
        <v>42</v>
      </c>
      <c r="C8" s="47" t="s">
        <v>16</v>
      </c>
      <c r="D8" s="47" t="s">
        <v>40</v>
      </c>
      <c r="E8" s="47" t="s">
        <v>41</v>
      </c>
      <c r="F8" s="38"/>
      <c r="G8" s="54">
        <v>3002</v>
      </c>
      <c r="H8" s="77" t="s">
        <v>133</v>
      </c>
      <c r="I8" s="54" t="s">
        <v>30</v>
      </c>
      <c r="J8" s="61">
        <v>21</v>
      </c>
      <c r="K8" s="61">
        <v>21</v>
      </c>
      <c r="L8" s="65">
        <f t="shared" si="0"/>
        <v>210</v>
      </c>
      <c r="M8" s="57" t="s">
        <v>31</v>
      </c>
      <c r="N8" s="54">
        <v>80</v>
      </c>
      <c r="O8" s="54">
        <v>20</v>
      </c>
      <c r="P8" s="69"/>
      <c r="Q8" s="69"/>
    </row>
    <row r="9" spans="2:17" x14ac:dyDescent="0.25">
      <c r="B9" s="44" t="s">
        <v>106</v>
      </c>
      <c r="C9" s="41">
        <v>34</v>
      </c>
      <c r="D9" s="41" t="s">
        <v>120</v>
      </c>
      <c r="E9" s="41" t="s">
        <v>117</v>
      </c>
      <c r="F9" s="38"/>
      <c r="G9" s="54">
        <v>3003</v>
      </c>
      <c r="H9" s="77" t="s">
        <v>134</v>
      </c>
      <c r="I9" s="54" t="s">
        <v>30</v>
      </c>
      <c r="J9" s="61">
        <v>20</v>
      </c>
      <c r="K9" s="61">
        <v>60</v>
      </c>
      <c r="L9" s="65">
        <f t="shared" si="0"/>
        <v>200</v>
      </c>
      <c r="M9" s="54" t="s">
        <v>33</v>
      </c>
      <c r="N9" s="54">
        <v>80</v>
      </c>
      <c r="O9" s="54">
        <v>15</v>
      </c>
      <c r="P9" s="69"/>
      <c r="Q9" s="69"/>
    </row>
    <row r="10" spans="2:17" x14ac:dyDescent="0.25">
      <c r="B10" s="45" t="s">
        <v>106</v>
      </c>
      <c r="C10" s="42">
        <v>29</v>
      </c>
      <c r="D10" s="42" t="s">
        <v>116</v>
      </c>
      <c r="E10" s="42" t="s">
        <v>117</v>
      </c>
      <c r="F10" s="38"/>
      <c r="G10" s="54">
        <v>5001</v>
      </c>
      <c r="H10" s="77" t="s">
        <v>135</v>
      </c>
      <c r="I10" s="54" t="s">
        <v>38</v>
      </c>
      <c r="J10" s="61">
        <v>10</v>
      </c>
      <c r="K10" s="61">
        <v>40</v>
      </c>
      <c r="L10" s="65">
        <f t="shared" si="0"/>
        <v>100</v>
      </c>
      <c r="M10" s="54" t="s">
        <v>37</v>
      </c>
      <c r="N10" s="54">
        <v>35</v>
      </c>
      <c r="O10" s="54">
        <v>70</v>
      </c>
      <c r="P10" s="69"/>
      <c r="Q10" s="69"/>
    </row>
    <row r="11" spans="2:17" x14ac:dyDescent="0.25">
      <c r="B11" s="45" t="s">
        <v>109</v>
      </c>
      <c r="C11" s="42">
        <v>22</v>
      </c>
      <c r="D11" s="42" t="s">
        <v>118</v>
      </c>
      <c r="E11" s="42" t="s">
        <v>119</v>
      </c>
      <c r="F11" s="38"/>
      <c r="G11" s="54">
        <v>5002</v>
      </c>
      <c r="H11" s="77" t="s">
        <v>136</v>
      </c>
      <c r="I11" s="54" t="s">
        <v>38</v>
      </c>
      <c r="J11" s="61">
        <v>10</v>
      </c>
      <c r="K11" s="61">
        <v>20</v>
      </c>
      <c r="L11" s="65">
        <f t="shared" si="0"/>
        <v>100</v>
      </c>
      <c r="M11" s="54" t="s">
        <v>37</v>
      </c>
      <c r="N11" s="54">
        <v>35</v>
      </c>
      <c r="O11" s="54">
        <v>70</v>
      </c>
      <c r="P11" s="69"/>
      <c r="Q11" s="69"/>
    </row>
    <row r="12" spans="2:17" x14ac:dyDescent="0.25">
      <c r="B12" s="45" t="s">
        <v>108</v>
      </c>
      <c r="C12" s="42">
        <v>60</v>
      </c>
      <c r="D12" s="42" t="s">
        <v>121</v>
      </c>
      <c r="E12" s="42" t="s">
        <v>122</v>
      </c>
      <c r="F12" s="38"/>
      <c r="G12" s="54">
        <v>6001</v>
      </c>
      <c r="H12" s="77" t="s">
        <v>137</v>
      </c>
      <c r="I12" s="54" t="s">
        <v>36</v>
      </c>
      <c r="J12" s="61">
        <v>10</v>
      </c>
      <c r="K12" s="61">
        <v>60</v>
      </c>
      <c r="L12" s="65">
        <f t="shared" si="0"/>
        <v>100</v>
      </c>
      <c r="M12" s="68" t="s">
        <v>37</v>
      </c>
      <c r="N12" s="54">
        <v>35</v>
      </c>
      <c r="O12" s="54">
        <v>65</v>
      </c>
      <c r="P12" s="69"/>
      <c r="Q12" s="69"/>
    </row>
    <row r="13" spans="2:17" x14ac:dyDescent="0.25">
      <c r="B13" s="45" t="s">
        <v>107</v>
      </c>
      <c r="C13" s="42">
        <v>19</v>
      </c>
      <c r="D13" s="42" t="s">
        <v>123</v>
      </c>
      <c r="E13" s="42" t="s">
        <v>124</v>
      </c>
      <c r="F13" s="38"/>
      <c r="G13" s="54">
        <v>6002</v>
      </c>
      <c r="H13" s="77" t="s">
        <v>138</v>
      </c>
      <c r="I13" s="54" t="s">
        <v>36</v>
      </c>
      <c r="J13" s="61">
        <v>10</v>
      </c>
      <c r="K13" s="61">
        <v>60</v>
      </c>
      <c r="L13" s="65">
        <f t="shared" si="0"/>
        <v>100</v>
      </c>
      <c r="M13" s="54" t="s">
        <v>37</v>
      </c>
      <c r="N13" s="54">
        <v>35</v>
      </c>
      <c r="O13" s="54">
        <v>70</v>
      </c>
      <c r="P13" s="54"/>
      <c r="Q13" s="54"/>
    </row>
    <row r="14" spans="2:17" ht="15.75" thickBot="1" x14ac:dyDescent="0.3">
      <c r="B14" s="46" t="s">
        <v>107</v>
      </c>
      <c r="C14" s="43">
        <v>21</v>
      </c>
      <c r="D14" s="43" t="s">
        <v>125</v>
      </c>
      <c r="E14" s="43" t="s">
        <v>126</v>
      </c>
      <c r="F14" s="38"/>
      <c r="G14" s="55">
        <v>8001</v>
      </c>
      <c r="H14" s="78" t="s">
        <v>139</v>
      </c>
      <c r="I14" s="55" t="s">
        <v>29</v>
      </c>
      <c r="J14" s="62">
        <v>12</v>
      </c>
      <c r="K14" s="64">
        <v>24</v>
      </c>
      <c r="L14" s="66">
        <f t="shared" si="0"/>
        <v>120</v>
      </c>
      <c r="M14" s="55" t="s">
        <v>28</v>
      </c>
      <c r="N14" s="55">
        <v>50</v>
      </c>
      <c r="O14" s="55">
        <v>25</v>
      </c>
      <c r="P14" s="66"/>
      <c r="Q14" s="66"/>
    </row>
    <row r="15" spans="2:17" x14ac:dyDescent="0.25">
      <c r="F15" s="38"/>
      <c r="G15" s="55">
        <v>8002</v>
      </c>
      <c r="H15" s="78" t="s">
        <v>140</v>
      </c>
      <c r="I15" s="55" t="s">
        <v>29</v>
      </c>
      <c r="J15" s="62">
        <v>12</v>
      </c>
      <c r="K15" s="62">
        <v>48</v>
      </c>
      <c r="L15" s="66">
        <f t="shared" si="0"/>
        <v>120</v>
      </c>
      <c r="M15" s="55" t="s">
        <v>28</v>
      </c>
      <c r="N15" s="55">
        <v>50</v>
      </c>
      <c r="O15" s="55">
        <v>40</v>
      </c>
      <c r="P15" s="66"/>
      <c r="Q15" s="66"/>
    </row>
    <row r="16" spans="2:17" x14ac:dyDescent="0.25">
      <c r="F16" s="38"/>
      <c r="G16" s="54">
        <v>9001</v>
      </c>
      <c r="H16" s="77" t="s">
        <v>141</v>
      </c>
      <c r="I16" s="54" t="s">
        <v>32</v>
      </c>
      <c r="J16" s="61">
        <v>12</v>
      </c>
      <c r="K16" s="61">
        <v>12</v>
      </c>
      <c r="L16" s="65">
        <f t="shared" si="0"/>
        <v>120</v>
      </c>
      <c r="M16" s="54" t="s">
        <v>31</v>
      </c>
      <c r="N16" s="54">
        <v>80</v>
      </c>
      <c r="O16" s="54">
        <v>120</v>
      </c>
      <c r="P16" s="69"/>
      <c r="Q16" s="69"/>
    </row>
    <row r="17" spans="6:17" x14ac:dyDescent="0.25">
      <c r="F17" s="38"/>
      <c r="G17" s="54">
        <v>9002</v>
      </c>
      <c r="H17" s="77" t="s">
        <v>142</v>
      </c>
      <c r="I17" s="54" t="s">
        <v>32</v>
      </c>
      <c r="J17" s="61">
        <v>36</v>
      </c>
      <c r="K17" s="61">
        <v>36</v>
      </c>
      <c r="L17" s="65">
        <f t="shared" si="0"/>
        <v>360</v>
      </c>
      <c r="M17" s="54" t="s">
        <v>31</v>
      </c>
      <c r="N17" s="54">
        <v>80</v>
      </c>
      <c r="O17" s="54">
        <v>20</v>
      </c>
      <c r="P17" s="69"/>
      <c r="Q17" s="69"/>
    </row>
    <row r="18" spans="6:17" ht="15.75" thickBot="1" x14ac:dyDescent="0.3">
      <c r="F18" s="38"/>
      <c r="G18" s="56">
        <v>9003</v>
      </c>
      <c r="H18" s="79" t="s">
        <v>143</v>
      </c>
      <c r="I18" s="56" t="s">
        <v>32</v>
      </c>
      <c r="J18" s="63">
        <v>20</v>
      </c>
      <c r="K18" s="63">
        <v>60</v>
      </c>
      <c r="L18" s="67">
        <f t="shared" si="0"/>
        <v>200</v>
      </c>
      <c r="M18" s="56" t="s">
        <v>31</v>
      </c>
      <c r="N18" s="56">
        <v>80</v>
      </c>
      <c r="O18" s="56">
        <v>10</v>
      </c>
      <c r="P18" s="70"/>
      <c r="Q18" s="70"/>
    </row>
    <row r="19" spans="6:17" ht="15.75" thickBot="1" x14ac:dyDescent="0.3">
      <c r="F19" s="38"/>
      <c r="N19" s="29"/>
    </row>
    <row r="20" spans="6:17" ht="16.5" thickBot="1" x14ac:dyDescent="0.3">
      <c r="F20" s="38"/>
      <c r="G20" s="73" t="s">
        <v>16</v>
      </c>
      <c r="H20" s="73" t="s">
        <v>26</v>
      </c>
      <c r="I20" s="73" t="s">
        <v>14</v>
      </c>
      <c r="J20" s="59" t="s">
        <v>2</v>
      </c>
      <c r="K20" s="59" t="s">
        <v>3</v>
      </c>
      <c r="L20" s="75" t="s">
        <v>105</v>
      </c>
      <c r="M20" s="38"/>
    </row>
    <row r="21" spans="6:17" x14ac:dyDescent="0.25">
      <c r="F21" s="38"/>
      <c r="G21" s="71">
        <v>100</v>
      </c>
      <c r="H21" s="76" t="s">
        <v>15</v>
      </c>
      <c r="I21" s="71" t="s">
        <v>28</v>
      </c>
      <c r="J21" s="60">
        <v>21</v>
      </c>
      <c r="K21" s="60">
        <v>2.5</v>
      </c>
      <c r="L21" s="71">
        <v>1.3</v>
      </c>
      <c r="M21" s="38"/>
      <c r="N21" s="38"/>
      <c r="O21" s="39"/>
      <c r="P21" s="38"/>
      <c r="Q21" s="38"/>
    </row>
    <row r="22" spans="6:17" x14ac:dyDescent="0.25">
      <c r="F22" s="38"/>
      <c r="G22" s="54">
        <v>200</v>
      </c>
      <c r="H22" s="77" t="s">
        <v>27</v>
      </c>
      <c r="I22" s="54" t="s">
        <v>28</v>
      </c>
      <c r="J22" s="61">
        <v>21</v>
      </c>
      <c r="K22" s="61">
        <v>3</v>
      </c>
      <c r="L22" s="54">
        <v>2.5</v>
      </c>
      <c r="M22" s="38"/>
      <c r="N22" s="38"/>
      <c r="O22" s="39"/>
      <c r="P22" s="38"/>
      <c r="Q22" s="38"/>
    </row>
    <row r="23" spans="6:17" x14ac:dyDescent="0.25">
      <c r="F23" s="38"/>
      <c r="G23" s="54">
        <v>300</v>
      </c>
      <c r="H23" s="77" t="s">
        <v>30</v>
      </c>
      <c r="I23" s="54" t="s">
        <v>31</v>
      </c>
      <c r="J23" s="61">
        <v>21</v>
      </c>
      <c r="K23" s="61">
        <v>1.3</v>
      </c>
      <c r="L23" s="54">
        <v>2.5</v>
      </c>
      <c r="M23" s="38"/>
      <c r="N23" s="38"/>
      <c r="O23" s="39"/>
      <c r="P23" s="38"/>
      <c r="Q23" s="38"/>
    </row>
    <row r="24" spans="6:17" x14ac:dyDescent="0.25">
      <c r="F24" s="38"/>
      <c r="G24" s="54">
        <v>500</v>
      </c>
      <c r="H24" s="77" t="s">
        <v>38</v>
      </c>
      <c r="I24" s="54" t="s">
        <v>39</v>
      </c>
      <c r="J24" s="61">
        <v>21</v>
      </c>
      <c r="K24" s="61">
        <v>0.3</v>
      </c>
      <c r="L24" s="54">
        <v>3.5</v>
      </c>
      <c r="M24" s="38"/>
      <c r="N24" s="38"/>
      <c r="O24" s="39"/>
      <c r="P24" s="38"/>
      <c r="Q24" s="38"/>
    </row>
    <row r="25" spans="6:17" x14ac:dyDescent="0.25">
      <c r="F25" s="38"/>
      <c r="G25" s="54">
        <v>600</v>
      </c>
      <c r="H25" s="77" t="s">
        <v>36</v>
      </c>
      <c r="I25" s="54" t="s">
        <v>39</v>
      </c>
      <c r="J25" s="61">
        <v>21</v>
      </c>
      <c r="K25" s="61">
        <v>2</v>
      </c>
      <c r="L25" s="54">
        <v>3.5</v>
      </c>
      <c r="M25" s="38"/>
      <c r="N25" s="38"/>
      <c r="O25" s="39"/>
      <c r="P25" s="38"/>
      <c r="Q25" s="38"/>
    </row>
    <row r="26" spans="6:17" x14ac:dyDescent="0.25">
      <c r="F26" s="38"/>
      <c r="G26" s="55">
        <v>800</v>
      </c>
      <c r="H26" s="78" t="s">
        <v>29</v>
      </c>
      <c r="I26" s="55" t="s">
        <v>28</v>
      </c>
      <c r="J26" s="62">
        <v>21</v>
      </c>
      <c r="K26" s="62"/>
      <c r="L26" s="66"/>
      <c r="M26" s="38"/>
      <c r="N26" s="38"/>
      <c r="O26" s="39"/>
      <c r="P26" s="38"/>
      <c r="Q26" s="38"/>
    </row>
    <row r="27" spans="6:17" ht="15.75" thickBot="1" x14ac:dyDescent="0.3">
      <c r="F27" s="38"/>
      <c r="G27" s="56">
        <v>900</v>
      </c>
      <c r="H27" s="79" t="s">
        <v>32</v>
      </c>
      <c r="I27" s="58" t="s">
        <v>31</v>
      </c>
      <c r="J27" s="63">
        <v>21</v>
      </c>
      <c r="K27" s="63">
        <v>2.2999999999999998</v>
      </c>
      <c r="L27" s="56">
        <v>3.5</v>
      </c>
      <c r="M27" s="38"/>
      <c r="N27" s="38"/>
      <c r="O27" s="39"/>
      <c r="P27" s="38"/>
      <c r="Q27" s="38"/>
    </row>
    <row r="28" spans="6:17" x14ac:dyDescent="0.25">
      <c r="F28" s="38"/>
      <c r="M28" s="38"/>
      <c r="N28" s="38"/>
      <c r="O28" s="39"/>
      <c r="P28" s="38"/>
      <c r="Q28" s="38"/>
    </row>
    <row r="29" spans="6:17" x14ac:dyDescent="0.25">
      <c r="F29" s="38"/>
      <c r="M29" s="38"/>
      <c r="N29" s="38"/>
      <c r="O29" s="39"/>
      <c r="P29" s="38"/>
      <c r="Q29" s="38"/>
    </row>
  </sheetData>
  <mergeCells count="2">
    <mergeCell ref="B1:E1"/>
    <mergeCell ref="B7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EBBD-090D-4434-A119-3402FA7D8625}">
  <dimension ref="C2:G54"/>
  <sheetViews>
    <sheetView tabSelected="1" topLeftCell="A37" workbookViewId="0">
      <selection activeCell="G61" sqref="G61"/>
    </sheetView>
  </sheetViews>
  <sheetFormatPr baseColWidth="10" defaultRowHeight="15" x14ac:dyDescent="0.25"/>
  <cols>
    <col min="1" max="1" width="6" customWidth="1"/>
    <col min="2" max="2" width="8.42578125" customWidth="1"/>
    <col min="3" max="3" width="21.5703125" bestFit="1" customWidth="1"/>
    <col min="4" max="4" width="17.85546875" bestFit="1" customWidth="1"/>
    <col min="5" max="5" width="24" customWidth="1"/>
    <col min="6" max="6" width="5.85546875" bestFit="1" customWidth="1"/>
    <col min="7" max="7" width="81.85546875" bestFit="1" customWidth="1"/>
  </cols>
  <sheetData>
    <row r="2" spans="3:7" ht="24" thickBot="1" x14ac:dyDescent="0.4">
      <c r="C2" s="95" t="s">
        <v>43</v>
      </c>
      <c r="D2" s="95"/>
      <c r="E2" s="95"/>
      <c r="F2" s="95"/>
      <c r="G2" s="95"/>
    </row>
    <row r="3" spans="3:7" x14ac:dyDescent="0.25">
      <c r="C3" s="31" t="s">
        <v>49</v>
      </c>
      <c r="D3" s="32" t="s">
        <v>50</v>
      </c>
      <c r="E3" s="32" t="s">
        <v>51</v>
      </c>
      <c r="F3" s="32" t="s">
        <v>52</v>
      </c>
      <c r="G3" s="33" t="s">
        <v>53</v>
      </c>
    </row>
    <row r="4" spans="3:7" x14ac:dyDescent="0.25">
      <c r="C4" s="93" t="s">
        <v>44</v>
      </c>
      <c r="D4" s="93" t="s">
        <v>45</v>
      </c>
      <c r="E4" s="93" t="s">
        <v>46</v>
      </c>
      <c r="F4" s="83" t="s">
        <v>47</v>
      </c>
      <c r="G4" s="34" t="s">
        <v>65</v>
      </c>
    </row>
    <row r="5" spans="3:7" x14ac:dyDescent="0.25">
      <c r="C5" s="93"/>
      <c r="D5" s="93"/>
      <c r="E5" s="93"/>
      <c r="F5" s="83" t="s">
        <v>47</v>
      </c>
      <c r="G5" s="30" t="s">
        <v>66</v>
      </c>
    </row>
    <row r="6" spans="3:7" x14ac:dyDescent="0.25">
      <c r="C6" s="93"/>
      <c r="D6" s="93"/>
      <c r="E6" s="93"/>
      <c r="F6" s="83" t="s">
        <v>47</v>
      </c>
      <c r="G6" s="34" t="s">
        <v>48</v>
      </c>
    </row>
    <row r="7" spans="3:7" x14ac:dyDescent="0.25">
      <c r="C7" s="93"/>
      <c r="D7" s="93"/>
      <c r="E7" s="93" t="s">
        <v>54</v>
      </c>
      <c r="F7" s="83" t="s">
        <v>47</v>
      </c>
      <c r="G7" s="30" t="s">
        <v>55</v>
      </c>
    </row>
    <row r="8" spans="3:7" x14ac:dyDescent="0.25">
      <c r="C8" s="93"/>
      <c r="D8" s="93"/>
      <c r="E8" s="93"/>
      <c r="F8" s="83" t="s">
        <v>47</v>
      </c>
      <c r="G8" s="30" t="s">
        <v>56</v>
      </c>
    </row>
    <row r="9" spans="3:7" x14ac:dyDescent="0.25">
      <c r="C9" s="93"/>
      <c r="D9" s="93"/>
      <c r="E9" s="93"/>
      <c r="F9" s="83" t="s">
        <v>47</v>
      </c>
      <c r="G9" s="30" t="s">
        <v>48</v>
      </c>
    </row>
    <row r="10" spans="3:7" x14ac:dyDescent="0.25">
      <c r="C10" s="93"/>
      <c r="D10" s="93"/>
      <c r="E10" s="81"/>
      <c r="F10" s="83" t="s">
        <v>47</v>
      </c>
      <c r="G10" s="30" t="s">
        <v>77</v>
      </c>
    </row>
    <row r="11" spans="3:7" x14ac:dyDescent="0.25">
      <c r="C11" s="93"/>
      <c r="D11" s="93"/>
      <c r="E11" s="93" t="s">
        <v>57</v>
      </c>
      <c r="F11" s="83" t="s">
        <v>47</v>
      </c>
      <c r="G11" s="30" t="s">
        <v>48</v>
      </c>
    </row>
    <row r="12" spans="3:7" x14ac:dyDescent="0.25">
      <c r="C12" s="93"/>
      <c r="D12" s="93"/>
      <c r="E12" s="93"/>
      <c r="F12" s="83" t="s">
        <v>47</v>
      </c>
      <c r="G12" s="30" t="s">
        <v>58</v>
      </c>
    </row>
    <row r="13" spans="3:7" x14ac:dyDescent="0.25">
      <c r="C13" s="93"/>
      <c r="D13" s="93"/>
      <c r="E13" s="35" t="s">
        <v>59</v>
      </c>
      <c r="F13" s="83" t="s">
        <v>47</v>
      </c>
      <c r="G13" s="30" t="s">
        <v>48</v>
      </c>
    </row>
    <row r="14" spans="3:7" x14ac:dyDescent="0.25">
      <c r="C14" s="93"/>
      <c r="D14" s="93"/>
      <c r="E14" s="93" t="s">
        <v>60</v>
      </c>
      <c r="F14" s="83" t="s">
        <v>47</v>
      </c>
      <c r="G14" s="30" t="s">
        <v>68</v>
      </c>
    </row>
    <row r="15" spans="3:7" x14ac:dyDescent="0.25">
      <c r="C15" s="93"/>
      <c r="D15" s="93"/>
      <c r="E15" s="93"/>
      <c r="F15" s="83" t="s">
        <v>47</v>
      </c>
      <c r="G15" s="34" t="s">
        <v>61</v>
      </c>
    </row>
    <row r="16" spans="3:7" x14ac:dyDescent="0.25">
      <c r="C16" s="93"/>
      <c r="D16" s="93"/>
      <c r="E16" s="93"/>
      <c r="F16" s="97" t="s">
        <v>145</v>
      </c>
      <c r="G16" s="98" t="s">
        <v>78</v>
      </c>
    </row>
    <row r="17" spans="3:7" x14ac:dyDescent="0.25">
      <c r="C17" s="93"/>
      <c r="D17" s="93"/>
      <c r="E17" s="93"/>
      <c r="F17" s="83" t="s">
        <v>47</v>
      </c>
      <c r="G17" s="30" t="s">
        <v>48</v>
      </c>
    </row>
    <row r="18" spans="3:7" x14ac:dyDescent="0.25">
      <c r="C18" s="93"/>
      <c r="D18" s="93" t="s">
        <v>62</v>
      </c>
      <c r="E18" s="96" t="s">
        <v>63</v>
      </c>
      <c r="F18" s="83" t="s">
        <v>145</v>
      </c>
      <c r="G18" s="30" t="s">
        <v>48</v>
      </c>
    </row>
    <row r="19" spans="3:7" x14ac:dyDescent="0.25">
      <c r="C19" s="93"/>
      <c r="D19" s="93"/>
      <c r="E19" s="96"/>
      <c r="F19" s="83" t="s">
        <v>145</v>
      </c>
      <c r="G19" s="30" t="s">
        <v>64</v>
      </c>
    </row>
    <row r="20" spans="3:7" x14ac:dyDescent="0.25">
      <c r="C20" s="93"/>
      <c r="D20" s="93"/>
      <c r="E20" s="93" t="s">
        <v>67</v>
      </c>
      <c r="F20" s="83" t="s">
        <v>145</v>
      </c>
      <c r="G20" s="30" t="s">
        <v>55</v>
      </c>
    </row>
    <row r="21" spans="3:7" x14ac:dyDescent="0.25">
      <c r="C21" s="93"/>
      <c r="D21" s="93"/>
      <c r="E21" s="93"/>
      <c r="F21" s="83" t="s">
        <v>145</v>
      </c>
      <c r="G21" s="30" t="s">
        <v>56</v>
      </c>
    </row>
    <row r="22" spans="3:7" x14ac:dyDescent="0.25">
      <c r="C22" s="93"/>
      <c r="D22" s="93"/>
      <c r="E22" s="93"/>
      <c r="F22" s="83" t="s">
        <v>145</v>
      </c>
      <c r="G22" s="30" t="s">
        <v>48</v>
      </c>
    </row>
    <row r="23" spans="3:7" x14ac:dyDescent="0.25">
      <c r="C23" s="93"/>
      <c r="D23" s="93"/>
      <c r="E23" s="93" t="s">
        <v>57</v>
      </c>
      <c r="F23" s="83" t="s">
        <v>145</v>
      </c>
      <c r="G23" s="30" t="s">
        <v>48</v>
      </c>
    </row>
    <row r="24" spans="3:7" x14ac:dyDescent="0.25">
      <c r="C24" s="93"/>
      <c r="D24" s="93"/>
      <c r="E24" s="93"/>
      <c r="F24" s="83" t="s">
        <v>145</v>
      </c>
      <c r="G24" s="30" t="s">
        <v>58</v>
      </c>
    </row>
    <row r="25" spans="3:7" x14ac:dyDescent="0.25">
      <c r="C25" s="93"/>
      <c r="D25" s="93"/>
      <c r="E25" s="35" t="s">
        <v>59</v>
      </c>
      <c r="F25" s="83" t="s">
        <v>145</v>
      </c>
      <c r="G25" s="30" t="s">
        <v>48</v>
      </c>
    </row>
    <row r="26" spans="3:7" x14ac:dyDescent="0.25">
      <c r="C26" s="93"/>
      <c r="D26" s="93"/>
      <c r="E26" s="93" t="s">
        <v>60</v>
      </c>
      <c r="F26" s="83" t="s">
        <v>145</v>
      </c>
      <c r="G26" s="30" t="s">
        <v>68</v>
      </c>
    </row>
    <row r="27" spans="3:7" x14ac:dyDescent="0.25">
      <c r="C27" s="93"/>
      <c r="D27" s="93"/>
      <c r="E27" s="93"/>
      <c r="F27" s="84" t="s">
        <v>47</v>
      </c>
      <c r="G27" s="34" t="s">
        <v>61</v>
      </c>
    </row>
    <row r="28" spans="3:7" x14ac:dyDescent="0.25">
      <c r="C28" s="93"/>
      <c r="D28" s="93"/>
      <c r="E28" s="93"/>
      <c r="F28" s="84" t="s">
        <v>47</v>
      </c>
      <c r="G28" s="30" t="s">
        <v>69</v>
      </c>
    </row>
    <row r="29" spans="3:7" x14ac:dyDescent="0.25">
      <c r="C29" s="93"/>
      <c r="D29" s="93"/>
      <c r="E29" s="93"/>
      <c r="F29" s="84" t="s">
        <v>145</v>
      </c>
      <c r="G29" s="98" t="s">
        <v>70</v>
      </c>
    </row>
    <row r="30" spans="3:7" x14ac:dyDescent="0.25">
      <c r="C30" s="93"/>
      <c r="D30" s="93" t="s">
        <v>71</v>
      </c>
      <c r="E30" s="93"/>
      <c r="F30" s="84" t="s">
        <v>47</v>
      </c>
      <c r="G30" s="30" t="s">
        <v>73</v>
      </c>
    </row>
    <row r="31" spans="3:7" x14ac:dyDescent="0.25">
      <c r="C31" s="93"/>
      <c r="D31" s="93"/>
      <c r="E31" s="93"/>
      <c r="F31" s="84" t="s">
        <v>47</v>
      </c>
      <c r="G31" s="30" t="s">
        <v>79</v>
      </c>
    </row>
    <row r="32" spans="3:7" x14ac:dyDescent="0.25">
      <c r="C32" s="93"/>
      <c r="D32" s="93"/>
      <c r="E32" s="93"/>
      <c r="F32" s="84" t="s">
        <v>47</v>
      </c>
      <c r="G32" s="34" t="s">
        <v>74</v>
      </c>
    </row>
    <row r="33" spans="3:7" x14ac:dyDescent="0.25">
      <c r="C33" s="93"/>
      <c r="D33" s="93"/>
      <c r="E33" s="93"/>
      <c r="F33" s="84" t="s">
        <v>47</v>
      </c>
      <c r="G33" s="34" t="s">
        <v>84</v>
      </c>
    </row>
    <row r="34" spans="3:7" x14ac:dyDescent="0.25">
      <c r="C34" s="93"/>
      <c r="D34" s="93"/>
      <c r="E34" s="93"/>
      <c r="F34" s="81" t="s">
        <v>47</v>
      </c>
      <c r="G34" s="34" t="s">
        <v>85</v>
      </c>
    </row>
    <row r="35" spans="3:7" x14ac:dyDescent="0.25">
      <c r="C35" s="93"/>
      <c r="D35" s="93"/>
      <c r="E35" s="93"/>
      <c r="F35" s="36" t="s">
        <v>47</v>
      </c>
      <c r="G35" s="34" t="s">
        <v>83</v>
      </c>
    </row>
    <row r="36" spans="3:7" x14ac:dyDescent="0.25">
      <c r="C36" s="93"/>
      <c r="D36" s="93"/>
      <c r="E36" s="93"/>
      <c r="F36" s="82" t="s">
        <v>47</v>
      </c>
      <c r="G36" s="34" t="s">
        <v>86</v>
      </c>
    </row>
    <row r="37" spans="3:7" x14ac:dyDescent="0.25">
      <c r="C37" s="93"/>
      <c r="D37" s="93"/>
      <c r="E37" s="93"/>
      <c r="F37" s="82" t="s">
        <v>47</v>
      </c>
      <c r="G37" s="34" t="s">
        <v>58</v>
      </c>
    </row>
    <row r="38" spans="3:7" x14ac:dyDescent="0.25">
      <c r="C38" s="93"/>
      <c r="D38" s="93"/>
      <c r="E38" s="93"/>
      <c r="F38" s="82" t="s">
        <v>47</v>
      </c>
      <c r="G38" s="34" t="s">
        <v>147</v>
      </c>
    </row>
    <row r="39" spans="3:7" x14ac:dyDescent="0.25">
      <c r="C39" s="93"/>
      <c r="D39" s="93"/>
      <c r="E39" s="93"/>
      <c r="F39" s="82" t="s">
        <v>47</v>
      </c>
      <c r="G39" s="34" t="s">
        <v>72</v>
      </c>
    </row>
    <row r="40" spans="3:7" x14ac:dyDescent="0.25">
      <c r="C40" s="93"/>
      <c r="D40" s="94" t="s">
        <v>75</v>
      </c>
      <c r="E40" s="94"/>
      <c r="F40" s="81" t="s">
        <v>47</v>
      </c>
      <c r="G40" s="30" t="s">
        <v>72</v>
      </c>
    </row>
    <row r="41" spans="3:7" x14ac:dyDescent="0.25">
      <c r="C41" s="93"/>
      <c r="D41" s="94" t="s">
        <v>76</v>
      </c>
      <c r="E41" s="94"/>
      <c r="F41" s="81" t="s">
        <v>47</v>
      </c>
      <c r="G41" s="30" t="s">
        <v>72</v>
      </c>
    </row>
    <row r="42" spans="3:7" x14ac:dyDescent="0.25">
      <c r="C42" s="30" t="s">
        <v>87</v>
      </c>
      <c r="D42" s="94" t="s">
        <v>98</v>
      </c>
      <c r="E42" s="94"/>
      <c r="F42" s="35" t="s">
        <v>47</v>
      </c>
      <c r="G42" s="34" t="s">
        <v>97</v>
      </c>
    </row>
    <row r="43" spans="3:7" x14ac:dyDescent="0.25">
      <c r="C43" s="93" t="s">
        <v>88</v>
      </c>
      <c r="D43" s="93" t="s">
        <v>90</v>
      </c>
      <c r="E43" s="93"/>
      <c r="F43" s="35" t="s">
        <v>47</v>
      </c>
      <c r="G43" s="34" t="s">
        <v>89</v>
      </c>
    </row>
    <row r="44" spans="3:7" x14ac:dyDescent="0.25">
      <c r="C44" s="93"/>
      <c r="D44" s="93"/>
      <c r="E44" s="93"/>
      <c r="F44" s="35" t="s">
        <v>47</v>
      </c>
      <c r="G44" s="34" t="s">
        <v>91</v>
      </c>
    </row>
    <row r="45" spans="3:7" x14ac:dyDescent="0.25">
      <c r="C45" s="93"/>
      <c r="D45" s="93"/>
      <c r="E45" s="93"/>
      <c r="F45" s="35" t="s">
        <v>47</v>
      </c>
      <c r="G45" s="34" t="s">
        <v>92</v>
      </c>
    </row>
    <row r="46" spans="3:7" x14ac:dyDescent="0.25">
      <c r="C46" s="93"/>
      <c r="D46" s="93"/>
      <c r="E46" s="93"/>
      <c r="F46" s="35" t="s">
        <v>47</v>
      </c>
      <c r="G46" s="34" t="s">
        <v>93</v>
      </c>
    </row>
    <row r="47" spans="3:7" ht="14.25" customHeight="1" x14ac:dyDescent="0.25">
      <c r="C47" s="93"/>
      <c r="D47" s="93"/>
      <c r="E47" s="93"/>
      <c r="F47" s="35" t="s">
        <v>47</v>
      </c>
      <c r="G47" s="34" t="s">
        <v>94</v>
      </c>
    </row>
    <row r="48" spans="3:7" x14ac:dyDescent="0.25">
      <c r="C48" s="93"/>
      <c r="D48" s="93"/>
      <c r="E48" s="93"/>
      <c r="F48" s="35" t="s">
        <v>47</v>
      </c>
      <c r="G48" s="34" t="s">
        <v>95</v>
      </c>
    </row>
    <row r="49" spans="3:7" x14ac:dyDescent="0.25">
      <c r="C49" s="93"/>
      <c r="D49" s="93"/>
      <c r="E49" s="93"/>
      <c r="F49" s="81" t="s">
        <v>47</v>
      </c>
      <c r="G49" s="85" t="s">
        <v>101</v>
      </c>
    </row>
    <row r="50" spans="3:7" x14ac:dyDescent="0.25">
      <c r="C50" s="93"/>
      <c r="D50" s="93"/>
      <c r="E50" s="93"/>
      <c r="F50" s="86" t="s">
        <v>47</v>
      </c>
      <c r="G50" s="85" t="s">
        <v>96</v>
      </c>
    </row>
    <row r="51" spans="3:7" x14ac:dyDescent="0.25">
      <c r="C51" s="93"/>
      <c r="D51" s="93"/>
      <c r="E51" s="93"/>
      <c r="F51" s="87" t="s">
        <v>47</v>
      </c>
      <c r="G51" s="34" t="s">
        <v>148</v>
      </c>
    </row>
    <row r="52" spans="3:7" x14ac:dyDescent="0.25">
      <c r="C52" s="93"/>
      <c r="D52" s="93"/>
      <c r="E52" s="93"/>
      <c r="F52" s="30"/>
      <c r="G52" s="85" t="s">
        <v>99</v>
      </c>
    </row>
    <row r="53" spans="3:7" x14ac:dyDescent="0.25">
      <c r="C53" s="93"/>
      <c r="D53" s="94" t="s">
        <v>144</v>
      </c>
      <c r="E53" s="94"/>
      <c r="F53" s="30"/>
      <c r="G53" s="85" t="s">
        <v>100</v>
      </c>
    </row>
    <row r="54" spans="3:7" x14ac:dyDescent="0.25">
      <c r="C54" s="30" t="s">
        <v>102</v>
      </c>
      <c r="D54" s="94" t="s">
        <v>103</v>
      </c>
      <c r="E54" s="94"/>
      <c r="F54" s="80" t="s">
        <v>47</v>
      </c>
      <c r="G54" s="85" t="s">
        <v>104</v>
      </c>
    </row>
  </sheetData>
  <mergeCells count="20">
    <mergeCell ref="C2:G2"/>
    <mergeCell ref="E4:E6"/>
    <mergeCell ref="E7:E9"/>
    <mergeCell ref="E11:E12"/>
    <mergeCell ref="E14:E17"/>
    <mergeCell ref="D4:D17"/>
    <mergeCell ref="C4:C41"/>
    <mergeCell ref="E18:E19"/>
    <mergeCell ref="E20:E22"/>
    <mergeCell ref="E23:E24"/>
    <mergeCell ref="E26:E29"/>
    <mergeCell ref="D18:D29"/>
    <mergeCell ref="D30:E39"/>
    <mergeCell ref="D40:E40"/>
    <mergeCell ref="D41:E41"/>
    <mergeCell ref="C43:C53"/>
    <mergeCell ref="D53:E53"/>
    <mergeCell ref="D43:E52"/>
    <mergeCell ref="D42:E42"/>
    <mergeCell ref="D54:E5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8C51-C0F3-4CC7-B553-970B55B371C7}">
  <dimension ref="B2:S9"/>
  <sheetViews>
    <sheetView zoomScale="70" zoomScaleNormal="70" workbookViewId="0">
      <selection activeCell="I6" sqref="I6"/>
    </sheetView>
  </sheetViews>
  <sheetFormatPr baseColWidth="10" defaultRowHeight="15" x14ac:dyDescent="0.25"/>
  <cols>
    <col min="2" max="2" width="8.140625" bestFit="1" customWidth="1"/>
    <col min="3" max="3" width="19.28515625" bestFit="1" customWidth="1"/>
    <col min="4" max="4" width="6.7109375" bestFit="1" customWidth="1"/>
    <col min="5" max="5" width="14.7109375" bestFit="1" customWidth="1"/>
    <col min="6" max="6" width="18.85546875" bestFit="1" customWidth="1"/>
    <col min="7" max="7" width="13.85546875" bestFit="1" customWidth="1"/>
    <col min="8" max="8" width="14.7109375" customWidth="1"/>
    <col min="9" max="9" width="12.7109375" bestFit="1" customWidth="1"/>
    <col min="16" max="16" width="12" bestFit="1" customWidth="1"/>
    <col min="17" max="17" width="13.85546875" bestFit="1" customWidth="1"/>
    <col min="18" max="19" width="18.85546875" bestFit="1" customWidth="1"/>
  </cols>
  <sheetData>
    <row r="2" spans="2:19" x14ac:dyDescent="0.25">
      <c r="F2" s="1"/>
    </row>
    <row r="3" spans="2:19" x14ac:dyDescent="0.25">
      <c r="B3" s="7" t="s">
        <v>16</v>
      </c>
      <c r="C3" s="8" t="s">
        <v>17</v>
      </c>
      <c r="D3" s="9" t="s">
        <v>18</v>
      </c>
      <c r="E3" s="9" t="s">
        <v>23</v>
      </c>
      <c r="F3" s="9" t="s">
        <v>19</v>
      </c>
      <c r="G3" s="9" t="s">
        <v>24</v>
      </c>
      <c r="H3" s="4" t="s">
        <v>20</v>
      </c>
      <c r="I3" s="4" t="s">
        <v>6</v>
      </c>
      <c r="J3" s="5" t="s">
        <v>1</v>
      </c>
      <c r="K3" s="5" t="s">
        <v>2</v>
      </c>
      <c r="L3" s="5" t="s">
        <v>4</v>
      </c>
      <c r="M3" s="5" t="s">
        <v>3</v>
      </c>
      <c r="N3" s="5" t="s">
        <v>8</v>
      </c>
      <c r="O3" s="5" t="s">
        <v>21</v>
      </c>
      <c r="P3" s="6" t="s">
        <v>22</v>
      </c>
      <c r="Q3" s="6" t="s">
        <v>25</v>
      </c>
      <c r="R3" s="2"/>
      <c r="S3" s="2"/>
    </row>
    <row r="4" spans="2:19" x14ac:dyDescent="0.25">
      <c r="B4" s="7"/>
      <c r="C4" s="8"/>
      <c r="D4" s="9"/>
      <c r="E4" s="9"/>
      <c r="F4" s="9"/>
      <c r="G4" s="9"/>
      <c r="H4" s="4"/>
      <c r="I4" s="4"/>
      <c r="J4" s="10">
        <v>0.1</v>
      </c>
      <c r="K4" s="10">
        <v>0.21</v>
      </c>
      <c r="L4" s="10">
        <v>0.3</v>
      </c>
      <c r="M4" s="11">
        <v>3.5000000000000003E-2</v>
      </c>
      <c r="N4" s="5"/>
      <c r="O4" s="5"/>
      <c r="P4" s="6"/>
      <c r="Q4" s="6"/>
      <c r="R4" s="2"/>
      <c r="S4" s="2"/>
    </row>
    <row r="5" spans="2:19" ht="15.75" thickBot="1" x14ac:dyDescent="0.3">
      <c r="B5" s="7">
        <v>1000</v>
      </c>
      <c r="C5" s="8" t="s">
        <v>12</v>
      </c>
      <c r="D5" s="20">
        <v>5</v>
      </c>
      <c r="E5" s="20">
        <v>14.12</v>
      </c>
      <c r="F5" s="9">
        <f>(D5*E5)</f>
        <v>70.599999999999994</v>
      </c>
      <c r="G5" s="12">
        <v>0.5</v>
      </c>
      <c r="H5" s="8">
        <v>24</v>
      </c>
      <c r="I5" s="16">
        <v>12</v>
      </c>
      <c r="J5" s="13">
        <f>(I5*0.9)</f>
        <v>10.8</v>
      </c>
      <c r="K5" s="13">
        <f>(J5*0.21)</f>
        <v>2.2680000000000002</v>
      </c>
      <c r="L5" s="13">
        <f>(K5*0.3)</f>
        <v>0.6804</v>
      </c>
      <c r="M5" s="13">
        <f>(J5*0.035)</f>
        <v>0.37800000000000006</v>
      </c>
      <c r="N5" s="25">
        <f>SUM(J5:M5)</f>
        <v>14.126400000000002</v>
      </c>
      <c r="O5" s="13">
        <f>(H5*N5)</f>
        <v>339.03360000000004</v>
      </c>
      <c r="P5" s="7">
        <f>(O5+F5)/(H5+D5)</f>
        <v>14.125296551724137</v>
      </c>
      <c r="Q5" s="7">
        <f>(P5*1.5)</f>
        <v>21.187944827586207</v>
      </c>
    </row>
    <row r="6" spans="2:19" ht="15.75" thickBot="1" x14ac:dyDescent="0.3">
      <c r="B6" s="7">
        <v>1000</v>
      </c>
      <c r="C6" s="14" t="s">
        <v>12</v>
      </c>
      <c r="D6" s="22">
        <v>5</v>
      </c>
      <c r="E6" s="23">
        <v>14.12</v>
      </c>
      <c r="F6" s="19">
        <f>(D6*E6)</f>
        <v>70.599999999999994</v>
      </c>
      <c r="G6" s="12">
        <v>0.5</v>
      </c>
      <c r="H6" s="14">
        <v>24</v>
      </c>
      <c r="I6" s="18">
        <v>15</v>
      </c>
      <c r="J6" s="15">
        <f>(I6*0.9)</f>
        <v>13.5</v>
      </c>
      <c r="K6" s="13">
        <f>(J6*0.21)</f>
        <v>2.835</v>
      </c>
      <c r="L6" s="13">
        <f>(K6*0.3)</f>
        <v>0.85049999999999992</v>
      </c>
      <c r="M6" s="24">
        <f>(J6*0.035)</f>
        <v>0.47250000000000003</v>
      </c>
      <c r="N6" s="27">
        <f>SUM(J6:M6)</f>
        <v>17.658000000000001</v>
      </c>
      <c r="O6" s="15">
        <f>(H6*N6)</f>
        <v>423.79200000000003</v>
      </c>
      <c r="P6" s="28">
        <f>(O6+F6)/(H6+D6)</f>
        <v>17.048000000000002</v>
      </c>
      <c r="Q6" s="7">
        <f>(P6*1.5)</f>
        <v>25.572000000000003</v>
      </c>
    </row>
    <row r="7" spans="2:19" x14ac:dyDescent="0.25">
      <c r="B7" s="7">
        <v>1000</v>
      </c>
      <c r="C7" s="8" t="s">
        <v>12</v>
      </c>
      <c r="D7" s="21">
        <v>5</v>
      </c>
      <c r="E7" s="21">
        <v>17.04</v>
      </c>
      <c r="F7" s="9">
        <f>(D7*E7)</f>
        <v>85.199999999999989</v>
      </c>
      <c r="G7" s="12">
        <v>0.5</v>
      </c>
      <c r="H7" s="8">
        <v>24</v>
      </c>
      <c r="I7" s="17">
        <v>12</v>
      </c>
      <c r="J7" s="13">
        <f>(I7*0.9)</f>
        <v>10.8</v>
      </c>
      <c r="K7" s="13">
        <f>(J7*0.21)</f>
        <v>2.2680000000000002</v>
      </c>
      <c r="L7" s="13">
        <f>(K7*0.3)</f>
        <v>0.6804</v>
      </c>
      <c r="M7" s="13">
        <f>(J7*0.035)</f>
        <v>0.37800000000000006</v>
      </c>
      <c r="N7" s="26">
        <f>SUM(J7:M7)</f>
        <v>14.126400000000002</v>
      </c>
      <c r="O7" s="13">
        <f>(H7*N7)</f>
        <v>339.03360000000004</v>
      </c>
      <c r="P7" s="7">
        <f>(O7+F7)/(H7+D7)</f>
        <v>14.628744827586207</v>
      </c>
      <c r="Q7" s="7">
        <f>(P7*1.5)</f>
        <v>21.943117241379312</v>
      </c>
    </row>
    <row r="9" spans="2:19" x14ac:dyDescent="0.25">
      <c r="I9" s="3"/>
      <c r="J9" s="3"/>
      <c r="K9" s="2"/>
      <c r="L9" s="3"/>
      <c r="M9" s="2"/>
      <c r="N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PRECIO DE COSTO</vt:lpstr>
      <vt:lpstr>BASE DE DATOS</vt:lpstr>
      <vt:lpstr>MODIFICACIONES</vt:lpstr>
      <vt:lpstr>AGREGAR 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</dc:creator>
  <cp:lastModifiedBy>Alejandra</cp:lastModifiedBy>
  <dcterms:created xsi:type="dcterms:W3CDTF">2018-05-29T17:50:59Z</dcterms:created>
  <dcterms:modified xsi:type="dcterms:W3CDTF">2018-07-24T02:13:19Z</dcterms:modified>
</cp:coreProperties>
</file>