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a\Desktop\"/>
    </mc:Choice>
  </mc:AlternateContent>
  <xr:revisionPtr revIDLastSave="0" documentId="10_ncr:8100000_{ACF781F5-85FF-467C-883A-81FDE98020E9}" xr6:coauthVersionLast="34" xr6:coauthVersionMax="34" xr10:uidLastSave="{00000000-0000-0000-0000-000000000000}"/>
  <bookViews>
    <workbookView xWindow="0" yWindow="0" windowWidth="21570" windowHeight="7980" firstSheet="1" activeTab="2" xr2:uid="{A683A0A2-948E-478E-9454-D16ED83D3AB7}"/>
  </bookViews>
  <sheets>
    <sheet name="PRECIO DE COSTO" sheetId="1" r:id="rId1"/>
    <sheet name="BASE DE DATOS" sheetId="2" r:id="rId2"/>
    <sheet name="MODIFICACIONES" sheetId="4" r:id="rId3"/>
    <sheet name="AGREGAR COMPRA" sheetId="3" r:id="rId4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3" l="1"/>
  <c r="K7" i="3" s="1"/>
  <c r="L7" i="3" s="1"/>
  <c r="F7" i="3"/>
  <c r="J6" i="3"/>
  <c r="M6" i="3" s="1"/>
  <c r="F6" i="3"/>
  <c r="H10" i="1"/>
  <c r="H5" i="1"/>
  <c r="F5" i="3"/>
  <c r="J5" i="3"/>
  <c r="E10" i="1"/>
  <c r="C10" i="1"/>
  <c r="C5" i="1"/>
  <c r="F5" i="1" s="1"/>
  <c r="M7" i="3" l="1"/>
  <c r="N7" i="3"/>
  <c r="O7" i="3" s="1"/>
  <c r="P7" i="3" s="1"/>
  <c r="Q7" i="3" s="1"/>
  <c r="K6" i="3"/>
  <c r="L6" i="3" s="1"/>
  <c r="M5" i="3"/>
  <c r="K5" i="3"/>
  <c r="L5" i="3" s="1"/>
  <c r="D5" i="1"/>
  <c r="E5" i="1" s="1"/>
  <c r="F10" i="1"/>
  <c r="N5" i="3" l="1"/>
  <c r="N6" i="3"/>
  <c r="O6" i="3" s="1"/>
  <c r="P6" i="3" s="1"/>
  <c r="Q6" i="3" s="1"/>
  <c r="O5" i="3"/>
  <c r="P5" i="3" s="1"/>
  <c r="Q5" i="3" s="1"/>
  <c r="G5" i="1"/>
  <c r="G10" i="1"/>
</calcChain>
</file>

<file path=xl/sharedStrings.xml><?xml version="1.0" encoding="utf-8"?>
<sst xmlns="http://schemas.openxmlformats.org/spreadsheetml/2006/main" count="226" uniqueCount="121">
  <si>
    <t xml:space="preserve">PRECIO </t>
  </si>
  <si>
    <t>DESCUENTO</t>
  </si>
  <si>
    <t>IVA</t>
  </si>
  <si>
    <t>IB</t>
  </si>
  <si>
    <t>RETENCION</t>
  </si>
  <si>
    <t>PORCENTUALES</t>
  </si>
  <si>
    <t>PRECIO NETO</t>
  </si>
  <si>
    <t>-</t>
  </si>
  <si>
    <t>PFINAL</t>
  </si>
  <si>
    <t>RESPONSABLES INCRIPTOS</t>
  </si>
  <si>
    <t>MONOTRIBUTISTAS</t>
  </si>
  <si>
    <t>PRECIO C/IVA</t>
  </si>
  <si>
    <t>COCA COLA X 600 ML</t>
  </si>
  <si>
    <t xml:space="preserve">CODIGO </t>
  </si>
  <si>
    <t xml:space="preserve">PRODUCTO </t>
  </si>
  <si>
    <t>RUBRO</t>
  </si>
  <si>
    <t>COCA-COLA</t>
  </si>
  <si>
    <t>COCA COLA X 1.5LTS</t>
  </si>
  <si>
    <t>CODIGO</t>
  </si>
  <si>
    <t>DESCRIPCION</t>
  </si>
  <si>
    <t>STOCK</t>
  </si>
  <si>
    <t>STOCK VALORIZADO</t>
  </si>
  <si>
    <t>STOCK ACTUAL</t>
  </si>
  <si>
    <t>PTOTAL</t>
  </si>
  <si>
    <t>COSTO REAL</t>
  </si>
  <si>
    <t>COSTO ACTUAL</t>
  </si>
  <si>
    <t>RENTABILIDAD</t>
  </si>
  <si>
    <t>PRECIO VENTA</t>
  </si>
  <si>
    <t>PROVEEDOR</t>
  </si>
  <si>
    <t>PEPSI X600 ML</t>
  </si>
  <si>
    <t>MIRINDA X 1.5LTS</t>
  </si>
  <si>
    <t>PEPSI</t>
  </si>
  <si>
    <t>BEBIDAS</t>
  </si>
  <si>
    <t>VILLAVICENCIO</t>
  </si>
  <si>
    <t>LEVITE X 600 ML</t>
  </si>
  <si>
    <t>VILLAVICENCIO X 500ML</t>
  </si>
  <si>
    <t>BLOCK X 40 GRS</t>
  </si>
  <si>
    <t>ARCOR</t>
  </si>
  <si>
    <t>GOLOSINAS</t>
  </si>
  <si>
    <t>AGUILA MINITORTA</t>
  </si>
  <si>
    <t>ALFAJORES</t>
  </si>
  <si>
    <t>CHOCOLATES</t>
  </si>
  <si>
    <t>MILKA ALMENDRAS</t>
  </si>
  <si>
    <t>KRAFT</t>
  </si>
  <si>
    <t>TRI-SHOT</t>
  </si>
  <si>
    <t xml:space="preserve">TOPLINE SEVEN </t>
  </si>
  <si>
    <t>CHICLES</t>
  </si>
  <si>
    <t xml:space="preserve">BELDENT </t>
  </si>
  <si>
    <t>BULTO</t>
  </si>
  <si>
    <t>CRITICO</t>
  </si>
  <si>
    <t>PHILIP KS</t>
  </si>
  <si>
    <t>MASSALIN</t>
  </si>
  <si>
    <t>CIGARRILLOS</t>
  </si>
  <si>
    <t>MARLBORO BOX</t>
  </si>
  <si>
    <t>NOBLEZA</t>
  </si>
  <si>
    <t>LUCKY CLICK</t>
  </si>
  <si>
    <t>CAMEL BOX</t>
  </si>
  <si>
    <t>COCA COLA</t>
  </si>
  <si>
    <t>CIGARROS</t>
  </si>
  <si>
    <t>USUARIO</t>
  </si>
  <si>
    <t>CONTRASEÑA</t>
  </si>
  <si>
    <t>SECTOR</t>
  </si>
  <si>
    <t>ADMIN</t>
  </si>
  <si>
    <t>COMPRAS</t>
  </si>
  <si>
    <t>VENTAS</t>
  </si>
  <si>
    <t>MOVIMIENTOS</t>
  </si>
  <si>
    <t>MODIFICACIONES</t>
  </si>
  <si>
    <t>MENU COMPRAS</t>
  </si>
  <si>
    <t>PRODUCTOS</t>
  </si>
  <si>
    <t>AGREGAR PRODUCTO</t>
  </si>
  <si>
    <t>X</t>
  </si>
  <si>
    <t>INTERFAZ GRAFICA</t>
  </si>
  <si>
    <t>MENU PRINCIPAL</t>
  </si>
  <si>
    <t>SUBMENU</t>
  </si>
  <si>
    <t>OPCION</t>
  </si>
  <si>
    <t>LISTO</t>
  </si>
  <si>
    <t>DESCRIPCION DE LA MODIFICACION</t>
  </si>
  <si>
    <t>BORRAR PRODUCTO</t>
  </si>
  <si>
    <t>MOSTRAR EL PRODUCTO UNA VEZ QUE SE INGRESE EL CODIGO</t>
  </si>
  <si>
    <t>DAR LA OPCION DE BORRARLO O NO</t>
  </si>
  <si>
    <t>LISTAR TODOS</t>
  </si>
  <si>
    <t>TABULACIONES</t>
  </si>
  <si>
    <t>LISTAR POR CODIGO</t>
  </si>
  <si>
    <t>MODIFICAR PRODUCTO</t>
  </si>
  <si>
    <t>MODIFICAR DETALLE</t>
  </si>
  <si>
    <t>PROVEEDORES</t>
  </si>
  <si>
    <t>AGREGAR PROVEEDORES</t>
  </si>
  <si>
    <t>VALIDAR CODIGO DE PROVEEDOR DEL 1 AL 100</t>
  </si>
  <si>
    <t>AGREGAR DETALLE DE PROVEEDOR</t>
  </si>
  <si>
    <t>VALIDAR CODIGO DE PRODUCTO DEL 1000 AL 9999</t>
  </si>
  <si>
    <t>BORRAR PROVEEDOR</t>
  </si>
  <si>
    <t>DIVIDIR LA SECCION</t>
  </si>
  <si>
    <t>MODIFICAR PORCENTUALES</t>
  </si>
  <si>
    <t>MODIFICAR RUBRO</t>
  </si>
  <si>
    <t>AGREGAR COMPRA</t>
  </si>
  <si>
    <t>INTERFAZ</t>
  </si>
  <si>
    <t>MOSTRAR EL PROVEEDOR UNA VEZ QUE SE INGRESE EL CODIGO</t>
  </si>
  <si>
    <t>VALIDAR QUE INGRESE UN PRODUCTO QUE CORRESPONDA A ESE PROVEEDOR</t>
  </si>
  <si>
    <t>LISTAR TODAS LAS COMPRAS</t>
  </si>
  <si>
    <t>LISTAR COMPRAS POR CODIGO</t>
  </si>
  <si>
    <t>CORREGIR LOS DECIMALES</t>
  </si>
  <si>
    <t>MODIFICAR PROVEEDOR (TENER EN CUENTA EL RUBRO)</t>
  </si>
  <si>
    <t>AGREGAR REMITO</t>
  </si>
  <si>
    <t>PN</t>
  </si>
  <si>
    <t>PB</t>
  </si>
  <si>
    <t>PV</t>
  </si>
  <si>
    <t>CORREGIR REDONDEO</t>
  </si>
  <si>
    <t>CAMBIAR PRECIO DE COSTO Y VENTA (ESTAN INVERTIDOS)</t>
  </si>
  <si>
    <t>ERROR EN CABECERA, QUEDA ABIERTA.</t>
  </si>
  <si>
    <t>REVISAR EL STOCK VALORIZADO</t>
  </si>
  <si>
    <t>MENU TRANSFERENCIA</t>
  </si>
  <si>
    <t>MENU VENTAS</t>
  </si>
  <si>
    <t>AGREGAR STOCK</t>
  </si>
  <si>
    <t>AGREGAR VENTA</t>
  </si>
  <si>
    <t>CORREGIR EL CUENTA LINEAS</t>
  </si>
  <si>
    <t>AGREGAR LA VALIDACION POR CERO</t>
  </si>
  <si>
    <t>METODO DE PAGO</t>
  </si>
  <si>
    <t>TOTAL DE VENTA</t>
  </si>
  <si>
    <t>CALCULO DEL VUELTO</t>
  </si>
  <si>
    <t>CANTIDAD DE NUMEROS NEGATIVOS</t>
  </si>
  <si>
    <t>VALIDAR EL DINERO QUE TE DEN PARA EL VUELTO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</si>
</sst>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4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ill="1"/>
    <xf numFmtId="0" fontId="0" fillId="0" borderId="1" xfId="0" applyBorder="1"/>
    <xf numFmtId="0" fontId="0" fillId="0" borderId="0" xfId="0" applyAlignment="1">
      <alignment horizontal="center" vertical="center"/>
    </xf>
    <xf numFmtId="0" fontId="1" fillId="6" borderId="10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8" fillId="7" borderId="0" xfId="0" applyFont="1" applyFill="1" applyAlignment="1">
      <alignment horizontal="center"/>
    </xf>
    <xf numFmtId="0" fontId="0" fillId="0" borderId="1" xfId="0" applyBorder="1" applyAlignment="1">
      <alignment vertical="center"/>
    </xf>
    <xf numFmtId="0" fontId="0" fillId="0" borderId="12" xfId="0" applyFont="1" applyFill="1" applyBorder="1"/>
    <xf numFmtId="0" fontId="0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F62C8-6966-47FE-89FB-83E5D7389F36}">
  <dimension ref="A2:H15"/>
  <sheetViews>
    <sheetView workbookViewId="0">
      <selection activeCell="A16" sqref="A16"/>
    </sheetView>
  </sheetViews>
  <sheetFormatPr baseColWidth="10" defaultRowHeight="15" x14ac:dyDescent="0.25"/>
  <cols>
    <col min="1" max="1" width="14.85546875" bestFit="1" customWidth="1"/>
    <col min="2" max="2" width="13" bestFit="1" customWidth="1"/>
    <col min="3" max="3" width="11.7109375" bestFit="1" customWidth="1"/>
    <col min="4" max="4" width="8.42578125" customWidth="1"/>
    <col min="5" max="5" width="11.140625" bestFit="1" customWidth="1"/>
    <col min="6" max="6" width="8.28515625" customWidth="1"/>
    <col min="7" max="7" width="10.28515625" customWidth="1"/>
    <col min="8" max="8" width="13.85546875" bestFit="1" customWidth="1"/>
  </cols>
  <sheetData>
    <row r="2" spans="1:8" ht="21" x14ac:dyDescent="0.35">
      <c r="A2" s="46" t="s">
        <v>9</v>
      </c>
      <c r="B2" s="46"/>
      <c r="C2" s="46"/>
      <c r="D2" s="46"/>
      <c r="E2" s="46"/>
      <c r="F2" s="46"/>
      <c r="G2" s="46"/>
    </row>
    <row r="3" spans="1:8" x14ac:dyDescent="0.25">
      <c r="B3" s="3" t="s">
        <v>6</v>
      </c>
      <c r="C3" s="3" t="s">
        <v>1</v>
      </c>
      <c r="D3" s="2" t="s">
        <v>2</v>
      </c>
      <c r="E3" s="3" t="s">
        <v>4</v>
      </c>
      <c r="F3" s="2" t="s">
        <v>3</v>
      </c>
      <c r="G3" s="2" t="s">
        <v>8</v>
      </c>
      <c r="H3" s="2" t="s">
        <v>26</v>
      </c>
    </row>
    <row r="4" spans="1:8" x14ac:dyDescent="0.25">
      <c r="A4" s="3" t="s">
        <v>5</v>
      </c>
      <c r="B4" s="1" t="s">
        <v>7</v>
      </c>
      <c r="C4" s="1">
        <v>10</v>
      </c>
      <c r="D4" s="1">
        <v>21</v>
      </c>
      <c r="E4" s="1">
        <v>30</v>
      </c>
      <c r="F4" s="1">
        <v>3.5</v>
      </c>
      <c r="G4" s="1" t="s">
        <v>7</v>
      </c>
      <c r="H4" s="1">
        <v>50</v>
      </c>
    </row>
    <row r="5" spans="1:8" x14ac:dyDescent="0.25">
      <c r="A5" s="3" t="s">
        <v>0</v>
      </c>
      <c r="B5" s="1">
        <v>100</v>
      </c>
      <c r="C5" s="1">
        <f>(B5*0.9)</f>
        <v>90</v>
      </c>
      <c r="D5" s="1">
        <f>(C5*0.21)</f>
        <v>18.899999999999999</v>
      </c>
      <c r="E5" s="1">
        <f>(D5*0.3)</f>
        <v>5.669999999999999</v>
      </c>
      <c r="F5" s="1">
        <f>(C5*0.035)</f>
        <v>3.1500000000000004</v>
      </c>
      <c r="G5">
        <f>SUM(C5:F5)</f>
        <v>117.72000000000001</v>
      </c>
      <c r="H5" s="1">
        <f>(G5*1.5)</f>
        <v>176.58</v>
      </c>
    </row>
    <row r="7" spans="1:8" ht="21" x14ac:dyDescent="0.35">
      <c r="A7" s="46" t="s">
        <v>10</v>
      </c>
      <c r="B7" s="46"/>
      <c r="C7" s="46"/>
      <c r="D7" s="46"/>
      <c r="E7" s="46"/>
      <c r="F7" s="46"/>
      <c r="G7" s="46"/>
    </row>
    <row r="8" spans="1:8" x14ac:dyDescent="0.25">
      <c r="B8" s="3" t="s">
        <v>11</v>
      </c>
      <c r="C8" s="3" t="s">
        <v>1</v>
      </c>
      <c r="D8" s="2" t="s">
        <v>2</v>
      </c>
      <c r="E8" s="3" t="s">
        <v>4</v>
      </c>
      <c r="F8" s="2" t="s">
        <v>3</v>
      </c>
      <c r="G8" s="2" t="s">
        <v>8</v>
      </c>
      <c r="H8" s="2" t="s">
        <v>26</v>
      </c>
    </row>
    <row r="9" spans="1:8" x14ac:dyDescent="0.25">
      <c r="A9" s="3" t="s">
        <v>5</v>
      </c>
      <c r="B9" s="1" t="s">
        <v>7</v>
      </c>
      <c r="C9" s="1">
        <v>10</v>
      </c>
      <c r="D9" s="1" t="s">
        <v>7</v>
      </c>
      <c r="E9" s="1" t="s">
        <v>7</v>
      </c>
      <c r="F9" s="1">
        <v>3.5</v>
      </c>
      <c r="G9" s="1" t="s">
        <v>7</v>
      </c>
      <c r="H9" s="1">
        <v>50</v>
      </c>
    </row>
    <row r="10" spans="1:8" x14ac:dyDescent="0.25">
      <c r="A10" s="3" t="s">
        <v>0</v>
      </c>
      <c r="B10" s="1">
        <v>121</v>
      </c>
      <c r="C10" s="1">
        <f>(B10*0.9)</f>
        <v>108.9</v>
      </c>
      <c r="D10" s="1">
        <v>0</v>
      </c>
      <c r="E10" s="1">
        <f>-D10</f>
        <v>0</v>
      </c>
      <c r="F10" s="1">
        <f>(C10*0.035)</f>
        <v>3.8115000000000006</v>
      </c>
      <c r="G10">
        <f>SUM(C10:F10)</f>
        <v>112.7115</v>
      </c>
      <c r="H10" s="1">
        <f>(G10*1.5)</f>
        <v>169.06725</v>
      </c>
    </row>
    <row r="13" spans="1:8" x14ac:dyDescent="0.25">
      <c r="A13" s="1"/>
    </row>
    <row r="14" spans="1:8" x14ac:dyDescent="0.25">
      <c r="A14" s="1"/>
    </row>
    <row r="15" spans="1:8" x14ac:dyDescent="0.25">
      <c r="A15">
        <v>50</v>
      </c>
    </row>
  </sheetData>
  <mergeCells count="2">
    <mergeCell ref="A2:G2"/>
    <mergeCell ref="A7:G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C7CB8-BD08-475E-BF73-5156E3B0BE3D}">
  <dimension ref="A2:J36"/>
  <sheetViews>
    <sheetView workbookViewId="0">
      <selection activeCell="B15" sqref="B15"/>
    </sheetView>
  </sheetViews>
  <sheetFormatPr baseColWidth="10" defaultRowHeight="15" x14ac:dyDescent="0.25"/>
  <cols>
    <col min="1" max="1" width="14.140625" bestFit="1" customWidth="1"/>
    <col min="2" max="2" width="22.28515625" bestFit="1" customWidth="1"/>
    <col min="3" max="3" width="14.7109375" customWidth="1"/>
    <col min="4" max="4" width="7.42578125" bestFit="1" customWidth="1"/>
    <col min="5" max="5" width="8.42578125" bestFit="1" customWidth="1"/>
    <col min="6" max="6" width="12.5703125" bestFit="1" customWidth="1"/>
    <col min="7" max="7" width="15.28515625" bestFit="1" customWidth="1"/>
  </cols>
  <sheetData>
    <row r="2" spans="1:10" ht="15.75" x14ac:dyDescent="0.25">
      <c r="A2" s="29" t="s">
        <v>13</v>
      </c>
      <c r="B2" s="29" t="s">
        <v>14</v>
      </c>
      <c r="C2" s="29" t="s">
        <v>28</v>
      </c>
      <c r="D2" s="29" t="s">
        <v>48</v>
      </c>
      <c r="E2" s="29" t="s">
        <v>49</v>
      </c>
      <c r="F2" s="29" t="s">
        <v>15</v>
      </c>
      <c r="G2" s="29" t="s">
        <v>26</v>
      </c>
      <c r="H2" s="29" t="s">
        <v>103</v>
      </c>
      <c r="I2" s="29" t="s">
        <v>104</v>
      </c>
      <c r="J2" s="29" t="s">
        <v>105</v>
      </c>
    </row>
    <row r="3" spans="1:10" x14ac:dyDescent="0.25">
      <c r="A3" s="1">
        <v>1000</v>
      </c>
      <c r="B3" s="1" t="s">
        <v>12</v>
      </c>
      <c r="C3" s="1" t="s">
        <v>16</v>
      </c>
      <c r="D3" s="1">
        <v>12</v>
      </c>
      <c r="E3" s="1">
        <v>36</v>
      </c>
      <c r="F3" s="1" t="s">
        <v>32</v>
      </c>
      <c r="G3" s="1">
        <v>50</v>
      </c>
      <c r="H3" s="1">
        <v>15</v>
      </c>
      <c r="I3" s="1">
        <v>18.899999999999999</v>
      </c>
      <c r="J3" s="1">
        <v>28.35</v>
      </c>
    </row>
    <row r="4" spans="1:10" x14ac:dyDescent="0.25">
      <c r="A4" s="1">
        <v>1001</v>
      </c>
      <c r="B4" s="1" t="s">
        <v>17</v>
      </c>
      <c r="C4" s="1" t="s">
        <v>16</v>
      </c>
      <c r="D4" s="1">
        <v>8</v>
      </c>
      <c r="E4" s="1">
        <v>48</v>
      </c>
      <c r="F4" s="1" t="s">
        <v>32</v>
      </c>
      <c r="G4" s="1">
        <v>50</v>
      </c>
      <c r="H4" s="1">
        <v>25</v>
      </c>
      <c r="I4" s="1">
        <v>31.6</v>
      </c>
      <c r="J4" s="1">
        <v>47.4</v>
      </c>
    </row>
    <row r="5" spans="1:10" x14ac:dyDescent="0.25">
      <c r="A5" s="1">
        <v>2000</v>
      </c>
      <c r="B5" s="1" t="s">
        <v>29</v>
      </c>
      <c r="C5" s="1" t="s">
        <v>31</v>
      </c>
      <c r="D5" s="1">
        <v>12</v>
      </c>
      <c r="E5" s="1">
        <v>12</v>
      </c>
      <c r="F5" s="1" t="s">
        <v>32</v>
      </c>
      <c r="G5" s="1">
        <v>50</v>
      </c>
    </row>
    <row r="6" spans="1:10" x14ac:dyDescent="0.25">
      <c r="A6" s="1">
        <v>2001</v>
      </c>
      <c r="B6" s="1" t="s">
        <v>30</v>
      </c>
      <c r="C6" s="1" t="s">
        <v>31</v>
      </c>
      <c r="D6" s="1">
        <v>6</v>
      </c>
      <c r="E6" s="1">
        <v>6</v>
      </c>
      <c r="F6" s="1" t="s">
        <v>32</v>
      </c>
      <c r="G6" s="1">
        <v>50</v>
      </c>
      <c r="H6" s="1">
        <v>24</v>
      </c>
      <c r="I6" s="1">
        <v>24.9</v>
      </c>
      <c r="J6" s="1">
        <v>37</v>
      </c>
    </row>
    <row r="7" spans="1:10" s="36" customFormat="1" x14ac:dyDescent="0.25">
      <c r="A7" s="34">
        <v>3000</v>
      </c>
      <c r="B7" s="34" t="s">
        <v>34</v>
      </c>
      <c r="C7" s="34" t="s">
        <v>33</v>
      </c>
      <c r="D7" s="34">
        <v>12</v>
      </c>
      <c r="E7" s="35">
        <v>24</v>
      </c>
      <c r="F7" s="34" t="s">
        <v>32</v>
      </c>
      <c r="G7" s="34">
        <v>50</v>
      </c>
    </row>
    <row r="8" spans="1:10" s="36" customFormat="1" x14ac:dyDescent="0.25">
      <c r="A8" s="34">
        <v>3001</v>
      </c>
      <c r="B8" s="34" t="s">
        <v>35</v>
      </c>
      <c r="C8" s="34" t="s">
        <v>33</v>
      </c>
      <c r="D8" s="34">
        <v>12</v>
      </c>
      <c r="E8" s="34">
        <v>48</v>
      </c>
      <c r="F8" s="34" t="s">
        <v>32</v>
      </c>
      <c r="G8" s="34">
        <v>50</v>
      </c>
    </row>
    <row r="9" spans="1:10" x14ac:dyDescent="0.25">
      <c r="A9" s="1">
        <v>4000</v>
      </c>
      <c r="B9" s="1" t="s">
        <v>36</v>
      </c>
      <c r="C9" s="1" t="s">
        <v>37</v>
      </c>
      <c r="D9" s="1">
        <v>20</v>
      </c>
      <c r="E9" s="1">
        <v>20</v>
      </c>
      <c r="F9" s="1" t="s">
        <v>38</v>
      </c>
      <c r="G9" s="1">
        <v>80</v>
      </c>
    </row>
    <row r="10" spans="1:10" x14ac:dyDescent="0.25">
      <c r="A10" s="1">
        <v>4001</v>
      </c>
      <c r="B10" s="32" t="s">
        <v>39</v>
      </c>
      <c r="C10" s="1" t="s">
        <v>37</v>
      </c>
      <c r="D10" s="1">
        <v>21</v>
      </c>
      <c r="E10" s="1">
        <v>21</v>
      </c>
      <c r="F10" s="33" t="s">
        <v>40</v>
      </c>
      <c r="G10" s="1">
        <v>80</v>
      </c>
    </row>
    <row r="11" spans="1:10" x14ac:dyDescent="0.25">
      <c r="A11" s="1">
        <v>4002</v>
      </c>
      <c r="B11" s="32" t="s">
        <v>45</v>
      </c>
      <c r="C11" s="1" t="s">
        <v>37</v>
      </c>
      <c r="D11" s="1">
        <v>20</v>
      </c>
      <c r="E11" s="1">
        <v>60</v>
      </c>
      <c r="F11" s="1" t="s">
        <v>46</v>
      </c>
      <c r="G11" s="1">
        <v>80</v>
      </c>
    </row>
    <row r="12" spans="1:10" x14ac:dyDescent="0.25">
      <c r="A12" s="1">
        <v>5000</v>
      </c>
      <c r="B12" s="32" t="s">
        <v>42</v>
      </c>
      <c r="C12" s="1" t="s">
        <v>43</v>
      </c>
      <c r="D12" s="1">
        <v>12</v>
      </c>
      <c r="E12" s="1">
        <v>12</v>
      </c>
      <c r="F12" s="1" t="s">
        <v>41</v>
      </c>
      <c r="G12" s="1">
        <v>80</v>
      </c>
    </row>
    <row r="13" spans="1:10" x14ac:dyDescent="0.25">
      <c r="A13" s="1">
        <v>5001</v>
      </c>
      <c r="B13" s="32" t="s">
        <v>44</v>
      </c>
      <c r="C13" s="1" t="s">
        <v>43</v>
      </c>
      <c r="D13" s="1">
        <v>36</v>
      </c>
      <c r="E13" s="1">
        <v>36</v>
      </c>
      <c r="F13" s="1" t="s">
        <v>40</v>
      </c>
      <c r="G13" s="1">
        <v>80</v>
      </c>
    </row>
    <row r="14" spans="1:10" x14ac:dyDescent="0.25">
      <c r="A14" s="1">
        <v>5002</v>
      </c>
      <c r="B14" s="32" t="s">
        <v>47</v>
      </c>
      <c r="C14" s="1" t="s">
        <v>43</v>
      </c>
      <c r="D14" s="1">
        <v>20</v>
      </c>
      <c r="E14" s="1">
        <v>60</v>
      </c>
      <c r="F14" s="1" t="s">
        <v>46</v>
      </c>
      <c r="G14" s="1">
        <v>80</v>
      </c>
    </row>
    <row r="15" spans="1:10" x14ac:dyDescent="0.25">
      <c r="A15" s="1">
        <v>6001</v>
      </c>
      <c r="B15" s="32" t="s">
        <v>50</v>
      </c>
      <c r="C15" s="1" t="s">
        <v>51</v>
      </c>
      <c r="D15" s="1">
        <v>10</v>
      </c>
      <c r="E15" s="1">
        <v>60</v>
      </c>
      <c r="F15" s="31" t="s">
        <v>52</v>
      </c>
      <c r="G15" s="1">
        <v>35</v>
      </c>
    </row>
    <row r="16" spans="1:10" x14ac:dyDescent="0.25">
      <c r="A16" s="1">
        <v>6002</v>
      </c>
      <c r="B16" s="32" t="s">
        <v>53</v>
      </c>
      <c r="C16" s="1" t="s">
        <v>51</v>
      </c>
      <c r="D16" s="1">
        <v>10</v>
      </c>
      <c r="E16" s="1">
        <v>60</v>
      </c>
      <c r="F16" s="1" t="s">
        <v>52</v>
      </c>
      <c r="G16" s="1">
        <v>35</v>
      </c>
      <c r="H16" s="1">
        <v>40</v>
      </c>
      <c r="I16" s="1">
        <v>49.49</v>
      </c>
      <c r="J16" s="1">
        <v>66</v>
      </c>
    </row>
    <row r="17" spans="1:7" x14ac:dyDescent="0.25">
      <c r="A17" s="1">
        <v>7001</v>
      </c>
      <c r="B17" s="32" t="s">
        <v>55</v>
      </c>
      <c r="C17" s="1" t="s">
        <v>54</v>
      </c>
      <c r="D17" s="1">
        <v>10</v>
      </c>
      <c r="E17" s="1">
        <v>40</v>
      </c>
      <c r="F17" s="1" t="s">
        <v>52</v>
      </c>
      <c r="G17" s="1">
        <v>35</v>
      </c>
    </row>
    <row r="18" spans="1:7" x14ac:dyDescent="0.25">
      <c r="A18" s="1">
        <v>7002</v>
      </c>
      <c r="B18" s="32" t="s">
        <v>56</v>
      </c>
      <c r="C18" s="1" t="s">
        <v>54</v>
      </c>
      <c r="D18" s="1">
        <v>10</v>
      </c>
      <c r="E18" s="1">
        <v>20</v>
      </c>
      <c r="F18" s="1" t="s">
        <v>52</v>
      </c>
      <c r="G18" s="1">
        <v>35</v>
      </c>
    </row>
    <row r="19" spans="1:7" x14ac:dyDescent="0.25">
      <c r="G19" s="31"/>
    </row>
    <row r="20" spans="1:7" ht="15.75" x14ac:dyDescent="0.25">
      <c r="A20" s="29" t="s">
        <v>18</v>
      </c>
      <c r="B20" s="29" t="s">
        <v>28</v>
      </c>
      <c r="C20" s="29" t="s">
        <v>15</v>
      </c>
      <c r="F20" s="1"/>
      <c r="G20" t="s">
        <v>15</v>
      </c>
    </row>
    <row r="21" spans="1:7" x14ac:dyDescent="0.25">
      <c r="A21" s="1">
        <v>100</v>
      </c>
      <c r="B21" s="32" t="s">
        <v>57</v>
      </c>
      <c r="C21" s="1" t="s">
        <v>32</v>
      </c>
      <c r="G21" t="s">
        <v>32</v>
      </c>
    </row>
    <row r="22" spans="1:7" x14ac:dyDescent="0.25">
      <c r="A22" s="1">
        <v>200</v>
      </c>
      <c r="B22" s="32" t="s">
        <v>31</v>
      </c>
      <c r="C22" s="1" t="s">
        <v>32</v>
      </c>
      <c r="G22" t="s">
        <v>38</v>
      </c>
    </row>
    <row r="23" spans="1:7" x14ac:dyDescent="0.25">
      <c r="A23" s="1">
        <v>300</v>
      </c>
      <c r="B23" s="1" t="s">
        <v>37</v>
      </c>
      <c r="C23" s="1" t="s">
        <v>38</v>
      </c>
      <c r="G23" t="s">
        <v>58</v>
      </c>
    </row>
    <row r="24" spans="1:7" x14ac:dyDescent="0.25">
      <c r="A24" s="1">
        <v>500</v>
      </c>
      <c r="B24" s="1" t="s">
        <v>54</v>
      </c>
      <c r="C24" s="1" t="s">
        <v>58</v>
      </c>
    </row>
    <row r="25" spans="1:7" x14ac:dyDescent="0.25">
      <c r="A25" s="1">
        <v>600</v>
      </c>
      <c r="B25" s="1" t="s">
        <v>51</v>
      </c>
      <c r="C25" s="1" t="s">
        <v>58</v>
      </c>
    </row>
    <row r="26" spans="1:7" s="36" customFormat="1" x14ac:dyDescent="0.25">
      <c r="A26" s="34">
        <v>800</v>
      </c>
      <c r="B26" s="34" t="s">
        <v>33</v>
      </c>
      <c r="C26" s="34" t="s">
        <v>32</v>
      </c>
    </row>
    <row r="27" spans="1:7" x14ac:dyDescent="0.25">
      <c r="A27" s="1">
        <v>900</v>
      </c>
      <c r="B27" s="1" t="s">
        <v>43</v>
      </c>
      <c r="C27" s="32" t="s">
        <v>38</v>
      </c>
    </row>
    <row r="29" spans="1:7" x14ac:dyDescent="0.25">
      <c r="C29" s="30"/>
    </row>
    <row r="30" spans="1:7" ht="15.75" x14ac:dyDescent="0.25">
      <c r="A30" s="29" t="s">
        <v>59</v>
      </c>
      <c r="B30" s="29" t="s">
        <v>60</v>
      </c>
      <c r="C30" s="29" t="s">
        <v>61</v>
      </c>
    </row>
    <row r="31" spans="1:7" x14ac:dyDescent="0.25">
      <c r="A31" t="s">
        <v>62</v>
      </c>
      <c r="B31">
        <v>1234</v>
      </c>
      <c r="C31">
        <v>1</v>
      </c>
    </row>
    <row r="32" spans="1:7" x14ac:dyDescent="0.25">
      <c r="A32" t="s">
        <v>64</v>
      </c>
      <c r="B32">
        <v>1231</v>
      </c>
      <c r="C32">
        <v>2</v>
      </c>
    </row>
    <row r="33" spans="1:3" x14ac:dyDescent="0.25">
      <c r="A33" t="s">
        <v>63</v>
      </c>
      <c r="B33">
        <v>1232</v>
      </c>
      <c r="C33">
        <v>3</v>
      </c>
    </row>
    <row r="34" spans="1:3" x14ac:dyDescent="0.25">
      <c r="A34" t="s">
        <v>65</v>
      </c>
      <c r="B34">
        <v>1233</v>
      </c>
      <c r="C34">
        <v>4</v>
      </c>
    </row>
    <row r="35" spans="1:3" x14ac:dyDescent="0.25">
      <c r="C35" s="30"/>
    </row>
    <row r="36" spans="1:3" x14ac:dyDescent="0.25">
      <c r="B36" s="3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CEBBD-090D-4434-A119-3402FA7D8625}">
  <dimension ref="C2:G50"/>
  <sheetViews>
    <sheetView tabSelected="1" topLeftCell="A24" workbookViewId="0">
      <selection activeCell="F50" sqref="F50"/>
    </sheetView>
  </sheetViews>
  <sheetFormatPr baseColWidth="10" defaultRowHeight="15" x14ac:dyDescent="0.25"/>
  <cols>
    <col min="1" max="1" width="6" customWidth="1"/>
    <col min="2" max="2" width="8.42578125" customWidth="1"/>
    <col min="3" max="3" width="21.5703125" bestFit="1" customWidth="1"/>
    <col min="4" max="4" width="17.85546875" bestFit="1" customWidth="1"/>
    <col min="5" max="5" width="24" customWidth="1"/>
    <col min="6" max="6" width="5.85546875" bestFit="1" customWidth="1"/>
    <col min="7" max="7" width="70.140625" bestFit="1" customWidth="1"/>
  </cols>
  <sheetData>
    <row r="2" spans="3:7" ht="24" thickBot="1" x14ac:dyDescent="0.4">
      <c r="C2" s="49" t="s">
        <v>66</v>
      </c>
      <c r="D2" s="49"/>
      <c r="E2" s="49"/>
      <c r="F2" s="49"/>
      <c r="G2" s="49"/>
    </row>
    <row r="3" spans="3:7" x14ac:dyDescent="0.25">
      <c r="C3" s="39" t="s">
        <v>72</v>
      </c>
      <c r="D3" s="40" t="s">
        <v>73</v>
      </c>
      <c r="E3" s="40" t="s">
        <v>74</v>
      </c>
      <c r="F3" s="40" t="s">
        <v>75</v>
      </c>
      <c r="G3" s="41" t="s">
        <v>76</v>
      </c>
    </row>
    <row r="4" spans="3:7" x14ac:dyDescent="0.25">
      <c r="C4" s="47" t="s">
        <v>67</v>
      </c>
      <c r="D4" s="47" t="s">
        <v>68</v>
      </c>
      <c r="E4" s="47" t="s">
        <v>69</v>
      </c>
      <c r="F4" s="7" t="s">
        <v>70</v>
      </c>
      <c r="G4" s="42" t="s">
        <v>88</v>
      </c>
    </row>
    <row r="5" spans="3:7" x14ac:dyDescent="0.25">
      <c r="C5" s="47"/>
      <c r="D5" s="47"/>
      <c r="E5" s="47"/>
      <c r="F5" s="7" t="s">
        <v>70</v>
      </c>
      <c r="G5" s="37" t="s">
        <v>89</v>
      </c>
    </row>
    <row r="6" spans="3:7" x14ac:dyDescent="0.25">
      <c r="C6" s="47"/>
      <c r="D6" s="47"/>
      <c r="E6" s="47"/>
      <c r="F6" s="7" t="s">
        <v>70</v>
      </c>
      <c r="G6" s="42" t="s">
        <v>71</v>
      </c>
    </row>
    <row r="7" spans="3:7" x14ac:dyDescent="0.25">
      <c r="C7" s="47"/>
      <c r="D7" s="47"/>
      <c r="E7" s="47" t="s">
        <v>77</v>
      </c>
      <c r="F7" s="7" t="s">
        <v>70</v>
      </c>
      <c r="G7" s="37" t="s">
        <v>78</v>
      </c>
    </row>
    <row r="8" spans="3:7" x14ac:dyDescent="0.25">
      <c r="C8" s="47"/>
      <c r="D8" s="47"/>
      <c r="E8" s="47"/>
      <c r="F8" s="7" t="s">
        <v>70</v>
      </c>
      <c r="G8" s="37" t="s">
        <v>79</v>
      </c>
    </row>
    <row r="9" spans="3:7" x14ac:dyDescent="0.25">
      <c r="C9" s="47"/>
      <c r="D9" s="47"/>
      <c r="E9" s="47"/>
      <c r="F9" s="7" t="s">
        <v>70</v>
      </c>
      <c r="G9" s="37" t="s">
        <v>71</v>
      </c>
    </row>
    <row r="10" spans="3:7" x14ac:dyDescent="0.25">
      <c r="C10" s="47"/>
      <c r="D10" s="47"/>
      <c r="E10" s="44"/>
      <c r="F10" s="7" t="s">
        <v>70</v>
      </c>
      <c r="G10" s="37" t="s">
        <v>100</v>
      </c>
    </row>
    <row r="11" spans="3:7" x14ac:dyDescent="0.25">
      <c r="C11" s="47"/>
      <c r="D11" s="47"/>
      <c r="E11" s="47" t="s">
        <v>80</v>
      </c>
      <c r="F11" s="7" t="s">
        <v>70</v>
      </c>
      <c r="G11" s="37" t="s">
        <v>71</v>
      </c>
    </row>
    <row r="12" spans="3:7" x14ac:dyDescent="0.25">
      <c r="C12" s="47"/>
      <c r="D12" s="47"/>
      <c r="E12" s="47"/>
      <c r="F12" s="7" t="s">
        <v>70</v>
      </c>
      <c r="G12" s="37" t="s">
        <v>81</v>
      </c>
    </row>
    <row r="13" spans="3:7" x14ac:dyDescent="0.25">
      <c r="C13" s="47"/>
      <c r="D13" s="47"/>
      <c r="E13" s="43" t="s">
        <v>82</v>
      </c>
      <c r="F13" s="7"/>
      <c r="G13" s="37" t="s">
        <v>71</v>
      </c>
    </row>
    <row r="14" spans="3:7" x14ac:dyDescent="0.25">
      <c r="C14" s="47"/>
      <c r="D14" s="47"/>
      <c r="E14" s="47" t="s">
        <v>83</v>
      </c>
      <c r="F14" s="7" t="s">
        <v>70</v>
      </c>
      <c r="G14" s="37" t="s">
        <v>91</v>
      </c>
    </row>
    <row r="15" spans="3:7" x14ac:dyDescent="0.25">
      <c r="C15" s="47"/>
      <c r="D15" s="47"/>
      <c r="E15" s="47"/>
      <c r="F15" s="7" t="s">
        <v>70</v>
      </c>
      <c r="G15" s="42" t="s">
        <v>84</v>
      </c>
    </row>
    <row r="16" spans="3:7" x14ac:dyDescent="0.25">
      <c r="C16" s="47"/>
      <c r="D16" s="47"/>
      <c r="E16" s="47"/>
      <c r="F16" s="7"/>
      <c r="G16" s="37" t="s">
        <v>101</v>
      </c>
    </row>
    <row r="17" spans="3:7" x14ac:dyDescent="0.25">
      <c r="C17" s="47"/>
      <c r="D17" s="47"/>
      <c r="E17" s="47"/>
      <c r="F17" s="7" t="s">
        <v>70</v>
      </c>
      <c r="G17" s="37" t="s">
        <v>71</v>
      </c>
    </row>
    <row r="18" spans="3:7" x14ac:dyDescent="0.25">
      <c r="C18" s="47"/>
      <c r="D18" s="47" t="s">
        <v>85</v>
      </c>
      <c r="E18" s="50" t="s">
        <v>86</v>
      </c>
      <c r="F18" s="7"/>
      <c r="G18" s="37" t="s">
        <v>71</v>
      </c>
    </row>
    <row r="19" spans="3:7" x14ac:dyDescent="0.25">
      <c r="C19" s="47"/>
      <c r="D19" s="47"/>
      <c r="E19" s="50"/>
      <c r="F19" s="7"/>
      <c r="G19" s="37" t="s">
        <v>87</v>
      </c>
    </row>
    <row r="20" spans="3:7" x14ac:dyDescent="0.25">
      <c r="C20" s="47"/>
      <c r="D20" s="47"/>
      <c r="E20" s="47" t="s">
        <v>90</v>
      </c>
      <c r="F20" s="7"/>
      <c r="G20" s="37" t="s">
        <v>78</v>
      </c>
    </row>
    <row r="21" spans="3:7" x14ac:dyDescent="0.25">
      <c r="C21" s="47"/>
      <c r="D21" s="47"/>
      <c r="E21" s="47"/>
      <c r="F21" s="7"/>
      <c r="G21" s="37" t="s">
        <v>79</v>
      </c>
    </row>
    <row r="22" spans="3:7" x14ac:dyDescent="0.25">
      <c r="C22" s="47"/>
      <c r="D22" s="47"/>
      <c r="E22" s="47"/>
      <c r="F22" s="7"/>
      <c r="G22" s="37" t="s">
        <v>71</v>
      </c>
    </row>
    <row r="23" spans="3:7" x14ac:dyDescent="0.25">
      <c r="C23" s="47"/>
      <c r="D23" s="47"/>
      <c r="E23" s="47" t="s">
        <v>80</v>
      </c>
      <c r="F23" s="7"/>
      <c r="G23" s="37" t="s">
        <v>71</v>
      </c>
    </row>
    <row r="24" spans="3:7" x14ac:dyDescent="0.25">
      <c r="C24" s="47"/>
      <c r="D24" s="47"/>
      <c r="E24" s="47"/>
      <c r="F24" s="7"/>
      <c r="G24" s="37" t="s">
        <v>81</v>
      </c>
    </row>
    <row r="25" spans="3:7" x14ac:dyDescent="0.25">
      <c r="C25" s="47"/>
      <c r="D25" s="47"/>
      <c r="E25" s="43" t="s">
        <v>82</v>
      </c>
      <c r="F25" s="7"/>
      <c r="G25" s="37" t="s">
        <v>71</v>
      </c>
    </row>
    <row r="26" spans="3:7" x14ac:dyDescent="0.25">
      <c r="C26" s="47"/>
      <c r="D26" s="47"/>
      <c r="E26" s="47" t="s">
        <v>83</v>
      </c>
      <c r="F26" s="7"/>
      <c r="G26" s="37" t="s">
        <v>91</v>
      </c>
    </row>
    <row r="27" spans="3:7" x14ac:dyDescent="0.25">
      <c r="C27" s="47"/>
      <c r="D27" s="47"/>
      <c r="E27" s="47"/>
      <c r="F27" s="44" t="s">
        <v>70</v>
      </c>
      <c r="G27" s="42" t="s">
        <v>84</v>
      </c>
    </row>
    <row r="28" spans="3:7" x14ac:dyDescent="0.25">
      <c r="C28" s="47"/>
      <c r="D28" s="47"/>
      <c r="E28" s="47"/>
      <c r="F28" s="44" t="s">
        <v>70</v>
      </c>
      <c r="G28" s="37" t="s">
        <v>92</v>
      </c>
    </row>
    <row r="29" spans="3:7" x14ac:dyDescent="0.25">
      <c r="C29" s="47"/>
      <c r="D29" s="47"/>
      <c r="E29" s="47"/>
      <c r="F29" s="44"/>
      <c r="G29" s="37" t="s">
        <v>93</v>
      </c>
    </row>
    <row r="30" spans="3:7" x14ac:dyDescent="0.25">
      <c r="C30" s="47"/>
      <c r="D30" s="47" t="s">
        <v>94</v>
      </c>
      <c r="E30" s="47"/>
      <c r="F30" s="44" t="s">
        <v>70</v>
      </c>
      <c r="G30" s="37" t="s">
        <v>96</v>
      </c>
    </row>
    <row r="31" spans="3:7" x14ac:dyDescent="0.25">
      <c r="C31" s="47"/>
      <c r="D31" s="47"/>
      <c r="E31" s="47"/>
      <c r="F31" s="44" t="s">
        <v>70</v>
      </c>
      <c r="G31" s="37" t="s">
        <v>102</v>
      </c>
    </row>
    <row r="32" spans="3:7" x14ac:dyDescent="0.25">
      <c r="C32" s="47"/>
      <c r="D32" s="47"/>
      <c r="E32" s="47"/>
      <c r="F32" s="44" t="s">
        <v>70</v>
      </c>
      <c r="G32" s="42" t="s">
        <v>97</v>
      </c>
    </row>
    <row r="33" spans="3:7" x14ac:dyDescent="0.25">
      <c r="C33" s="47"/>
      <c r="D33" s="47"/>
      <c r="E33" s="47"/>
      <c r="F33" s="44" t="s">
        <v>70</v>
      </c>
      <c r="G33" s="42" t="s">
        <v>107</v>
      </c>
    </row>
    <row r="34" spans="3:7" x14ac:dyDescent="0.25">
      <c r="C34" s="47"/>
      <c r="D34" s="47"/>
      <c r="E34" s="47"/>
      <c r="F34" s="44"/>
      <c r="G34" s="42" t="s">
        <v>108</v>
      </c>
    </row>
    <row r="35" spans="3:7" x14ac:dyDescent="0.25">
      <c r="C35" s="47"/>
      <c r="D35" s="47"/>
      <c r="E35" s="47"/>
      <c r="F35" s="45"/>
      <c r="G35" s="42" t="s">
        <v>106</v>
      </c>
    </row>
    <row r="36" spans="3:7" x14ac:dyDescent="0.25">
      <c r="C36" s="47"/>
      <c r="D36" s="47"/>
      <c r="E36" s="47"/>
      <c r="F36" s="45"/>
      <c r="G36" s="42" t="s">
        <v>109</v>
      </c>
    </row>
    <row r="37" spans="3:7" x14ac:dyDescent="0.25">
      <c r="C37" s="47"/>
      <c r="D37" s="47"/>
      <c r="E37" s="47"/>
      <c r="F37" s="45"/>
      <c r="G37" s="42" t="s">
        <v>81</v>
      </c>
    </row>
    <row r="38" spans="3:7" x14ac:dyDescent="0.25">
      <c r="C38" s="47"/>
      <c r="D38" s="47"/>
      <c r="E38" s="47"/>
      <c r="F38" s="44"/>
      <c r="G38" s="42" t="s">
        <v>95</v>
      </c>
    </row>
    <row r="39" spans="3:7" x14ac:dyDescent="0.25">
      <c r="C39" s="47"/>
      <c r="D39" s="48" t="s">
        <v>98</v>
      </c>
      <c r="E39" s="48"/>
      <c r="F39" s="44"/>
      <c r="G39" s="37" t="s">
        <v>95</v>
      </c>
    </row>
    <row r="40" spans="3:7" x14ac:dyDescent="0.25">
      <c r="C40" s="47"/>
      <c r="D40" s="48" t="s">
        <v>99</v>
      </c>
      <c r="E40" s="48"/>
      <c r="F40" s="44"/>
      <c r="G40" s="37" t="s">
        <v>95</v>
      </c>
    </row>
    <row r="41" spans="3:7" x14ac:dyDescent="0.25">
      <c r="C41" t="s">
        <v>110</v>
      </c>
      <c r="F41" s="43"/>
      <c r="G41" s="42"/>
    </row>
    <row r="42" spans="3:7" x14ac:dyDescent="0.25">
      <c r="C42" s="47" t="s">
        <v>111</v>
      </c>
      <c r="D42" s="47" t="s">
        <v>113</v>
      </c>
      <c r="E42" s="47"/>
      <c r="F42" s="43" t="s">
        <v>70</v>
      </c>
      <c r="G42" s="42" t="s">
        <v>112</v>
      </c>
    </row>
    <row r="43" spans="3:7" x14ac:dyDescent="0.25">
      <c r="C43" s="47"/>
      <c r="D43" s="47"/>
      <c r="E43" s="47"/>
      <c r="F43" s="43" t="s">
        <v>70</v>
      </c>
      <c r="G43" s="42" t="s">
        <v>114</v>
      </c>
    </row>
    <row r="44" spans="3:7" x14ac:dyDescent="0.25">
      <c r="C44" s="47"/>
      <c r="D44" s="47"/>
      <c r="E44" s="47"/>
      <c r="F44" s="43" t="s">
        <v>70</v>
      </c>
      <c r="G44" s="42" t="s">
        <v>115</v>
      </c>
    </row>
    <row r="45" spans="3:7" x14ac:dyDescent="0.25">
      <c r="C45" s="47"/>
      <c r="D45" s="47"/>
      <c r="E45" s="47"/>
      <c r="F45" s="43" t="s">
        <v>70</v>
      </c>
      <c r="G45" s="42" t="s">
        <v>116</v>
      </c>
    </row>
    <row r="46" spans="3:7" x14ac:dyDescent="0.25">
      <c r="C46" s="47"/>
      <c r="D46" s="47"/>
      <c r="E46" s="47"/>
      <c r="F46" s="43" t="s">
        <v>70</v>
      </c>
      <c r="G46" s="42" t="s">
        <v>117</v>
      </c>
    </row>
    <row r="47" spans="3:7" x14ac:dyDescent="0.25">
      <c r="C47" s="47"/>
      <c r="D47" s="47"/>
      <c r="E47" s="47"/>
      <c r="F47" s="43" t="s">
        <v>70</v>
      </c>
      <c r="G47" s="42" t="s">
        <v>118</v>
      </c>
    </row>
    <row r="48" spans="3:7" x14ac:dyDescent="0.25">
      <c r="F48" s="38"/>
      <c r="G48" s="51" t="s">
        <v>119</v>
      </c>
    </row>
    <row r="49" spans="6:7" x14ac:dyDescent="0.25">
      <c r="F49" s="52" t="s">
        <v>70</v>
      </c>
      <c r="G49" s="51" t="s">
        <v>120</v>
      </c>
    </row>
    <row r="50" spans="6:7" x14ac:dyDescent="0.25">
      <c r="G50" s="30"/>
    </row>
  </sheetData>
  <mergeCells count="17">
    <mergeCell ref="C42:C47"/>
    <mergeCell ref="C2:G2"/>
    <mergeCell ref="E4:E6"/>
    <mergeCell ref="E7:E9"/>
    <mergeCell ref="E11:E12"/>
    <mergeCell ref="E14:E17"/>
    <mergeCell ref="D4:D17"/>
    <mergeCell ref="C4:C40"/>
    <mergeCell ref="E18:E19"/>
    <mergeCell ref="E20:E22"/>
    <mergeCell ref="E23:E24"/>
    <mergeCell ref="E26:E29"/>
    <mergeCell ref="D18:D29"/>
    <mergeCell ref="D30:E38"/>
    <mergeCell ref="D39:E39"/>
    <mergeCell ref="D40:E40"/>
    <mergeCell ref="D42:E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78C51-C0F3-4CC7-B553-970B55B371C7}">
  <dimension ref="B2:S9"/>
  <sheetViews>
    <sheetView zoomScale="70" zoomScaleNormal="70" workbookViewId="0">
      <selection activeCell="I6" sqref="I6"/>
    </sheetView>
  </sheetViews>
  <sheetFormatPr baseColWidth="10" defaultRowHeight="15" x14ac:dyDescent="0.25"/>
  <cols>
    <col min="2" max="2" width="8.140625" bestFit="1" customWidth="1"/>
    <col min="3" max="3" width="19.28515625" bestFit="1" customWidth="1"/>
    <col min="4" max="4" width="6.7109375" bestFit="1" customWidth="1"/>
    <col min="5" max="5" width="14.7109375" bestFit="1" customWidth="1"/>
    <col min="6" max="6" width="18.85546875" bestFit="1" customWidth="1"/>
    <col min="7" max="7" width="13.85546875" bestFit="1" customWidth="1"/>
    <col min="8" max="8" width="14.7109375" customWidth="1"/>
    <col min="9" max="9" width="12.7109375" bestFit="1" customWidth="1"/>
    <col min="16" max="16" width="12" bestFit="1" customWidth="1"/>
    <col min="17" max="17" width="13.85546875" bestFit="1" customWidth="1"/>
    <col min="18" max="19" width="18.85546875" bestFit="1" customWidth="1"/>
  </cols>
  <sheetData>
    <row r="2" spans="2:19" x14ac:dyDescent="0.25">
      <c r="F2" s="1"/>
    </row>
    <row r="3" spans="2:19" x14ac:dyDescent="0.25">
      <c r="B3" s="7" t="s">
        <v>18</v>
      </c>
      <c r="C3" s="8" t="s">
        <v>19</v>
      </c>
      <c r="D3" s="9" t="s">
        <v>20</v>
      </c>
      <c r="E3" s="9" t="s">
        <v>25</v>
      </c>
      <c r="F3" s="9" t="s">
        <v>21</v>
      </c>
      <c r="G3" s="9" t="s">
        <v>26</v>
      </c>
      <c r="H3" s="4" t="s">
        <v>22</v>
      </c>
      <c r="I3" s="4" t="s">
        <v>6</v>
      </c>
      <c r="J3" s="5" t="s">
        <v>1</v>
      </c>
      <c r="K3" s="5" t="s">
        <v>2</v>
      </c>
      <c r="L3" s="5" t="s">
        <v>4</v>
      </c>
      <c r="M3" s="5" t="s">
        <v>3</v>
      </c>
      <c r="N3" s="5" t="s">
        <v>8</v>
      </c>
      <c r="O3" s="5" t="s">
        <v>23</v>
      </c>
      <c r="P3" s="6" t="s">
        <v>24</v>
      </c>
      <c r="Q3" s="6" t="s">
        <v>27</v>
      </c>
      <c r="R3" s="2"/>
      <c r="S3" s="2"/>
    </row>
    <row r="4" spans="2:19" x14ac:dyDescent="0.25">
      <c r="B4" s="7"/>
      <c r="C4" s="8"/>
      <c r="D4" s="9"/>
      <c r="E4" s="9"/>
      <c r="F4" s="9"/>
      <c r="G4" s="9"/>
      <c r="H4" s="4"/>
      <c r="I4" s="4"/>
      <c r="J4" s="10">
        <v>0.1</v>
      </c>
      <c r="K4" s="10">
        <v>0.21</v>
      </c>
      <c r="L4" s="10">
        <v>0.3</v>
      </c>
      <c r="M4" s="11">
        <v>3.5000000000000003E-2</v>
      </c>
      <c r="N4" s="5"/>
      <c r="O4" s="5"/>
      <c r="P4" s="6"/>
      <c r="Q4" s="6"/>
      <c r="R4" s="2"/>
      <c r="S4" s="2"/>
    </row>
    <row r="5" spans="2:19" ht="15.75" thickBot="1" x14ac:dyDescent="0.3">
      <c r="B5" s="7">
        <v>1000</v>
      </c>
      <c r="C5" s="8" t="s">
        <v>12</v>
      </c>
      <c r="D5" s="20">
        <v>5</v>
      </c>
      <c r="E5" s="20">
        <v>14.12</v>
      </c>
      <c r="F5" s="9">
        <f>(D5*E5)</f>
        <v>70.599999999999994</v>
      </c>
      <c r="G5" s="12">
        <v>0.5</v>
      </c>
      <c r="H5" s="8">
        <v>24</v>
      </c>
      <c r="I5" s="16">
        <v>12</v>
      </c>
      <c r="J5" s="13">
        <f>(I5*0.9)</f>
        <v>10.8</v>
      </c>
      <c r="K5" s="13">
        <f>(J5*0.21)</f>
        <v>2.2680000000000002</v>
      </c>
      <c r="L5" s="13">
        <f>(K5*0.3)</f>
        <v>0.6804</v>
      </c>
      <c r="M5" s="13">
        <f>(J5*0.035)</f>
        <v>0.37800000000000006</v>
      </c>
      <c r="N5" s="25">
        <f>SUM(J5:M5)</f>
        <v>14.126400000000002</v>
      </c>
      <c r="O5" s="13">
        <f>(H5*N5)</f>
        <v>339.03360000000004</v>
      </c>
      <c r="P5" s="7">
        <f>(O5+F5)/(H5+D5)</f>
        <v>14.125296551724137</v>
      </c>
      <c r="Q5" s="7">
        <f>(P5*1.5)</f>
        <v>21.187944827586207</v>
      </c>
    </row>
    <row r="6" spans="2:19" ht="15.75" thickBot="1" x14ac:dyDescent="0.3">
      <c r="B6" s="7">
        <v>1000</v>
      </c>
      <c r="C6" s="14" t="s">
        <v>12</v>
      </c>
      <c r="D6" s="22">
        <v>5</v>
      </c>
      <c r="E6" s="23">
        <v>14.12</v>
      </c>
      <c r="F6" s="19">
        <f>(D6*E6)</f>
        <v>70.599999999999994</v>
      </c>
      <c r="G6" s="12">
        <v>0.5</v>
      </c>
      <c r="H6" s="14">
        <v>24</v>
      </c>
      <c r="I6" s="18">
        <v>15</v>
      </c>
      <c r="J6" s="15">
        <f>(I6*0.9)</f>
        <v>13.5</v>
      </c>
      <c r="K6" s="13">
        <f>(J6*0.21)</f>
        <v>2.835</v>
      </c>
      <c r="L6" s="13">
        <f>(K6*0.3)</f>
        <v>0.85049999999999992</v>
      </c>
      <c r="M6" s="24">
        <f>(J6*0.035)</f>
        <v>0.47250000000000003</v>
      </c>
      <c r="N6" s="27">
        <f>SUM(J6:M6)</f>
        <v>17.658000000000001</v>
      </c>
      <c r="O6" s="15">
        <f>(H6*N6)</f>
        <v>423.79200000000003</v>
      </c>
      <c r="P6" s="28">
        <f>(O6+F6)/(H6+D6)</f>
        <v>17.048000000000002</v>
      </c>
      <c r="Q6" s="7">
        <f>(P6*1.5)</f>
        <v>25.572000000000003</v>
      </c>
    </row>
    <row r="7" spans="2:19" x14ac:dyDescent="0.25">
      <c r="B7" s="7">
        <v>1000</v>
      </c>
      <c r="C7" s="8" t="s">
        <v>12</v>
      </c>
      <c r="D7" s="21">
        <v>5</v>
      </c>
      <c r="E7" s="21">
        <v>17.04</v>
      </c>
      <c r="F7" s="9">
        <f>(D7*E7)</f>
        <v>85.199999999999989</v>
      </c>
      <c r="G7" s="12">
        <v>0.5</v>
      </c>
      <c r="H7" s="8">
        <v>24</v>
      </c>
      <c r="I7" s="17">
        <v>12</v>
      </c>
      <c r="J7" s="13">
        <f>(I7*0.9)</f>
        <v>10.8</v>
      </c>
      <c r="K7" s="13">
        <f>(J7*0.21)</f>
        <v>2.2680000000000002</v>
      </c>
      <c r="L7" s="13">
        <f>(K7*0.3)</f>
        <v>0.6804</v>
      </c>
      <c r="M7" s="13">
        <f>(J7*0.035)</f>
        <v>0.37800000000000006</v>
      </c>
      <c r="N7" s="26">
        <f>SUM(J7:M7)</f>
        <v>14.126400000000002</v>
      </c>
      <c r="O7" s="13">
        <f>(H7*N7)</f>
        <v>339.03360000000004</v>
      </c>
      <c r="P7" s="7">
        <f>(O7+F7)/(H7+D7)</f>
        <v>14.628744827586207</v>
      </c>
      <c r="Q7" s="7">
        <f>(P7*1.5)</f>
        <v>21.943117241379312</v>
      </c>
    </row>
    <row r="9" spans="2:19" x14ac:dyDescent="0.25">
      <c r="I9" s="3"/>
      <c r="J9" s="3"/>
      <c r="K9" s="2"/>
      <c r="L9" s="3"/>
      <c r="M9" s="2"/>
      <c r="N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PRECIO DE COSTO</vt:lpstr>
      <vt:lpstr>BASE DE DATOS</vt:lpstr>
      <vt:lpstr>MODIFICACIONES</vt:lpstr>
      <vt:lpstr>AGREGAR COMPRA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</dc:creator>
  <cp:lastModifiedBy>Alejandra</cp:lastModifiedBy>
  <dcterms:created xsi:type="dcterms:W3CDTF">2018-05-29T17:50:59Z</dcterms:created>
  <dcterms:modified xsi:type="dcterms:W3CDTF">2018-07-17T21:29:31Z</dcterms:modified>
</cp:coreProperties>
</file>