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eja\Desktop\Monitores\results\"/>
    </mc:Choice>
  </mc:AlternateContent>
  <xr:revisionPtr revIDLastSave="0" documentId="13_ncr:1_{14F1D9C5-5C69-45B4-9614-13C92530B956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1" sheetId="4" r:id="rId1"/>
    <sheet name="2" sheetId="8" r:id="rId2"/>
    <sheet name="3" sheetId="12" r:id="rId3"/>
    <sheet name="4.1" sheetId="14" r:id="rId4"/>
    <sheet name="4.2" sheetId="9" r:id="rId5"/>
    <sheet name="4.3" sheetId="15" r:id="rId6"/>
    <sheet name="5" sheetId="10" r:id="rId7"/>
    <sheet name="6" sheetId="11" r:id="rId8"/>
    <sheet name="7" sheetId="17" r:id="rId9"/>
    <sheet name="Estadistics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7" l="1"/>
  <c r="N8" i="17"/>
  <c r="N7" i="17"/>
  <c r="M8" i="17"/>
  <c r="M7" i="17"/>
  <c r="Z55" i="17"/>
  <c r="K55" i="17" s="1"/>
  <c r="Z54" i="17"/>
  <c r="Z51" i="17"/>
  <c r="Z45" i="17"/>
  <c r="Z58" i="17"/>
  <c r="G58" i="17" s="1"/>
  <c r="Z57" i="17"/>
  <c r="G57" i="17" s="1"/>
  <c r="Z56" i="17"/>
  <c r="J56" i="17" s="1"/>
  <c r="G56" i="17"/>
  <c r="Z53" i="17"/>
  <c r="J53" i="17" s="1"/>
  <c r="Z52" i="17"/>
  <c r="J52" i="17" s="1"/>
  <c r="Z50" i="17"/>
  <c r="K50" i="17" s="1"/>
  <c r="Z49" i="17"/>
  <c r="G49" i="17" s="1"/>
  <c r="Z48" i="17"/>
  <c r="J48" i="17" s="1"/>
  <c r="Z47" i="17"/>
  <c r="K47" i="17" s="1"/>
  <c r="G13" i="17" s="1"/>
  <c r="Z46" i="17"/>
  <c r="F46" i="17" s="1"/>
  <c r="F10" i="17" s="1"/>
  <c r="Z44" i="17"/>
  <c r="J44" i="17" s="1"/>
  <c r="Z43" i="17"/>
  <c r="J43" i="17" s="1"/>
  <c r="Z42" i="17"/>
  <c r="F42" i="17" s="1"/>
  <c r="J42" i="17"/>
  <c r="G42" i="17"/>
  <c r="Z41" i="17"/>
  <c r="G41" i="17" s="1"/>
  <c r="Z40" i="17"/>
  <c r="K40" i="17" s="1"/>
  <c r="Z39" i="17"/>
  <c r="K39" i="17" s="1"/>
  <c r="Z38" i="17"/>
  <c r="F38" i="17" s="1"/>
  <c r="Z37" i="17"/>
  <c r="F37" i="17" s="1"/>
  <c r="G37" i="17"/>
  <c r="Z36" i="17"/>
  <c r="J36" i="17" s="1"/>
  <c r="Z35" i="17"/>
  <c r="K35" i="17" s="1"/>
  <c r="Z34" i="17"/>
  <c r="F34" i="17" s="1"/>
  <c r="Z33" i="17"/>
  <c r="G33" i="17" s="1"/>
  <c r="Z32" i="17"/>
  <c r="G32" i="17" s="1"/>
  <c r="Z31" i="17"/>
  <c r="K31" i="17" s="1"/>
  <c r="Z30" i="17"/>
  <c r="F30" i="17" s="1"/>
  <c r="K30" i="17"/>
  <c r="J30" i="17"/>
  <c r="G30" i="17"/>
  <c r="Z29" i="17"/>
  <c r="F29" i="17" s="1"/>
  <c r="Z28" i="17"/>
  <c r="J28" i="17" s="1"/>
  <c r="Z27" i="17"/>
  <c r="G27" i="17" s="1"/>
  <c r="K27" i="17"/>
  <c r="J27" i="17"/>
  <c r="F27" i="17"/>
  <c r="Z26" i="17"/>
  <c r="K26" i="17" s="1"/>
  <c r="Z25" i="17"/>
  <c r="G25" i="17" s="1"/>
  <c r="Z24" i="17"/>
  <c r="K24" i="17" s="1"/>
  <c r="Z23" i="17"/>
  <c r="K23" i="17" s="1"/>
  <c r="Z22" i="17"/>
  <c r="F22" i="17" s="1"/>
  <c r="E17" i="17"/>
  <c r="D17" i="17"/>
  <c r="E16" i="17"/>
  <c r="I16" i="17" s="1"/>
  <c r="D16" i="17"/>
  <c r="E15" i="17"/>
  <c r="D15" i="17"/>
  <c r="I14" i="17"/>
  <c r="E14" i="17"/>
  <c r="D14" i="17"/>
  <c r="E13" i="17"/>
  <c r="I12" i="17" s="1"/>
  <c r="D13" i="17"/>
  <c r="E12" i="17"/>
  <c r="D12" i="17"/>
  <c r="E11" i="17"/>
  <c r="D11" i="17"/>
  <c r="E10" i="17"/>
  <c r="I10" i="17" s="1"/>
  <c r="D10" i="17"/>
  <c r="E9" i="17"/>
  <c r="D9" i="17"/>
  <c r="C9" i="17"/>
  <c r="C11" i="17" s="1"/>
  <c r="C13" i="17" s="1"/>
  <c r="C15" i="17" s="1"/>
  <c r="C17" i="17" s="1"/>
  <c r="L8" i="17"/>
  <c r="E8" i="17"/>
  <c r="I8" i="17" s="1"/>
  <c r="D8" i="17"/>
  <c r="L7" i="17"/>
  <c r="E7" i="17"/>
  <c r="D7" i="17"/>
  <c r="C7" i="17"/>
  <c r="E6" i="17"/>
  <c r="I6" i="17" s="1"/>
  <c r="D6" i="17"/>
  <c r="C6" i="17"/>
  <c r="C8" i="17" s="1"/>
  <c r="C10" i="17" s="1"/>
  <c r="C12" i="17" s="1"/>
  <c r="C14" i="17" s="1"/>
  <c r="C16" i="17" s="1"/>
  <c r="G43" i="16"/>
  <c r="F43" i="16"/>
  <c r="E4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3" i="16"/>
  <c r="M7" i="11"/>
  <c r="L8" i="11"/>
  <c r="L7" i="11"/>
  <c r="P8" i="11"/>
  <c r="O8" i="11"/>
  <c r="N8" i="11"/>
  <c r="M8" i="11"/>
  <c r="P7" i="11"/>
  <c r="O7" i="11"/>
  <c r="N7" i="11"/>
  <c r="W56" i="16"/>
  <c r="M11" i="16"/>
  <c r="T11" i="16" s="1"/>
  <c r="O11" i="16"/>
  <c r="Q11" i="16"/>
  <c r="M10" i="16"/>
  <c r="W10" i="16" s="1"/>
  <c r="O10" i="16"/>
  <c r="Q10" i="16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12" i="11" s="1"/>
  <c r="G48" i="11"/>
  <c r="G49" i="11"/>
  <c r="G50" i="11"/>
  <c r="G51" i="11"/>
  <c r="G52" i="11"/>
  <c r="G53" i="11"/>
  <c r="G54" i="11"/>
  <c r="G55" i="11"/>
  <c r="G56" i="11"/>
  <c r="G57" i="11"/>
  <c r="G58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G11" i="11" s="1"/>
  <c r="K47" i="11"/>
  <c r="G13" i="11" s="1"/>
  <c r="K48" i="11"/>
  <c r="K49" i="11"/>
  <c r="K50" i="11"/>
  <c r="K51" i="11"/>
  <c r="K52" i="11"/>
  <c r="K53" i="11"/>
  <c r="K54" i="11"/>
  <c r="K55" i="11"/>
  <c r="K56" i="11"/>
  <c r="K57" i="11"/>
  <c r="K58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Q9" i="16"/>
  <c r="O9" i="16"/>
  <c r="M9" i="16"/>
  <c r="X9" i="16" s="1"/>
  <c r="Q36" i="16"/>
  <c r="O36" i="16"/>
  <c r="M36" i="16"/>
  <c r="U36" i="16" s="1"/>
  <c r="Q39" i="16"/>
  <c r="O39" i="16"/>
  <c r="M39" i="16"/>
  <c r="AC39" i="16" s="1"/>
  <c r="Q38" i="16"/>
  <c r="O38" i="16"/>
  <c r="M38" i="16"/>
  <c r="AA38" i="16" s="1"/>
  <c r="Q37" i="16"/>
  <c r="O37" i="16"/>
  <c r="M37" i="16"/>
  <c r="Y37" i="16" s="1"/>
  <c r="Q35" i="16"/>
  <c r="O35" i="16"/>
  <c r="M35" i="16"/>
  <c r="W35" i="16" s="1"/>
  <c r="Q34" i="16"/>
  <c r="O34" i="16"/>
  <c r="M34" i="16"/>
  <c r="AC34" i="16" s="1"/>
  <c r="Q33" i="16"/>
  <c r="O33" i="16"/>
  <c r="M33" i="16"/>
  <c r="AA33" i="16" s="1"/>
  <c r="Q32" i="16"/>
  <c r="O32" i="16"/>
  <c r="M32" i="16"/>
  <c r="Y32" i="16" s="1"/>
  <c r="Q31" i="16"/>
  <c r="O31" i="16"/>
  <c r="M31" i="16"/>
  <c r="W31" i="16" s="1"/>
  <c r="Q30" i="16"/>
  <c r="O30" i="16"/>
  <c r="M30" i="16"/>
  <c r="AC30" i="16" s="1"/>
  <c r="Q29" i="16"/>
  <c r="O29" i="16"/>
  <c r="M29" i="16"/>
  <c r="AA29" i="16" s="1"/>
  <c r="Q28" i="16"/>
  <c r="O28" i="16"/>
  <c r="M28" i="16"/>
  <c r="Y28" i="16" s="1"/>
  <c r="Q27" i="16"/>
  <c r="O27" i="16"/>
  <c r="M27" i="16"/>
  <c r="W27" i="16" s="1"/>
  <c r="Q26" i="16"/>
  <c r="O26" i="16"/>
  <c r="M26" i="16"/>
  <c r="AC26" i="16" s="1"/>
  <c r="Q25" i="16"/>
  <c r="O25" i="16"/>
  <c r="M25" i="16"/>
  <c r="AA25" i="16" s="1"/>
  <c r="Q24" i="16"/>
  <c r="O24" i="16"/>
  <c r="M24" i="16"/>
  <c r="Y24" i="16" s="1"/>
  <c r="Q23" i="16"/>
  <c r="O23" i="16"/>
  <c r="M23" i="16"/>
  <c r="W23" i="16" s="1"/>
  <c r="Q22" i="16"/>
  <c r="O22" i="16"/>
  <c r="M22" i="16"/>
  <c r="AC22" i="16" s="1"/>
  <c r="Q21" i="16"/>
  <c r="O21" i="16"/>
  <c r="M21" i="16"/>
  <c r="AA21" i="16" s="1"/>
  <c r="Q20" i="16"/>
  <c r="O20" i="16"/>
  <c r="M20" i="16"/>
  <c r="Y20" i="16" s="1"/>
  <c r="Q19" i="16"/>
  <c r="O19" i="16"/>
  <c r="M19" i="16"/>
  <c r="W19" i="16" s="1"/>
  <c r="Q18" i="16"/>
  <c r="O18" i="16"/>
  <c r="M18" i="16"/>
  <c r="AC18" i="16" s="1"/>
  <c r="Q17" i="16"/>
  <c r="O17" i="16"/>
  <c r="M17" i="16"/>
  <c r="AA17" i="16" s="1"/>
  <c r="Q16" i="16"/>
  <c r="O16" i="16"/>
  <c r="M16" i="16"/>
  <c r="Y16" i="16" s="1"/>
  <c r="Q15" i="16"/>
  <c r="O15" i="16"/>
  <c r="M15" i="16"/>
  <c r="W15" i="16" s="1"/>
  <c r="Q14" i="16"/>
  <c r="O14" i="16"/>
  <c r="M14" i="16"/>
  <c r="AC14" i="16" s="1"/>
  <c r="Q13" i="16"/>
  <c r="O13" i="16"/>
  <c r="M13" i="16"/>
  <c r="AA13" i="16" s="1"/>
  <c r="Q12" i="16"/>
  <c r="O12" i="16"/>
  <c r="M12" i="16"/>
  <c r="Y12" i="16" s="1"/>
  <c r="Q8" i="16"/>
  <c r="O8" i="16"/>
  <c r="M8" i="16"/>
  <c r="W8" i="16" s="1"/>
  <c r="Q7" i="16"/>
  <c r="O7" i="16"/>
  <c r="M7" i="16"/>
  <c r="AC7" i="16" s="1"/>
  <c r="Q6" i="16"/>
  <c r="O6" i="16"/>
  <c r="M6" i="16"/>
  <c r="AA6" i="16" s="1"/>
  <c r="Q5" i="16"/>
  <c r="O5" i="16"/>
  <c r="M5" i="16"/>
  <c r="Y5" i="16" s="1"/>
  <c r="Q4" i="16"/>
  <c r="O4" i="16"/>
  <c r="M4" i="16"/>
  <c r="W4" i="16" s="1"/>
  <c r="Q3" i="16"/>
  <c r="O3" i="16"/>
  <c r="M3" i="16"/>
  <c r="AC3" i="16" s="1"/>
  <c r="D6" i="11"/>
  <c r="E14" i="11"/>
  <c r="E15" i="11"/>
  <c r="D15" i="11"/>
  <c r="D14" i="11"/>
  <c r="D11" i="11"/>
  <c r="D9" i="11"/>
  <c r="D8" i="11"/>
  <c r="D7" i="11"/>
  <c r="E7" i="11"/>
  <c r="I6" i="11" s="1"/>
  <c r="E6" i="11"/>
  <c r="E9" i="11"/>
  <c r="I8" i="11" s="1"/>
  <c r="E8" i="11"/>
  <c r="E17" i="11"/>
  <c r="D17" i="11"/>
  <c r="E16" i="11"/>
  <c r="D16" i="11"/>
  <c r="E13" i="11"/>
  <c r="D13" i="11"/>
  <c r="E12" i="11"/>
  <c r="D12" i="11"/>
  <c r="E11" i="11"/>
  <c r="I10" i="11" s="1"/>
  <c r="E10" i="11"/>
  <c r="D10" i="11"/>
  <c r="F7" i="12"/>
  <c r="D7" i="12"/>
  <c r="E7" i="12"/>
  <c r="F6" i="12"/>
  <c r="D6" i="12"/>
  <c r="E6" i="12"/>
  <c r="C7" i="12"/>
  <c r="C6" i="12"/>
  <c r="B7" i="12"/>
  <c r="B6" i="12"/>
  <c r="P11" i="12"/>
  <c r="X12" i="12"/>
  <c r="X13" i="12"/>
  <c r="X14" i="12"/>
  <c r="X15" i="12"/>
  <c r="X16" i="12"/>
  <c r="X17" i="12"/>
  <c r="X18" i="12"/>
  <c r="X19" i="12"/>
  <c r="X20" i="12"/>
  <c r="X11" i="12"/>
  <c r="Q11" i="12" s="1"/>
  <c r="M9" i="14"/>
  <c r="B4" i="12"/>
  <c r="C6" i="11"/>
  <c r="C8" i="11" s="1"/>
  <c r="C10" i="11" s="1"/>
  <c r="C12" i="11" s="1"/>
  <c r="C14" i="11" s="1"/>
  <c r="C16" i="11" s="1"/>
  <c r="B4" i="10"/>
  <c r="B6" i="10"/>
  <c r="B5" i="10"/>
  <c r="Z22" i="11"/>
  <c r="G22" i="11" s="1"/>
  <c r="E14" i="15"/>
  <c r="E15" i="15"/>
  <c r="E16" i="15"/>
  <c r="E17" i="15"/>
  <c r="E18" i="15"/>
  <c r="E19" i="15"/>
  <c r="E20" i="15"/>
  <c r="E21" i="15"/>
  <c r="E22" i="15"/>
  <c r="E13" i="15"/>
  <c r="I14" i="15"/>
  <c r="I15" i="15"/>
  <c r="I16" i="15"/>
  <c r="I17" i="15"/>
  <c r="I18" i="15"/>
  <c r="I19" i="15"/>
  <c r="I20" i="15"/>
  <c r="I21" i="15"/>
  <c r="I22" i="15"/>
  <c r="I13" i="15"/>
  <c r="D14" i="15"/>
  <c r="D15" i="15"/>
  <c r="D16" i="15"/>
  <c r="D17" i="15"/>
  <c r="D18" i="15"/>
  <c r="D19" i="15"/>
  <c r="D20" i="15"/>
  <c r="D21" i="15"/>
  <c r="D22" i="15"/>
  <c r="D13" i="15"/>
  <c r="H14" i="15"/>
  <c r="H15" i="15"/>
  <c r="H16" i="15"/>
  <c r="H17" i="15"/>
  <c r="H18" i="15"/>
  <c r="H19" i="15"/>
  <c r="H20" i="15"/>
  <c r="H21" i="15"/>
  <c r="H22" i="15"/>
  <c r="H13" i="15"/>
  <c r="X14" i="15"/>
  <c r="X15" i="15"/>
  <c r="X16" i="15"/>
  <c r="X17" i="15"/>
  <c r="X18" i="15"/>
  <c r="X19" i="15"/>
  <c r="X20" i="15"/>
  <c r="X21" i="15"/>
  <c r="X22" i="15"/>
  <c r="X13" i="15"/>
  <c r="D49" i="9"/>
  <c r="Y90" i="9"/>
  <c r="D90" i="9" s="1"/>
  <c r="Y89" i="9"/>
  <c r="L89" i="9" s="1"/>
  <c r="Y88" i="9"/>
  <c r="H88" i="9" s="1"/>
  <c r="Y87" i="9"/>
  <c r="P87" i="9" s="1"/>
  <c r="Y86" i="9"/>
  <c r="H86" i="9" s="1"/>
  <c r="Y85" i="9"/>
  <c r="Y84" i="9"/>
  <c r="L84" i="9" s="1"/>
  <c r="Y83" i="9"/>
  <c r="D83" i="9" s="1"/>
  <c r="Y82" i="9"/>
  <c r="P82" i="9" s="1"/>
  <c r="Y81" i="9"/>
  <c r="Y84" i="14"/>
  <c r="Y85" i="14"/>
  <c r="Y86" i="14"/>
  <c r="Y87" i="14"/>
  <c r="Y88" i="14"/>
  <c r="Y89" i="14"/>
  <c r="L89" i="14" s="1"/>
  <c r="Y90" i="14"/>
  <c r="H90" i="14" s="1"/>
  <c r="Y91" i="14"/>
  <c r="Y92" i="14"/>
  <c r="H92" i="14" s="1"/>
  <c r="Y83" i="14"/>
  <c r="T81" i="9"/>
  <c r="D19" i="9"/>
  <c r="D20" i="9"/>
  <c r="D21" i="9"/>
  <c r="D22" i="9"/>
  <c r="D23" i="9"/>
  <c r="D24" i="9"/>
  <c r="D25" i="9"/>
  <c r="D26" i="9"/>
  <c r="D27" i="9"/>
  <c r="H19" i="9"/>
  <c r="H20" i="9"/>
  <c r="H21" i="9"/>
  <c r="H22" i="9"/>
  <c r="H23" i="9"/>
  <c r="H24" i="9"/>
  <c r="H25" i="9"/>
  <c r="H26" i="9"/>
  <c r="H27" i="9"/>
  <c r="L19" i="9"/>
  <c r="L20" i="9"/>
  <c r="L21" i="9"/>
  <c r="L22" i="9"/>
  <c r="L23" i="9"/>
  <c r="L24" i="9"/>
  <c r="L25" i="9"/>
  <c r="L26" i="9"/>
  <c r="L27" i="9"/>
  <c r="P19" i="9"/>
  <c r="P20" i="9"/>
  <c r="P21" i="9"/>
  <c r="P22" i="9"/>
  <c r="P23" i="9"/>
  <c r="P24" i="9"/>
  <c r="P25" i="9"/>
  <c r="P26" i="9"/>
  <c r="P27" i="9"/>
  <c r="T19" i="9"/>
  <c r="T20" i="9"/>
  <c r="T21" i="9"/>
  <c r="T22" i="9"/>
  <c r="T23" i="9"/>
  <c r="T24" i="9"/>
  <c r="T25" i="9"/>
  <c r="T26" i="9"/>
  <c r="T27" i="9"/>
  <c r="D34" i="9"/>
  <c r="D35" i="9"/>
  <c r="D36" i="9"/>
  <c r="D37" i="9"/>
  <c r="D38" i="9"/>
  <c r="D39" i="9"/>
  <c r="D40" i="9"/>
  <c r="D41" i="9"/>
  <c r="D42" i="9"/>
  <c r="H34" i="9"/>
  <c r="H35" i="9"/>
  <c r="H36" i="9"/>
  <c r="H37" i="9"/>
  <c r="H38" i="9"/>
  <c r="H39" i="9"/>
  <c r="H40" i="9"/>
  <c r="H41" i="9"/>
  <c r="H42" i="9"/>
  <c r="L34" i="9"/>
  <c r="L35" i="9"/>
  <c r="L36" i="9"/>
  <c r="L37" i="9"/>
  <c r="L38" i="9"/>
  <c r="L39" i="9"/>
  <c r="L40" i="9"/>
  <c r="L41" i="9"/>
  <c r="L42" i="9"/>
  <c r="P34" i="9"/>
  <c r="P35" i="9"/>
  <c r="P36" i="9"/>
  <c r="P37" i="9"/>
  <c r="P38" i="9"/>
  <c r="P39" i="9"/>
  <c r="P40" i="9"/>
  <c r="P41" i="9"/>
  <c r="P42" i="9"/>
  <c r="T34" i="9"/>
  <c r="T35" i="9"/>
  <c r="T36" i="9"/>
  <c r="T37" i="9"/>
  <c r="T38" i="9"/>
  <c r="T39" i="9"/>
  <c r="T40" i="9"/>
  <c r="T41" i="9"/>
  <c r="T42" i="9"/>
  <c r="D50" i="9"/>
  <c r="D51" i="9"/>
  <c r="D52" i="9"/>
  <c r="D53" i="9"/>
  <c r="D54" i="9"/>
  <c r="D55" i="9"/>
  <c r="D56" i="9"/>
  <c r="D57" i="9"/>
  <c r="D58" i="9"/>
  <c r="H50" i="9"/>
  <c r="H51" i="9"/>
  <c r="H52" i="9"/>
  <c r="H53" i="9"/>
  <c r="H54" i="9"/>
  <c r="H55" i="9"/>
  <c r="H56" i="9"/>
  <c r="H57" i="9"/>
  <c r="H58" i="9"/>
  <c r="L50" i="9"/>
  <c r="L51" i="9"/>
  <c r="L52" i="9"/>
  <c r="L53" i="9"/>
  <c r="L54" i="9"/>
  <c r="L55" i="9"/>
  <c r="L56" i="9"/>
  <c r="L57" i="9"/>
  <c r="L58" i="9"/>
  <c r="P50" i="9"/>
  <c r="P51" i="9"/>
  <c r="P52" i="9"/>
  <c r="P53" i="9"/>
  <c r="P54" i="9"/>
  <c r="P55" i="9"/>
  <c r="P56" i="9"/>
  <c r="P57" i="9"/>
  <c r="P58" i="9"/>
  <c r="T50" i="9"/>
  <c r="T51" i="9"/>
  <c r="T52" i="9"/>
  <c r="T53" i="9"/>
  <c r="T54" i="9"/>
  <c r="T55" i="9"/>
  <c r="T56" i="9"/>
  <c r="T57" i="9"/>
  <c r="T58" i="9"/>
  <c r="T66" i="9"/>
  <c r="T67" i="9"/>
  <c r="T68" i="9"/>
  <c r="T69" i="9"/>
  <c r="T70" i="9"/>
  <c r="T71" i="9"/>
  <c r="T72" i="9"/>
  <c r="T73" i="9"/>
  <c r="T74" i="9"/>
  <c r="P66" i="9"/>
  <c r="P67" i="9"/>
  <c r="P68" i="9"/>
  <c r="P69" i="9"/>
  <c r="P70" i="9"/>
  <c r="P71" i="9"/>
  <c r="P72" i="9"/>
  <c r="P73" i="9"/>
  <c r="P74" i="9"/>
  <c r="L66" i="9"/>
  <c r="L67" i="9"/>
  <c r="L68" i="9"/>
  <c r="L69" i="9"/>
  <c r="L70" i="9"/>
  <c r="L71" i="9"/>
  <c r="L72" i="9"/>
  <c r="L73" i="9"/>
  <c r="L74" i="9"/>
  <c r="H66" i="9"/>
  <c r="H67" i="9"/>
  <c r="H68" i="9"/>
  <c r="H69" i="9"/>
  <c r="H70" i="9"/>
  <c r="H71" i="9"/>
  <c r="H72" i="9"/>
  <c r="H73" i="9"/>
  <c r="H74" i="9"/>
  <c r="D66" i="9"/>
  <c r="D67" i="9"/>
  <c r="D68" i="9"/>
  <c r="D69" i="9"/>
  <c r="D70" i="9"/>
  <c r="D71" i="9"/>
  <c r="D72" i="9"/>
  <c r="D73" i="9"/>
  <c r="D74" i="9"/>
  <c r="D84" i="9"/>
  <c r="D85" i="9"/>
  <c r="D86" i="9"/>
  <c r="D87" i="9"/>
  <c r="D88" i="9"/>
  <c r="D89" i="9"/>
  <c r="H83" i="9"/>
  <c r="H84" i="9"/>
  <c r="H85" i="9"/>
  <c r="H87" i="9"/>
  <c r="H89" i="9"/>
  <c r="H90" i="9"/>
  <c r="L82" i="9"/>
  <c r="L83" i="9"/>
  <c r="L85" i="9"/>
  <c r="L86" i="9"/>
  <c r="L87" i="9"/>
  <c r="L90" i="9"/>
  <c r="P83" i="9"/>
  <c r="P84" i="9"/>
  <c r="P85" i="9"/>
  <c r="P86" i="9"/>
  <c r="P89" i="9"/>
  <c r="P90" i="9"/>
  <c r="T84" i="9"/>
  <c r="T85" i="9"/>
  <c r="T86" i="9"/>
  <c r="T87" i="9"/>
  <c r="T88" i="9"/>
  <c r="T89" i="9"/>
  <c r="T90" i="9"/>
  <c r="P81" i="9"/>
  <c r="L81" i="9"/>
  <c r="H81" i="9"/>
  <c r="D81" i="9"/>
  <c r="D65" i="9"/>
  <c r="H65" i="9"/>
  <c r="L65" i="9"/>
  <c r="P65" i="9"/>
  <c r="T65" i="9"/>
  <c r="T49" i="9"/>
  <c r="P49" i="9"/>
  <c r="L49" i="9"/>
  <c r="H49" i="9"/>
  <c r="D33" i="9"/>
  <c r="H33" i="9"/>
  <c r="L33" i="9"/>
  <c r="P33" i="9"/>
  <c r="T33" i="9"/>
  <c r="T18" i="9"/>
  <c r="P18" i="9"/>
  <c r="L18" i="9"/>
  <c r="H18" i="9"/>
  <c r="Y18" i="9"/>
  <c r="D18" i="9"/>
  <c r="D92" i="14"/>
  <c r="Y51" i="9"/>
  <c r="Y67" i="9" s="1"/>
  <c r="Y50" i="9"/>
  <c r="Y66" i="9" s="1"/>
  <c r="Y41" i="9"/>
  <c r="Y57" i="9" s="1"/>
  <c r="Y73" i="9" s="1"/>
  <c r="Y40" i="9"/>
  <c r="Y56" i="9" s="1"/>
  <c r="Y72" i="9" s="1"/>
  <c r="Y35" i="9"/>
  <c r="Y34" i="9"/>
  <c r="Y33" i="9"/>
  <c r="Y49" i="9" s="1"/>
  <c r="Y65" i="9" s="1"/>
  <c r="Y27" i="9"/>
  <c r="Y42" i="9" s="1"/>
  <c r="Y58" i="9" s="1"/>
  <c r="Y74" i="9" s="1"/>
  <c r="Y26" i="9"/>
  <c r="Y25" i="9"/>
  <c r="Y24" i="9"/>
  <c r="Y39" i="9" s="1"/>
  <c r="Y55" i="9" s="1"/>
  <c r="Y71" i="9" s="1"/>
  <c r="Y23" i="9"/>
  <c r="Y38" i="9" s="1"/>
  <c r="Y54" i="9" s="1"/>
  <c r="Y70" i="9" s="1"/>
  <c r="Y22" i="9"/>
  <c r="Y37" i="9" s="1"/>
  <c r="Y53" i="9" s="1"/>
  <c r="Y69" i="9" s="1"/>
  <c r="Y21" i="9"/>
  <c r="Y36" i="9" s="1"/>
  <c r="Y52" i="9" s="1"/>
  <c r="Y68" i="9" s="1"/>
  <c r="Y20" i="9"/>
  <c r="Y19" i="9"/>
  <c r="D36" i="14"/>
  <c r="D37" i="14"/>
  <c r="D38" i="14"/>
  <c r="D39" i="14"/>
  <c r="D40" i="14"/>
  <c r="D41" i="14"/>
  <c r="D42" i="14"/>
  <c r="D43" i="14"/>
  <c r="D44" i="14"/>
  <c r="H36" i="14"/>
  <c r="H37" i="14"/>
  <c r="H38" i="14"/>
  <c r="H39" i="14"/>
  <c r="H40" i="14"/>
  <c r="H41" i="14"/>
  <c r="H42" i="14"/>
  <c r="H43" i="14"/>
  <c r="H44" i="14"/>
  <c r="L36" i="14"/>
  <c r="L37" i="14"/>
  <c r="L38" i="14"/>
  <c r="L39" i="14"/>
  <c r="L40" i="14"/>
  <c r="L41" i="14"/>
  <c r="L42" i="14"/>
  <c r="L43" i="14"/>
  <c r="L44" i="14"/>
  <c r="P36" i="14"/>
  <c r="P37" i="14"/>
  <c r="P38" i="14"/>
  <c r="P39" i="14"/>
  <c r="P40" i="14"/>
  <c r="P41" i="14"/>
  <c r="P42" i="14"/>
  <c r="P43" i="14"/>
  <c r="P44" i="14"/>
  <c r="T36" i="14"/>
  <c r="T37" i="14"/>
  <c r="T38" i="14"/>
  <c r="T39" i="14"/>
  <c r="T40" i="14"/>
  <c r="T41" i="14"/>
  <c r="T42" i="14"/>
  <c r="T43" i="14"/>
  <c r="T44" i="14"/>
  <c r="D52" i="14"/>
  <c r="D53" i="14"/>
  <c r="D54" i="14"/>
  <c r="D55" i="14"/>
  <c r="D56" i="14"/>
  <c r="D57" i="14"/>
  <c r="D58" i="14"/>
  <c r="D59" i="14"/>
  <c r="D60" i="14"/>
  <c r="H52" i="14"/>
  <c r="H53" i="14"/>
  <c r="H54" i="14"/>
  <c r="H55" i="14"/>
  <c r="H56" i="14"/>
  <c r="H57" i="14"/>
  <c r="H58" i="14"/>
  <c r="H59" i="14"/>
  <c r="H60" i="14"/>
  <c r="L52" i="14"/>
  <c r="L53" i="14"/>
  <c r="L54" i="14"/>
  <c r="L55" i="14"/>
  <c r="L56" i="14"/>
  <c r="L57" i="14"/>
  <c r="L58" i="14"/>
  <c r="L59" i="14"/>
  <c r="L60" i="14"/>
  <c r="P52" i="14"/>
  <c r="P53" i="14"/>
  <c r="P54" i="14"/>
  <c r="P55" i="14"/>
  <c r="P56" i="14"/>
  <c r="P57" i="14"/>
  <c r="P58" i="14"/>
  <c r="P59" i="14"/>
  <c r="P60" i="14"/>
  <c r="T52" i="14"/>
  <c r="T53" i="14"/>
  <c r="T54" i="14"/>
  <c r="T55" i="14"/>
  <c r="T56" i="14"/>
  <c r="T57" i="14"/>
  <c r="T58" i="14"/>
  <c r="T59" i="14"/>
  <c r="T60" i="14"/>
  <c r="D68" i="14"/>
  <c r="D69" i="14"/>
  <c r="D70" i="14"/>
  <c r="D71" i="14"/>
  <c r="D72" i="14"/>
  <c r="D73" i="14"/>
  <c r="D74" i="14"/>
  <c r="D75" i="14"/>
  <c r="D76" i="14"/>
  <c r="H68" i="14"/>
  <c r="H69" i="14"/>
  <c r="H70" i="14"/>
  <c r="H71" i="14"/>
  <c r="H72" i="14"/>
  <c r="H73" i="14"/>
  <c r="H74" i="14"/>
  <c r="H75" i="14"/>
  <c r="H76" i="14"/>
  <c r="L68" i="14"/>
  <c r="L69" i="14"/>
  <c r="L70" i="14"/>
  <c r="L71" i="14"/>
  <c r="L72" i="14"/>
  <c r="L73" i="14"/>
  <c r="L74" i="14"/>
  <c r="L75" i="14"/>
  <c r="L76" i="14"/>
  <c r="P68" i="14"/>
  <c r="P69" i="14"/>
  <c r="P70" i="14"/>
  <c r="P71" i="14"/>
  <c r="P72" i="14"/>
  <c r="P73" i="14"/>
  <c r="P74" i="14"/>
  <c r="P75" i="14"/>
  <c r="P76" i="14"/>
  <c r="T68" i="14"/>
  <c r="T69" i="14"/>
  <c r="T70" i="14"/>
  <c r="T71" i="14"/>
  <c r="T72" i="14"/>
  <c r="T73" i="14"/>
  <c r="T74" i="14"/>
  <c r="T75" i="14"/>
  <c r="T76" i="14"/>
  <c r="T84" i="14"/>
  <c r="T85" i="14"/>
  <c r="T86" i="14"/>
  <c r="T87" i="14"/>
  <c r="T88" i="14"/>
  <c r="T89" i="14"/>
  <c r="T90" i="14"/>
  <c r="T91" i="14"/>
  <c r="T92" i="14"/>
  <c r="P84" i="14"/>
  <c r="P85" i="14"/>
  <c r="P86" i="14"/>
  <c r="P87" i="14"/>
  <c r="P88" i="14"/>
  <c r="P89" i="14"/>
  <c r="P90" i="14"/>
  <c r="P91" i="14"/>
  <c r="P92" i="14"/>
  <c r="L84" i="14"/>
  <c r="L85" i="14"/>
  <c r="L86" i="14"/>
  <c r="L87" i="14"/>
  <c r="L88" i="14"/>
  <c r="L91" i="14"/>
  <c r="L92" i="14"/>
  <c r="H84" i="14"/>
  <c r="H85" i="14"/>
  <c r="H86" i="14"/>
  <c r="H87" i="14"/>
  <c r="H88" i="14"/>
  <c r="H89" i="14"/>
  <c r="H91" i="14"/>
  <c r="D84" i="14"/>
  <c r="D85" i="14"/>
  <c r="D86" i="14"/>
  <c r="D87" i="14"/>
  <c r="D88" i="14"/>
  <c r="D89" i="14"/>
  <c r="D90" i="14"/>
  <c r="D91" i="14"/>
  <c r="D83" i="14"/>
  <c r="H83" i="14"/>
  <c r="L83" i="14"/>
  <c r="P83" i="14"/>
  <c r="T83" i="14"/>
  <c r="T67" i="14"/>
  <c r="P67" i="14"/>
  <c r="L67" i="14"/>
  <c r="H67" i="14"/>
  <c r="D67" i="14"/>
  <c r="T51" i="14"/>
  <c r="P51" i="14"/>
  <c r="L51" i="14"/>
  <c r="H51" i="14"/>
  <c r="D51" i="14"/>
  <c r="T35" i="14"/>
  <c r="P35" i="14"/>
  <c r="L35" i="14"/>
  <c r="H35" i="14"/>
  <c r="Y68" i="14"/>
  <c r="Y69" i="14"/>
  <c r="Y70" i="14"/>
  <c r="Y71" i="14"/>
  <c r="Y72" i="14"/>
  <c r="Y73" i="14"/>
  <c r="Y74" i="14"/>
  <c r="Y75" i="14"/>
  <c r="Y76" i="14"/>
  <c r="Y67" i="14"/>
  <c r="Y60" i="14"/>
  <c r="Y52" i="14"/>
  <c r="Y53" i="14"/>
  <c r="Y54" i="14"/>
  <c r="Y55" i="14"/>
  <c r="Y56" i="14"/>
  <c r="Y57" i="14"/>
  <c r="Y58" i="14"/>
  <c r="Y59" i="14"/>
  <c r="Y51" i="14"/>
  <c r="Y36" i="14"/>
  <c r="Y37" i="14"/>
  <c r="Y38" i="14"/>
  <c r="Y39" i="14"/>
  <c r="Y40" i="14"/>
  <c r="Y41" i="14"/>
  <c r="Y42" i="14"/>
  <c r="Y43" i="14"/>
  <c r="Y44" i="14"/>
  <c r="Y35" i="14"/>
  <c r="D35" i="14" s="1"/>
  <c r="D21" i="14"/>
  <c r="D22" i="14"/>
  <c r="D23" i="14"/>
  <c r="D24" i="14"/>
  <c r="D25" i="14"/>
  <c r="D26" i="14"/>
  <c r="D27" i="14"/>
  <c r="D28" i="14"/>
  <c r="D29" i="14"/>
  <c r="D20" i="14"/>
  <c r="H21" i="14"/>
  <c r="H22" i="14"/>
  <c r="H23" i="14"/>
  <c r="H24" i="14"/>
  <c r="H25" i="14"/>
  <c r="H26" i="14"/>
  <c r="H27" i="14"/>
  <c r="H28" i="14"/>
  <c r="H29" i="14"/>
  <c r="H20" i="14"/>
  <c r="L21" i="14"/>
  <c r="L22" i="14"/>
  <c r="L23" i="14"/>
  <c r="L24" i="14"/>
  <c r="L25" i="14"/>
  <c r="L26" i="14"/>
  <c r="L27" i="14"/>
  <c r="L28" i="14"/>
  <c r="L29" i="14"/>
  <c r="L20" i="14"/>
  <c r="P21" i="14"/>
  <c r="P22" i="14"/>
  <c r="P23" i="14"/>
  <c r="P24" i="14"/>
  <c r="P25" i="14"/>
  <c r="P26" i="14"/>
  <c r="P27" i="14"/>
  <c r="P28" i="14"/>
  <c r="P29" i="14"/>
  <c r="P20" i="14"/>
  <c r="T20" i="14"/>
  <c r="T21" i="14"/>
  <c r="T22" i="14"/>
  <c r="T23" i="14"/>
  <c r="T24" i="14"/>
  <c r="T25" i="14"/>
  <c r="T26" i="14"/>
  <c r="T27" i="14"/>
  <c r="T28" i="14"/>
  <c r="T29" i="14"/>
  <c r="Y21" i="14"/>
  <c r="Y22" i="14"/>
  <c r="Y23" i="14"/>
  <c r="Y24" i="14"/>
  <c r="Y25" i="14"/>
  <c r="Y26" i="14"/>
  <c r="Y27" i="14"/>
  <c r="Y28" i="14"/>
  <c r="Y29" i="14"/>
  <c r="Y20" i="14"/>
  <c r="K46" i="17" l="1"/>
  <c r="G11" i="17" s="1"/>
  <c r="J37" i="17"/>
  <c r="J46" i="17"/>
  <c r="F11" i="17" s="1"/>
  <c r="J58" i="17"/>
  <c r="K53" i="17"/>
  <c r="K58" i="17"/>
  <c r="F24" i="17"/>
  <c r="F56" i="17"/>
  <c r="G24" i="17"/>
  <c r="J24" i="17"/>
  <c r="K32" i="17"/>
  <c r="K42" i="17"/>
  <c r="K56" i="17"/>
  <c r="J38" i="17"/>
  <c r="F50" i="17"/>
  <c r="K37" i="17"/>
  <c r="G50" i="17"/>
  <c r="G34" i="17"/>
  <c r="J50" i="17"/>
  <c r="J34" i="17"/>
  <c r="G38" i="17"/>
  <c r="G53" i="17"/>
  <c r="G29" i="17"/>
  <c r="F32" i="17"/>
  <c r="K38" i="17"/>
  <c r="G48" i="17"/>
  <c r="J29" i="17"/>
  <c r="J32" i="17"/>
  <c r="G43" i="17"/>
  <c r="G16" i="17"/>
  <c r="K51" i="17"/>
  <c r="J51" i="17"/>
  <c r="G51" i="17"/>
  <c r="F51" i="17"/>
  <c r="K45" i="17"/>
  <c r="J45" i="17"/>
  <c r="G45" i="17"/>
  <c r="F45" i="17"/>
  <c r="F54" i="17"/>
  <c r="K54" i="17"/>
  <c r="J54" i="17"/>
  <c r="G54" i="17"/>
  <c r="G22" i="17"/>
  <c r="J22" i="17"/>
  <c r="K29" i="17"/>
  <c r="K34" i="17"/>
  <c r="K43" i="17"/>
  <c r="G46" i="17"/>
  <c r="G10" i="17" s="1"/>
  <c r="K48" i="17"/>
  <c r="K22" i="17"/>
  <c r="F26" i="17"/>
  <c r="F40" i="17"/>
  <c r="G26" i="17"/>
  <c r="G35" i="17"/>
  <c r="G40" i="17"/>
  <c r="J26" i="17"/>
  <c r="J40" i="17"/>
  <c r="F35" i="17"/>
  <c r="J35" i="17"/>
  <c r="F43" i="17"/>
  <c r="F48" i="17"/>
  <c r="F53" i="17"/>
  <c r="F58" i="17"/>
  <c r="J25" i="17"/>
  <c r="K28" i="17"/>
  <c r="J33" i="17"/>
  <c r="K36" i="17"/>
  <c r="J41" i="17"/>
  <c r="K44" i="17"/>
  <c r="J49" i="17"/>
  <c r="K52" i="17"/>
  <c r="J57" i="17"/>
  <c r="K25" i="17"/>
  <c r="K33" i="17"/>
  <c r="K41" i="17"/>
  <c r="K49" i="17"/>
  <c r="K57" i="17"/>
  <c r="F23" i="17"/>
  <c r="O7" i="17" s="1"/>
  <c r="F31" i="17"/>
  <c r="F39" i="17"/>
  <c r="F47" i="17"/>
  <c r="F12" i="17" s="1"/>
  <c r="F55" i="17"/>
  <c r="G23" i="17"/>
  <c r="F28" i="17"/>
  <c r="G31" i="17"/>
  <c r="F36" i="17"/>
  <c r="G39" i="17"/>
  <c r="F44" i="17"/>
  <c r="G47" i="17"/>
  <c r="G12" i="17" s="1"/>
  <c r="F52" i="17"/>
  <c r="G55" i="17"/>
  <c r="J23" i="17"/>
  <c r="F25" i="17"/>
  <c r="G28" i="17"/>
  <c r="J31" i="17"/>
  <c r="F33" i="17"/>
  <c r="G36" i="17"/>
  <c r="J39" i="17"/>
  <c r="F41" i="17"/>
  <c r="G44" i="17"/>
  <c r="J47" i="17"/>
  <c r="F13" i="17" s="1"/>
  <c r="F49" i="17"/>
  <c r="G52" i="17"/>
  <c r="J55" i="17"/>
  <c r="F57" i="17"/>
  <c r="V10" i="16"/>
  <c r="X11" i="16"/>
  <c r="U10" i="16"/>
  <c r="W11" i="16"/>
  <c r="T10" i="16"/>
  <c r="V11" i="16"/>
  <c r="T27" i="16"/>
  <c r="U11" i="16"/>
  <c r="P11" i="16" s="1"/>
  <c r="X10" i="16"/>
  <c r="W9" i="16"/>
  <c r="V9" i="16"/>
  <c r="AC9" i="16"/>
  <c r="U9" i="16"/>
  <c r="AB9" i="16"/>
  <c r="T9" i="16"/>
  <c r="AA9" i="16"/>
  <c r="Z9" i="16"/>
  <c r="X36" i="16"/>
  <c r="Y9" i="16"/>
  <c r="I14" i="11"/>
  <c r="I16" i="11"/>
  <c r="I12" i="11"/>
  <c r="J22" i="11"/>
  <c r="AA36" i="16"/>
  <c r="Z36" i="16"/>
  <c r="Y36" i="16"/>
  <c r="W36" i="16"/>
  <c r="V36" i="16"/>
  <c r="AC36" i="16"/>
  <c r="T36" i="16"/>
  <c r="AB36" i="16"/>
  <c r="AB17" i="16"/>
  <c r="Z5" i="16"/>
  <c r="AB5" i="16"/>
  <c r="U29" i="16"/>
  <c r="AC5" i="16"/>
  <c r="AC13" i="16"/>
  <c r="T38" i="16"/>
  <c r="T28" i="16"/>
  <c r="U21" i="16"/>
  <c r="W26" i="16"/>
  <c r="AC28" i="16"/>
  <c r="AC6" i="16"/>
  <c r="AB33" i="16"/>
  <c r="AC24" i="16"/>
  <c r="AC12" i="16"/>
  <c r="V16" i="16"/>
  <c r="T20" i="16"/>
  <c r="Z26" i="16"/>
  <c r="V28" i="16"/>
  <c r="T32" i="16"/>
  <c r="U38" i="16"/>
  <c r="V7" i="16"/>
  <c r="T12" i="16"/>
  <c r="W14" i="16"/>
  <c r="V18" i="16"/>
  <c r="V20" i="16"/>
  <c r="T24" i="16"/>
  <c r="Z28" i="16"/>
  <c r="U32" i="16"/>
  <c r="V37" i="16"/>
  <c r="Z7" i="16"/>
  <c r="U12" i="16"/>
  <c r="Z20" i="16"/>
  <c r="U24" i="16"/>
  <c r="T25" i="16"/>
  <c r="W32" i="16"/>
  <c r="W37" i="16"/>
  <c r="V3" i="16"/>
  <c r="U5" i="16"/>
  <c r="U6" i="16"/>
  <c r="V12" i="16"/>
  <c r="T13" i="16"/>
  <c r="AC20" i="16"/>
  <c r="W24" i="16"/>
  <c r="AC25" i="16"/>
  <c r="Z32" i="16"/>
  <c r="Z37" i="16"/>
  <c r="AB12" i="16"/>
  <c r="W3" i="16"/>
  <c r="V5" i="16"/>
  <c r="AB6" i="16"/>
  <c r="W12" i="16"/>
  <c r="U13" i="16"/>
  <c r="T17" i="16"/>
  <c r="Z24" i="16"/>
  <c r="V39" i="16"/>
  <c r="Z12" i="16"/>
  <c r="AB24" i="16"/>
  <c r="W39" i="16"/>
  <c r="AA34" i="16"/>
  <c r="W16" i="16"/>
  <c r="W18" i="16"/>
  <c r="U25" i="16"/>
  <c r="AC33" i="16"/>
  <c r="AB38" i="16"/>
  <c r="W5" i="16"/>
  <c r="T6" i="16"/>
  <c r="W7" i="16"/>
  <c r="Z16" i="16"/>
  <c r="U17" i="16"/>
  <c r="Z18" i="16"/>
  <c r="U20" i="16"/>
  <c r="AA24" i="16"/>
  <c r="AB25" i="16"/>
  <c r="AA26" i="16"/>
  <c r="U28" i="16"/>
  <c r="AA32" i="16"/>
  <c r="AC38" i="16"/>
  <c r="AA37" i="16"/>
  <c r="X4" i="16"/>
  <c r="AA16" i="16"/>
  <c r="V22" i="16"/>
  <c r="V30" i="16"/>
  <c r="AA5" i="16"/>
  <c r="V14" i="16"/>
  <c r="AB16" i="16"/>
  <c r="AC17" i="16"/>
  <c r="W20" i="16"/>
  <c r="T21" i="16"/>
  <c r="W22" i="16"/>
  <c r="W28" i="16"/>
  <c r="T29" i="16"/>
  <c r="W30" i="16"/>
  <c r="X35" i="16"/>
  <c r="V34" i="16"/>
  <c r="Z14" i="16"/>
  <c r="T16" i="16"/>
  <c r="AA20" i="16"/>
  <c r="AB21" i="16"/>
  <c r="AA22" i="16"/>
  <c r="AA28" i="16"/>
  <c r="AB29" i="16"/>
  <c r="AA30" i="16"/>
  <c r="T33" i="16"/>
  <c r="W34" i="16"/>
  <c r="AC16" i="16"/>
  <c r="Z22" i="16"/>
  <c r="Z30" i="16"/>
  <c r="Z3" i="16"/>
  <c r="T5" i="16"/>
  <c r="AA12" i="16"/>
  <c r="AB13" i="16"/>
  <c r="AA14" i="16"/>
  <c r="U16" i="16"/>
  <c r="AB20" i="16"/>
  <c r="AC21" i="16"/>
  <c r="V24" i="16"/>
  <c r="V26" i="16"/>
  <c r="AB28" i="16"/>
  <c r="AC29" i="16"/>
  <c r="V32" i="16"/>
  <c r="U33" i="16"/>
  <c r="Z34" i="16"/>
  <c r="Y8" i="16"/>
  <c r="Y19" i="16"/>
  <c r="X3" i="16"/>
  <c r="Z4" i="16"/>
  <c r="V6" i="16"/>
  <c r="X7" i="16"/>
  <c r="Z8" i="16"/>
  <c r="V13" i="16"/>
  <c r="X14" i="16"/>
  <c r="Z15" i="16"/>
  <c r="V17" i="16"/>
  <c r="X18" i="16"/>
  <c r="Z19" i="16"/>
  <c r="V21" i="16"/>
  <c r="X22" i="16"/>
  <c r="Z23" i="16"/>
  <c r="V25" i="16"/>
  <c r="X26" i="16"/>
  <c r="Z27" i="16"/>
  <c r="V29" i="16"/>
  <c r="X30" i="16"/>
  <c r="Z31" i="16"/>
  <c r="AB32" i="16"/>
  <c r="V33" i="16"/>
  <c r="X34" i="16"/>
  <c r="Z35" i="16"/>
  <c r="T37" i="16"/>
  <c r="AB37" i="16"/>
  <c r="V38" i="16"/>
  <c r="X39" i="16"/>
  <c r="X19" i="16"/>
  <c r="X27" i="16"/>
  <c r="Y3" i="16"/>
  <c r="AA4" i="16"/>
  <c r="W6" i="16"/>
  <c r="Y7" i="16"/>
  <c r="AA8" i="16"/>
  <c r="W13" i="16"/>
  <c r="Y14" i="16"/>
  <c r="AA15" i="16"/>
  <c r="W17" i="16"/>
  <c r="Y18" i="16"/>
  <c r="AA19" i="16"/>
  <c r="W21" i="16"/>
  <c r="Y22" i="16"/>
  <c r="AA23" i="16"/>
  <c r="W25" i="16"/>
  <c r="Y26" i="16"/>
  <c r="AA27" i="16"/>
  <c r="W29" i="16"/>
  <c r="Y30" i="16"/>
  <c r="AA31" i="16"/>
  <c r="AC32" i="16"/>
  <c r="W33" i="16"/>
  <c r="Y34" i="16"/>
  <c r="AA35" i="16"/>
  <c r="U37" i="16"/>
  <c r="AC37" i="16"/>
  <c r="W38" i="16"/>
  <c r="Y39" i="16"/>
  <c r="Y27" i="16"/>
  <c r="T4" i="16"/>
  <c r="AB4" i="16"/>
  <c r="X6" i="16"/>
  <c r="T8" i="16"/>
  <c r="AB8" i="16"/>
  <c r="X13" i="16"/>
  <c r="T15" i="16"/>
  <c r="AB15" i="16"/>
  <c r="X17" i="16"/>
  <c r="T19" i="16"/>
  <c r="AB19" i="16"/>
  <c r="X21" i="16"/>
  <c r="T23" i="16"/>
  <c r="AB23" i="16"/>
  <c r="X25" i="16"/>
  <c r="AB27" i="16"/>
  <c r="X29" i="16"/>
  <c r="T31" i="16"/>
  <c r="AB31" i="16"/>
  <c r="X33" i="16"/>
  <c r="T35" i="16"/>
  <c r="AB35" i="16"/>
  <c r="X38" i="16"/>
  <c r="Z39" i="16"/>
  <c r="Y15" i="16"/>
  <c r="AA3" i="16"/>
  <c r="U4" i="16"/>
  <c r="AC4" i="16"/>
  <c r="Y6" i="16"/>
  <c r="AA7" i="16"/>
  <c r="U8" i="16"/>
  <c r="AC8" i="16"/>
  <c r="Y13" i="16"/>
  <c r="U15" i="16"/>
  <c r="AC15" i="16"/>
  <c r="Y17" i="16"/>
  <c r="AA18" i="16"/>
  <c r="U19" i="16"/>
  <c r="AC19" i="16"/>
  <c r="Y21" i="16"/>
  <c r="U23" i="16"/>
  <c r="AC23" i="16"/>
  <c r="Y25" i="16"/>
  <c r="U27" i="16"/>
  <c r="AC27" i="16"/>
  <c r="Y29" i="16"/>
  <c r="U31" i="16"/>
  <c r="AC31" i="16"/>
  <c r="Y33" i="16"/>
  <c r="U35" i="16"/>
  <c r="AC35" i="16"/>
  <c r="Y38" i="16"/>
  <c r="AA39" i="16"/>
  <c r="X8" i="16"/>
  <c r="X23" i="16"/>
  <c r="X31" i="16"/>
  <c r="Y4" i="16"/>
  <c r="Y31" i="16"/>
  <c r="Y35" i="16"/>
  <c r="T3" i="16"/>
  <c r="AB3" i="16"/>
  <c r="V4" i="16"/>
  <c r="X5" i="16"/>
  <c r="Z6" i="16"/>
  <c r="T7" i="16"/>
  <c r="AB7" i="16"/>
  <c r="V8" i="16"/>
  <c r="X12" i="16"/>
  <c r="Z13" i="16"/>
  <c r="T14" i="16"/>
  <c r="AB14" i="16"/>
  <c r="V15" i="16"/>
  <c r="X16" i="16"/>
  <c r="Z17" i="16"/>
  <c r="T18" i="16"/>
  <c r="AB18" i="16"/>
  <c r="V19" i="16"/>
  <c r="X20" i="16"/>
  <c r="Z21" i="16"/>
  <c r="T22" i="16"/>
  <c r="AB22" i="16"/>
  <c r="V23" i="16"/>
  <c r="X24" i="16"/>
  <c r="Z25" i="16"/>
  <c r="T26" i="16"/>
  <c r="AB26" i="16"/>
  <c r="V27" i="16"/>
  <c r="X28" i="16"/>
  <c r="Z29" i="16"/>
  <c r="T30" i="16"/>
  <c r="AB30" i="16"/>
  <c r="V31" i="16"/>
  <c r="X32" i="16"/>
  <c r="Z33" i="16"/>
  <c r="T34" i="16"/>
  <c r="AB34" i="16"/>
  <c r="V35" i="16"/>
  <c r="X37" i="16"/>
  <c r="Z38" i="16"/>
  <c r="T39" i="16"/>
  <c r="AB39" i="16"/>
  <c r="X15" i="16"/>
  <c r="Y23" i="16"/>
  <c r="U3" i="16"/>
  <c r="U7" i="16"/>
  <c r="U14" i="16"/>
  <c r="U18" i="16"/>
  <c r="U22" i="16"/>
  <c r="U26" i="16"/>
  <c r="U30" i="16"/>
  <c r="U34" i="16"/>
  <c r="U39" i="16"/>
  <c r="G17" i="11"/>
  <c r="F10" i="11"/>
  <c r="G10" i="11"/>
  <c r="F11" i="11"/>
  <c r="F13" i="11"/>
  <c r="G6" i="11"/>
  <c r="F12" i="11"/>
  <c r="F22" i="11"/>
  <c r="F6" i="11" s="1"/>
  <c r="K22" i="11"/>
  <c r="T83" i="9"/>
  <c r="T82" i="9"/>
  <c r="L88" i="9"/>
  <c r="D82" i="9"/>
  <c r="P88" i="9"/>
  <c r="H82" i="9"/>
  <c r="L90" i="14"/>
  <c r="W92" i="14"/>
  <c r="U92" i="14" s="1"/>
  <c r="W91" i="14"/>
  <c r="W90" i="14"/>
  <c r="W89" i="14"/>
  <c r="W88" i="14"/>
  <c r="M88" i="14" s="1"/>
  <c r="W87" i="14"/>
  <c r="W86" i="14"/>
  <c r="I86" i="14" s="1"/>
  <c r="W85" i="14"/>
  <c r="W84" i="14"/>
  <c r="U84" i="14" s="1"/>
  <c r="W83" i="14"/>
  <c r="W76" i="14"/>
  <c r="W75" i="14"/>
  <c r="U75" i="14" s="1"/>
  <c r="W74" i="14"/>
  <c r="U74" i="14" s="1"/>
  <c r="W73" i="14"/>
  <c r="W72" i="14"/>
  <c r="U72" i="14"/>
  <c r="W71" i="14"/>
  <c r="W70" i="14"/>
  <c r="M70" i="14" s="1"/>
  <c r="W69" i="14"/>
  <c r="W68" i="14"/>
  <c r="I68" i="14" s="1"/>
  <c r="U68" i="14"/>
  <c r="W67" i="14"/>
  <c r="I67" i="14"/>
  <c r="W60" i="14"/>
  <c r="Q60" i="14" s="1"/>
  <c r="W59" i="14"/>
  <c r="W58" i="14"/>
  <c r="W57" i="14"/>
  <c r="U57" i="14" s="1"/>
  <c r="W56" i="14"/>
  <c r="U56" i="14" s="1"/>
  <c r="W55" i="14"/>
  <c r="W54" i="14"/>
  <c r="W53" i="14"/>
  <c r="W52" i="14"/>
  <c r="M52" i="14" s="1"/>
  <c r="W51" i="14"/>
  <c r="W44" i="14"/>
  <c r="I44" i="14" s="1"/>
  <c r="W43" i="14"/>
  <c r="U43" i="14" s="1"/>
  <c r="W42" i="14"/>
  <c r="W41" i="14"/>
  <c r="W40" i="14"/>
  <c r="W39" i="14"/>
  <c r="U39" i="14" s="1"/>
  <c r="W38" i="14"/>
  <c r="U38" i="14" s="1"/>
  <c r="W37" i="14"/>
  <c r="W36" i="14"/>
  <c r="W35" i="14"/>
  <c r="W29" i="14"/>
  <c r="M29" i="14" s="1"/>
  <c r="U29" i="14"/>
  <c r="W28" i="14"/>
  <c r="W27" i="14"/>
  <c r="I27" i="14" s="1"/>
  <c r="W26" i="14"/>
  <c r="M26" i="14" s="1"/>
  <c r="W25" i="14"/>
  <c r="W24" i="14"/>
  <c r="W23" i="14"/>
  <c r="W22" i="14"/>
  <c r="U22" i="14" s="1"/>
  <c r="W21" i="14"/>
  <c r="U21" i="14" s="1"/>
  <c r="W20" i="14"/>
  <c r="G13" i="14"/>
  <c r="F13" i="14"/>
  <c r="E13" i="14"/>
  <c r="D13" i="14"/>
  <c r="C13" i="14"/>
  <c r="G12" i="14"/>
  <c r="F12" i="14"/>
  <c r="E12" i="14"/>
  <c r="D12" i="14"/>
  <c r="C12" i="14"/>
  <c r="G11" i="14"/>
  <c r="F11" i="14"/>
  <c r="E11" i="14"/>
  <c r="D11" i="14"/>
  <c r="C11" i="14"/>
  <c r="G10" i="14"/>
  <c r="F10" i="14"/>
  <c r="E10" i="14"/>
  <c r="D10" i="14"/>
  <c r="C10" i="14"/>
  <c r="G9" i="14"/>
  <c r="F9" i="14"/>
  <c r="E9" i="14"/>
  <c r="D9" i="14"/>
  <c r="C9" i="14"/>
  <c r="W82" i="9"/>
  <c r="W83" i="9"/>
  <c r="W84" i="9"/>
  <c r="U84" i="9" s="1"/>
  <c r="W85" i="9"/>
  <c r="U85" i="9" s="1"/>
  <c r="W86" i="9"/>
  <c r="E86" i="9" s="1"/>
  <c r="W87" i="9"/>
  <c r="W88" i="9"/>
  <c r="W89" i="9"/>
  <c r="W90" i="9"/>
  <c r="U90" i="9" s="1"/>
  <c r="W81" i="9"/>
  <c r="W66" i="9"/>
  <c r="W67" i="9"/>
  <c r="W68" i="9"/>
  <c r="W69" i="9"/>
  <c r="W70" i="9"/>
  <c r="W71" i="9"/>
  <c r="W72" i="9"/>
  <c r="W73" i="9"/>
  <c r="W74" i="9"/>
  <c r="W65" i="9"/>
  <c r="U65" i="9" s="1"/>
  <c r="W50" i="9"/>
  <c r="W51" i="9"/>
  <c r="W52" i="9"/>
  <c r="U52" i="9" s="1"/>
  <c r="W53" i="9"/>
  <c r="W54" i="9"/>
  <c r="U54" i="9" s="1"/>
  <c r="W55" i="9"/>
  <c r="W56" i="9"/>
  <c r="U56" i="9" s="1"/>
  <c r="W57" i="9"/>
  <c r="W58" i="9"/>
  <c r="W49" i="9"/>
  <c r="U49" i="9" s="1"/>
  <c r="W34" i="9"/>
  <c r="W35" i="9"/>
  <c r="U35" i="9" s="1"/>
  <c r="W36" i="9"/>
  <c r="W37" i="9"/>
  <c r="W38" i="9"/>
  <c r="W39" i="9"/>
  <c r="W40" i="9"/>
  <c r="W41" i="9"/>
  <c r="W42" i="9"/>
  <c r="W33" i="9"/>
  <c r="Q33" i="9" s="1"/>
  <c r="W19" i="9"/>
  <c r="W20" i="9"/>
  <c r="W21" i="9"/>
  <c r="W22" i="9"/>
  <c r="W23" i="9"/>
  <c r="W24" i="9"/>
  <c r="W25" i="9"/>
  <c r="W26" i="9"/>
  <c r="W27" i="9"/>
  <c r="W18" i="9"/>
  <c r="D7" i="15"/>
  <c r="C7" i="15"/>
  <c r="B7" i="15"/>
  <c r="D6" i="15"/>
  <c r="C6" i="15"/>
  <c r="B6" i="15"/>
  <c r="U18" i="9"/>
  <c r="U89" i="9"/>
  <c r="I88" i="9"/>
  <c r="E82" i="9"/>
  <c r="U74" i="9"/>
  <c r="U73" i="9"/>
  <c r="U72" i="9"/>
  <c r="U71" i="9"/>
  <c r="U70" i="9"/>
  <c r="U69" i="9"/>
  <c r="U67" i="9"/>
  <c r="Q66" i="9"/>
  <c r="Q57" i="9"/>
  <c r="I50" i="9"/>
  <c r="U42" i="9"/>
  <c r="M41" i="9"/>
  <c r="U39" i="9"/>
  <c r="U38" i="9"/>
  <c r="Q37" i="9"/>
  <c r="I26" i="9"/>
  <c r="I25" i="9"/>
  <c r="I22" i="9"/>
  <c r="E21" i="9"/>
  <c r="U19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P7" i="17" l="1"/>
  <c r="G17" i="17"/>
  <c r="P8" i="17"/>
  <c r="F16" i="17"/>
  <c r="F17" i="17"/>
  <c r="F14" i="17"/>
  <c r="F6" i="17"/>
  <c r="G7" i="17"/>
  <c r="F7" i="17"/>
  <c r="G9" i="17"/>
  <c r="G14" i="17"/>
  <c r="F9" i="17"/>
  <c r="F8" i="17"/>
  <c r="F15" i="17"/>
  <c r="G8" i="17"/>
  <c r="G15" i="17"/>
  <c r="G6" i="17"/>
  <c r="P10" i="16"/>
  <c r="P36" i="16"/>
  <c r="P9" i="16"/>
  <c r="F15" i="11"/>
  <c r="F14" i="11"/>
  <c r="F7" i="11"/>
  <c r="G7" i="11"/>
  <c r="G15" i="11"/>
  <c r="G14" i="11"/>
  <c r="P16" i="16"/>
  <c r="P25" i="16"/>
  <c r="P38" i="16"/>
  <c r="P21" i="16"/>
  <c r="P6" i="16"/>
  <c r="P20" i="16"/>
  <c r="P29" i="16"/>
  <c r="P5" i="16"/>
  <c r="P17" i="16"/>
  <c r="P12" i="16"/>
  <c r="P24" i="16"/>
  <c r="P28" i="16"/>
  <c r="P30" i="16"/>
  <c r="P33" i="16"/>
  <c r="P13" i="16"/>
  <c r="P7" i="16"/>
  <c r="P22" i="16"/>
  <c r="P4" i="16"/>
  <c r="P19" i="16"/>
  <c r="P34" i="16"/>
  <c r="P27" i="16"/>
  <c r="P14" i="16"/>
  <c r="P15" i="16"/>
  <c r="P26" i="16"/>
  <c r="P35" i="16"/>
  <c r="P37" i="16"/>
  <c r="P31" i="16"/>
  <c r="P39" i="16"/>
  <c r="P3" i="16"/>
  <c r="P23" i="16"/>
  <c r="P32" i="16"/>
  <c r="P18" i="16"/>
  <c r="P8" i="16"/>
  <c r="G9" i="11"/>
  <c r="F9" i="11"/>
  <c r="G8" i="11"/>
  <c r="F8" i="11"/>
  <c r="F16" i="11"/>
  <c r="F17" i="11"/>
  <c r="G16" i="11"/>
  <c r="E58" i="14"/>
  <c r="M67" i="14"/>
  <c r="U73" i="14"/>
  <c r="I75" i="14"/>
  <c r="M72" i="14"/>
  <c r="E25" i="14"/>
  <c r="Q25" i="14"/>
  <c r="M36" i="14"/>
  <c r="E36" i="14"/>
  <c r="U69" i="14"/>
  <c r="U70" i="14"/>
  <c r="U88" i="14"/>
  <c r="U20" i="14"/>
  <c r="I22" i="14"/>
  <c r="E26" i="14"/>
  <c r="U26" i="14"/>
  <c r="M22" i="14"/>
  <c r="U27" i="14"/>
  <c r="E38" i="14"/>
  <c r="E54" i="14"/>
  <c r="U60" i="14"/>
  <c r="M57" i="14"/>
  <c r="E67" i="14"/>
  <c r="Q67" i="14"/>
  <c r="M75" i="14"/>
  <c r="U67" i="14"/>
  <c r="M68" i="14"/>
  <c r="Q83" i="14"/>
  <c r="Q90" i="14"/>
  <c r="U85" i="14"/>
  <c r="E21" i="14"/>
  <c r="U25" i="14"/>
  <c r="I23" i="14"/>
  <c r="E23" i="14"/>
  <c r="I39" i="14"/>
  <c r="E43" i="14"/>
  <c r="Q36" i="14"/>
  <c r="I43" i="14"/>
  <c r="U36" i="14"/>
  <c r="E40" i="14"/>
  <c r="M43" i="14"/>
  <c r="U40" i="14"/>
  <c r="U37" i="14"/>
  <c r="Q43" i="14"/>
  <c r="U55" i="14"/>
  <c r="E56" i="14"/>
  <c r="Q59" i="14"/>
  <c r="I57" i="14"/>
  <c r="U52" i="14"/>
  <c r="M76" i="14"/>
  <c r="M69" i="14"/>
  <c r="Q72" i="14"/>
  <c r="U76" i="14"/>
  <c r="E73" i="14"/>
  <c r="Q68" i="14"/>
  <c r="E72" i="14"/>
  <c r="E76" i="14"/>
  <c r="E74" i="14"/>
  <c r="I76" i="14"/>
  <c r="M83" i="14"/>
  <c r="E84" i="14"/>
  <c r="E92" i="14"/>
  <c r="E20" i="14"/>
  <c r="M24" i="14"/>
  <c r="M27" i="14"/>
  <c r="Q27" i="14"/>
  <c r="I26" i="14"/>
  <c r="M23" i="14"/>
  <c r="M28" i="14"/>
  <c r="I25" i="14"/>
  <c r="U23" i="14"/>
  <c r="M25" i="14"/>
  <c r="Q26" i="14"/>
  <c r="U28" i="14"/>
  <c r="E24" i="14"/>
  <c r="I42" i="14"/>
  <c r="M42" i="14"/>
  <c r="E41" i="14"/>
  <c r="M39" i="14"/>
  <c r="Q42" i="14"/>
  <c r="E37" i="14"/>
  <c r="M41" i="14"/>
  <c r="U42" i="14"/>
  <c r="M44" i="14"/>
  <c r="I40" i="14"/>
  <c r="Q44" i="14"/>
  <c r="E42" i="14"/>
  <c r="M40" i="14"/>
  <c r="U44" i="14"/>
  <c r="M59" i="14"/>
  <c r="M54" i="14"/>
  <c r="I58" i="14"/>
  <c r="M51" i="14"/>
  <c r="M58" i="14"/>
  <c r="E60" i="14"/>
  <c r="Q54" i="14"/>
  <c r="U51" i="14"/>
  <c r="U58" i="14"/>
  <c r="I60" i="14"/>
  <c r="U54" i="14"/>
  <c r="E59" i="14"/>
  <c r="M60" i="14"/>
  <c r="E55" i="14"/>
  <c r="M86" i="14"/>
  <c r="E85" i="14"/>
  <c r="Q86" i="14"/>
  <c r="E90" i="14"/>
  <c r="I85" i="14"/>
  <c r="U86" i="14"/>
  <c r="M90" i="14"/>
  <c r="I84" i="14"/>
  <c r="M87" i="14"/>
  <c r="E83" i="14"/>
  <c r="M84" i="14"/>
  <c r="M85" i="14"/>
  <c r="Q85" i="14"/>
  <c r="U87" i="14"/>
  <c r="U90" i="14"/>
  <c r="Q84" i="14"/>
  <c r="Q35" i="14"/>
  <c r="Q53" i="14"/>
  <c r="Q71" i="14"/>
  <c r="Q89" i="14"/>
  <c r="U91" i="14"/>
  <c r="Q29" i="14"/>
  <c r="Q52" i="14"/>
  <c r="Q70" i="14"/>
  <c r="Q88" i="14"/>
  <c r="E22" i="14"/>
  <c r="I24" i="14"/>
  <c r="Q28" i="14"/>
  <c r="U35" i="14"/>
  <c r="E39" i="14"/>
  <c r="I41" i="14"/>
  <c r="Q51" i="14"/>
  <c r="U53" i="14"/>
  <c r="E57" i="14"/>
  <c r="I59" i="14"/>
  <c r="Q69" i="14"/>
  <c r="U71" i="14"/>
  <c r="E75" i="14"/>
  <c r="I83" i="14"/>
  <c r="Q87" i="14"/>
  <c r="U89" i="14"/>
  <c r="I38" i="14"/>
  <c r="I56" i="14"/>
  <c r="I92" i="14"/>
  <c r="I20" i="14"/>
  <c r="Q24" i="14"/>
  <c r="E35" i="14"/>
  <c r="I37" i="14"/>
  <c r="Q41" i="14"/>
  <c r="E53" i="14"/>
  <c r="I55" i="14"/>
  <c r="E71" i="14"/>
  <c r="I73" i="14"/>
  <c r="E89" i="14"/>
  <c r="I91" i="14"/>
  <c r="M21" i="14"/>
  <c r="Q23" i="14"/>
  <c r="E29" i="14"/>
  <c r="I36" i="14"/>
  <c r="M38" i="14"/>
  <c r="Q40" i="14"/>
  <c r="E52" i="14"/>
  <c r="I54" i="14"/>
  <c r="M56" i="14"/>
  <c r="Q58" i="14"/>
  <c r="E70" i="14"/>
  <c r="I72" i="14"/>
  <c r="M74" i="14"/>
  <c r="Q76" i="14"/>
  <c r="E88" i="14"/>
  <c r="I90" i="14"/>
  <c r="M92" i="14"/>
  <c r="M20" i="14"/>
  <c r="Q22" i="14"/>
  <c r="U24" i="14"/>
  <c r="E28" i="14"/>
  <c r="I35" i="14"/>
  <c r="M37" i="14"/>
  <c r="Q39" i="14"/>
  <c r="U41" i="14"/>
  <c r="E51" i="14"/>
  <c r="I53" i="14"/>
  <c r="M55" i="14"/>
  <c r="Q57" i="14"/>
  <c r="U59" i="14"/>
  <c r="E69" i="14"/>
  <c r="I71" i="14"/>
  <c r="M73" i="14"/>
  <c r="Q75" i="14"/>
  <c r="U83" i="14"/>
  <c r="E87" i="14"/>
  <c r="I89" i="14"/>
  <c r="M91" i="14"/>
  <c r="Q92" i="14"/>
  <c r="E91" i="14"/>
  <c r="Q21" i="14"/>
  <c r="E27" i="14"/>
  <c r="I29" i="14"/>
  <c r="Q38" i="14"/>
  <c r="E44" i="14"/>
  <c r="I52" i="14"/>
  <c r="Q56" i="14"/>
  <c r="E68" i="14"/>
  <c r="I70" i="14"/>
  <c r="Q74" i="14"/>
  <c r="E86" i="14"/>
  <c r="I88" i="14"/>
  <c r="Q20" i="14"/>
  <c r="I28" i="14"/>
  <c r="M35" i="14"/>
  <c r="Q37" i="14"/>
  <c r="I51" i="14"/>
  <c r="M53" i="14"/>
  <c r="Q55" i="14"/>
  <c r="I69" i="14"/>
  <c r="M71" i="14"/>
  <c r="Q73" i="14"/>
  <c r="I87" i="14"/>
  <c r="M89" i="14"/>
  <c r="Q91" i="14"/>
  <c r="I21" i="14"/>
  <c r="I74" i="14"/>
  <c r="U66" i="9"/>
  <c r="Q54" i="9"/>
  <c r="Q83" i="9"/>
  <c r="E89" i="9"/>
  <c r="E24" i="9"/>
  <c r="M53" i="9"/>
  <c r="I19" i="9"/>
  <c r="Q19" i="9"/>
  <c r="E39" i="9"/>
  <c r="Q70" i="9"/>
  <c r="U33" i="9"/>
  <c r="E67" i="9"/>
  <c r="Q42" i="9"/>
  <c r="M83" i="9"/>
  <c r="Q72" i="9"/>
  <c r="M81" i="9"/>
  <c r="E42" i="9"/>
  <c r="M52" i="9"/>
  <c r="I67" i="9"/>
  <c r="M57" i="9"/>
  <c r="Q81" i="9"/>
  <c r="U86" i="9"/>
  <c r="I42" i="9"/>
  <c r="M33" i="9"/>
  <c r="I53" i="9"/>
  <c r="U57" i="9"/>
  <c r="U87" i="9"/>
  <c r="E49" i="9"/>
  <c r="M34" i="9"/>
  <c r="Q84" i="9"/>
  <c r="M21" i="9"/>
  <c r="M25" i="9"/>
  <c r="I37" i="9"/>
  <c r="E56" i="9"/>
  <c r="Q85" i="9"/>
  <c r="I89" i="9"/>
  <c r="U34" i="9"/>
  <c r="E35" i="9"/>
  <c r="M42" i="9"/>
  <c r="E52" i="9"/>
  <c r="M67" i="9"/>
  <c r="U83" i="9"/>
  <c r="M55" i="9"/>
  <c r="I66" i="9"/>
  <c r="E66" i="9"/>
  <c r="E25" i="9"/>
  <c r="E53" i="9"/>
  <c r="U58" i="9"/>
  <c r="E81" i="9"/>
  <c r="I24" i="9"/>
  <c r="I41" i="9"/>
  <c r="E55" i="9"/>
  <c r="I56" i="9"/>
  <c r="U25" i="9"/>
  <c r="U37" i="9"/>
  <c r="U53" i="9"/>
  <c r="M66" i="9"/>
  <c r="Q67" i="9"/>
  <c r="E69" i="9"/>
  <c r="M71" i="9"/>
  <c r="M7" i="9"/>
  <c r="E18" i="9"/>
  <c r="E20" i="9"/>
  <c r="M22" i="9"/>
  <c r="M24" i="9"/>
  <c r="I34" i="9"/>
  <c r="I52" i="9"/>
  <c r="I55" i="9"/>
  <c r="M56" i="9"/>
  <c r="M58" i="9"/>
  <c r="E65" i="9"/>
  <c r="Q71" i="9"/>
  <c r="E87" i="9"/>
  <c r="E90" i="9"/>
  <c r="I20" i="9"/>
  <c r="Q24" i="9"/>
  <c r="U26" i="9"/>
  <c r="E36" i="9"/>
  <c r="Q41" i="9"/>
  <c r="U50" i="9"/>
  <c r="E68" i="9"/>
  <c r="I69" i="9"/>
  <c r="I82" i="9"/>
  <c r="E38" i="9"/>
  <c r="E54" i="9"/>
  <c r="Q56" i="9"/>
  <c r="I65" i="9"/>
  <c r="I90" i="9"/>
  <c r="Q18" i="9"/>
  <c r="M20" i="9"/>
  <c r="Q34" i="9"/>
  <c r="E40" i="9"/>
  <c r="I68" i="9"/>
  <c r="M69" i="9"/>
  <c r="M82" i="9"/>
  <c r="M36" i="9"/>
  <c r="I23" i="9"/>
  <c r="U36" i="9"/>
  <c r="I38" i="9"/>
  <c r="I40" i="9"/>
  <c r="E51" i="9"/>
  <c r="I54" i="9"/>
  <c r="Q55" i="9"/>
  <c r="M65" i="9"/>
  <c r="I81" i="9"/>
  <c r="M90" i="9"/>
  <c r="Q20" i="9"/>
  <c r="M68" i="9"/>
  <c r="Q69" i="9"/>
  <c r="Q82" i="9"/>
  <c r="Q38" i="9"/>
  <c r="Q23" i="9"/>
  <c r="U40" i="9"/>
  <c r="I51" i="9"/>
  <c r="M54" i="9"/>
  <c r="Q73" i="9"/>
  <c r="U20" i="9"/>
  <c r="Q68" i="9"/>
  <c r="U82" i="9"/>
  <c r="Q27" i="9"/>
  <c r="Q26" i="9"/>
  <c r="E19" i="9"/>
  <c r="I21" i="9"/>
  <c r="M23" i="9"/>
  <c r="Q25" i="9"/>
  <c r="U27" i="9"/>
  <c r="E34" i="9"/>
  <c r="M38" i="9"/>
  <c r="I57" i="9"/>
  <c r="E57" i="9"/>
  <c r="E73" i="9"/>
  <c r="I83" i="9"/>
  <c r="E83" i="9"/>
  <c r="Q50" i="9"/>
  <c r="M50" i="9"/>
  <c r="I18" i="9"/>
  <c r="Q22" i="9"/>
  <c r="U24" i="9"/>
  <c r="E33" i="9"/>
  <c r="Q36" i="9"/>
  <c r="M37" i="9"/>
  <c r="M40" i="9"/>
  <c r="U41" i="9"/>
  <c r="Q58" i="9"/>
  <c r="Q86" i="9"/>
  <c r="M86" i="9"/>
  <c r="I86" i="9"/>
  <c r="M19" i="9"/>
  <c r="Q21" i="9"/>
  <c r="U23" i="9"/>
  <c r="E27" i="9"/>
  <c r="M35" i="9"/>
  <c r="I39" i="9"/>
  <c r="I71" i="9"/>
  <c r="E71" i="9"/>
  <c r="M73" i="9"/>
  <c r="I73" i="9"/>
  <c r="M18" i="9"/>
  <c r="U22" i="9"/>
  <c r="E26" i="9"/>
  <c r="M70" i="9"/>
  <c r="M84" i="9"/>
  <c r="I84" i="9"/>
  <c r="E84" i="9"/>
  <c r="U21" i="9"/>
  <c r="I27" i="9"/>
  <c r="Q35" i="9"/>
  <c r="I36" i="9"/>
  <c r="M39" i="9"/>
  <c r="Q40" i="9"/>
  <c r="I58" i="9"/>
  <c r="E58" i="9"/>
  <c r="E74" i="9"/>
  <c r="U88" i="9"/>
  <c r="Q88" i="9"/>
  <c r="M88" i="9"/>
  <c r="E23" i="9"/>
  <c r="M27" i="9"/>
  <c r="I33" i="9"/>
  <c r="E37" i="9"/>
  <c r="E41" i="9"/>
  <c r="Q49" i="9"/>
  <c r="M49" i="9"/>
  <c r="I49" i="9"/>
  <c r="U51" i="9"/>
  <c r="Q51" i="9"/>
  <c r="M51" i="9"/>
  <c r="Q87" i="9"/>
  <c r="M87" i="9"/>
  <c r="I87" i="9"/>
  <c r="E22" i="9"/>
  <c r="M26" i="9"/>
  <c r="I35" i="9"/>
  <c r="Q39" i="9"/>
  <c r="E50" i="9"/>
  <c r="I70" i="9"/>
  <c r="E70" i="9"/>
  <c r="M72" i="9"/>
  <c r="I72" i="9"/>
  <c r="E72" i="9"/>
  <c r="Q74" i="9"/>
  <c r="M74" i="9"/>
  <c r="I74" i="9"/>
  <c r="M85" i="9"/>
  <c r="I85" i="9"/>
  <c r="E85" i="9"/>
  <c r="E88" i="9"/>
  <c r="Q53" i="9"/>
  <c r="U55" i="9"/>
  <c r="U68" i="9"/>
  <c r="U81" i="9"/>
  <c r="M89" i="9"/>
  <c r="Q52" i="9"/>
  <c r="Q65" i="9"/>
  <c r="Q90" i="9"/>
  <c r="Q89" i="9"/>
  <c r="F7" i="15" l="1"/>
  <c r="F6" i="15"/>
  <c r="E7" i="15"/>
  <c r="P13" i="14"/>
  <c r="P12" i="14"/>
  <c r="O13" i="14"/>
  <c r="M11" i="14"/>
  <c r="M12" i="14"/>
  <c r="M10" i="14"/>
  <c r="Q10" i="14"/>
  <c r="Q9" i="14"/>
  <c r="Q13" i="14"/>
  <c r="O11" i="14"/>
  <c r="O12" i="14"/>
  <c r="N11" i="14"/>
  <c r="N12" i="14"/>
  <c r="N13" i="14"/>
  <c r="N9" i="14"/>
  <c r="O9" i="14"/>
  <c r="Q11" i="14"/>
  <c r="P11" i="14"/>
  <c r="P9" i="14"/>
  <c r="O10" i="14"/>
  <c r="M13" i="14"/>
  <c r="P10" i="14"/>
  <c r="N10" i="14"/>
  <c r="Q12" i="14"/>
  <c r="E6" i="15"/>
  <c r="P8" i="9"/>
  <c r="N8" i="9"/>
  <c r="P10" i="9"/>
  <c r="P11" i="9"/>
  <c r="Q8" i="9"/>
  <c r="P9" i="9"/>
  <c r="N9" i="9"/>
  <c r="N7" i="9"/>
  <c r="Q11" i="9"/>
  <c r="N10" i="9"/>
  <c r="Q7" i="9"/>
  <c r="M8" i="9"/>
  <c r="O7" i="9"/>
  <c r="O9" i="9"/>
  <c r="Q10" i="9"/>
  <c r="M9" i="9"/>
  <c r="Q9" i="9"/>
  <c r="O11" i="9"/>
  <c r="O10" i="9"/>
  <c r="P7" i="9"/>
  <c r="N11" i="9"/>
  <c r="M11" i="9"/>
  <c r="O8" i="9"/>
  <c r="M10" i="9"/>
  <c r="X16" i="10" l="1"/>
  <c r="E16" i="10" s="1"/>
  <c r="H17" i="10"/>
  <c r="X17" i="10"/>
  <c r="E17" i="10" s="1"/>
  <c r="X18" i="10"/>
  <c r="E18" i="10" s="1"/>
  <c r="X19" i="10"/>
  <c r="E19" i="10" s="1"/>
  <c r="X20" i="10"/>
  <c r="E20" i="10" s="1"/>
  <c r="X21" i="10"/>
  <c r="E21" i="10" s="1"/>
  <c r="X22" i="10"/>
  <c r="E22" i="10" s="1"/>
  <c r="X23" i="10"/>
  <c r="E23" i="10" s="1"/>
  <c r="X24" i="10"/>
  <c r="E24" i="10" s="1"/>
  <c r="X25" i="10"/>
  <c r="E25" i="10" s="1"/>
  <c r="C5" i="10"/>
  <c r="C6" i="10"/>
  <c r="D5" i="10"/>
  <c r="D4" i="10"/>
  <c r="C4" i="10"/>
  <c r="M25" i="10" l="1"/>
  <c r="H25" i="10"/>
  <c r="M21" i="10"/>
  <c r="I21" i="10"/>
  <c r="D17" i="10"/>
  <c r="H21" i="10"/>
  <c r="D25" i="10"/>
  <c r="M17" i="10"/>
  <c r="I17" i="10"/>
  <c r="L23" i="10"/>
  <c r="M19" i="10"/>
  <c r="L19" i="10"/>
  <c r="I23" i="10"/>
  <c r="I19" i="10"/>
  <c r="H19" i="10"/>
  <c r="M23" i="10"/>
  <c r="H23" i="10"/>
  <c r="L25" i="10"/>
  <c r="L21" i="10"/>
  <c r="L17" i="10"/>
  <c r="I25" i="10"/>
  <c r="I18" i="10"/>
  <c r="H22" i="10"/>
  <c r="H20" i="10"/>
  <c r="H18" i="10"/>
  <c r="H16" i="10"/>
  <c r="D18" i="10"/>
  <c r="D22" i="10"/>
  <c r="D20" i="10"/>
  <c r="D24" i="10"/>
  <c r="M24" i="10"/>
  <c r="M22" i="10"/>
  <c r="M20" i="10"/>
  <c r="M18" i="10"/>
  <c r="M16" i="10"/>
  <c r="L24" i="10"/>
  <c r="L22" i="10"/>
  <c r="L20" i="10"/>
  <c r="L18" i="10"/>
  <c r="L16" i="10"/>
  <c r="I24" i="10"/>
  <c r="I22" i="10"/>
  <c r="I16" i="10"/>
  <c r="I20" i="10"/>
  <c r="H24" i="10"/>
  <c r="D6" i="10"/>
  <c r="D19" i="10"/>
  <c r="D16" i="10"/>
  <c r="D23" i="10"/>
  <c r="D21" i="10"/>
  <c r="F6" i="10" l="1"/>
  <c r="E6" i="10"/>
  <c r="E5" i="10"/>
  <c r="F5" i="10"/>
  <c r="E4" i="10"/>
  <c r="F4" i="10"/>
  <c r="D12" i="12"/>
  <c r="D5" i="12"/>
  <c r="C5" i="12"/>
  <c r="B5" i="12"/>
  <c r="D4" i="12"/>
  <c r="C4" i="12"/>
  <c r="F4" i="8"/>
  <c r="E4" i="8"/>
  <c r="D4" i="8"/>
  <c r="C4" i="8"/>
  <c r="C3" i="8"/>
  <c r="D3" i="8"/>
  <c r="E3" i="8"/>
  <c r="F3" i="8"/>
  <c r="H19" i="8"/>
  <c r="I19" i="8"/>
  <c r="I15" i="8"/>
  <c r="I16" i="8"/>
  <c r="I17" i="8"/>
  <c r="H15" i="8"/>
  <c r="H16" i="8"/>
  <c r="H17" i="8"/>
  <c r="X19" i="8"/>
  <c r="X15" i="8"/>
  <c r="D15" i="8" s="1"/>
  <c r="X16" i="8"/>
  <c r="X17" i="8"/>
  <c r="C7" i="11"/>
  <c r="C9" i="11" s="1"/>
  <c r="C11" i="11" s="1"/>
  <c r="C13" i="11" s="1"/>
  <c r="C15" i="11" s="1"/>
  <c r="C17" i="11" s="1"/>
  <c r="K3" i="8"/>
  <c r="K4" i="8"/>
  <c r="J4" i="8"/>
  <c r="J3" i="8"/>
  <c r="X11" i="8"/>
  <c r="I11" i="8" s="1"/>
  <c r="X12" i="8"/>
  <c r="I12" i="8" s="1"/>
  <c r="X13" i="8"/>
  <c r="E13" i="8" s="1"/>
  <c r="X14" i="8"/>
  <c r="D14" i="8" s="1"/>
  <c r="X18" i="8"/>
  <c r="I18" i="8" s="1"/>
  <c r="X10" i="8"/>
  <c r="D10" i="8" s="1"/>
  <c r="B4" i="8"/>
  <c r="B3" i="8"/>
  <c r="X20" i="4"/>
  <c r="D20" i="4" s="1"/>
  <c r="X19" i="4"/>
  <c r="H19" i="4" s="1"/>
  <c r="X18" i="4"/>
  <c r="I18" i="4" s="1"/>
  <c r="X17" i="4"/>
  <c r="I17" i="4" s="1"/>
  <c r="X16" i="4"/>
  <c r="E16" i="4" s="1"/>
  <c r="X15" i="4"/>
  <c r="E15" i="4" s="1"/>
  <c r="X14" i="4"/>
  <c r="I14" i="4" s="1"/>
  <c r="X13" i="4"/>
  <c r="I13" i="4" s="1"/>
  <c r="X12" i="4"/>
  <c r="I12" i="4" s="1"/>
  <c r="X11" i="4"/>
  <c r="H11" i="4" s="1"/>
  <c r="D5" i="4"/>
  <c r="C5" i="4"/>
  <c r="B5" i="4"/>
  <c r="D4" i="4"/>
  <c r="C4" i="4"/>
  <c r="B4" i="4"/>
  <c r="I19" i="12" l="1"/>
  <c r="Q19" i="12"/>
  <c r="P19" i="12"/>
  <c r="M19" i="12"/>
  <c r="L19" i="12"/>
  <c r="H12" i="12"/>
  <c r="Q12" i="12"/>
  <c r="P12" i="12"/>
  <c r="M12" i="12"/>
  <c r="L12" i="12"/>
  <c r="I20" i="12"/>
  <c r="Q20" i="12"/>
  <c r="P20" i="12"/>
  <c r="M20" i="12"/>
  <c r="L20" i="12"/>
  <c r="H13" i="12"/>
  <c r="L13" i="12"/>
  <c r="Q13" i="12"/>
  <c r="P13" i="12"/>
  <c r="M13" i="12"/>
  <c r="I14" i="12"/>
  <c r="Q14" i="12"/>
  <c r="P14" i="12"/>
  <c r="M14" i="12"/>
  <c r="L14" i="12"/>
  <c r="I15" i="12"/>
  <c r="Q15" i="12"/>
  <c r="P15" i="12"/>
  <c r="L15" i="12"/>
  <c r="M15" i="12"/>
  <c r="I16" i="12"/>
  <c r="Q16" i="12"/>
  <c r="P16" i="12"/>
  <c r="M16" i="12"/>
  <c r="L16" i="12"/>
  <c r="I17" i="12"/>
  <c r="Q17" i="12"/>
  <c r="L17" i="12"/>
  <c r="P17" i="12"/>
  <c r="M17" i="12"/>
  <c r="D11" i="12"/>
  <c r="L11" i="12"/>
  <c r="M11" i="12"/>
  <c r="H11" i="12"/>
  <c r="E18" i="12"/>
  <c r="Q18" i="12"/>
  <c r="P18" i="12"/>
  <c r="M18" i="12"/>
  <c r="L18" i="12"/>
  <c r="H16" i="12"/>
  <c r="I12" i="12"/>
  <c r="D15" i="12"/>
  <c r="H15" i="12"/>
  <c r="D17" i="12"/>
  <c r="E17" i="12"/>
  <c r="H18" i="12"/>
  <c r="I13" i="12"/>
  <c r="E12" i="12"/>
  <c r="E16" i="12"/>
  <c r="I18" i="12"/>
  <c r="D14" i="12"/>
  <c r="H17" i="12"/>
  <c r="I11" i="12"/>
  <c r="E11" i="12"/>
  <c r="H14" i="12"/>
  <c r="D16" i="12"/>
  <c r="E14" i="12"/>
  <c r="D19" i="12"/>
  <c r="E19" i="12"/>
  <c r="H19" i="12"/>
  <c r="E15" i="12"/>
  <c r="D20" i="12"/>
  <c r="D13" i="12"/>
  <c r="E20" i="12"/>
  <c r="E13" i="12"/>
  <c r="D18" i="12"/>
  <c r="H20" i="12"/>
  <c r="E15" i="8"/>
  <c r="H10" i="8"/>
  <c r="I14" i="8"/>
  <c r="D18" i="8"/>
  <c r="E18" i="8"/>
  <c r="E12" i="8"/>
  <c r="H12" i="8"/>
  <c r="D12" i="8"/>
  <c r="E10" i="8"/>
  <c r="I10" i="8"/>
  <c r="H13" i="8"/>
  <c r="I13" i="8"/>
  <c r="E11" i="8"/>
  <c r="E14" i="8"/>
  <c r="D11" i="8"/>
  <c r="H14" i="8"/>
  <c r="D13" i="8"/>
  <c r="H18" i="8"/>
  <c r="H11" i="8"/>
  <c r="D13" i="4"/>
  <c r="E13" i="4"/>
  <c r="D11" i="4"/>
  <c r="E11" i="4"/>
  <c r="I11" i="4"/>
  <c r="H20" i="4"/>
  <c r="I20" i="4"/>
  <c r="H15" i="4"/>
  <c r="I19" i="4"/>
  <c r="H14" i="4"/>
  <c r="D18" i="4"/>
  <c r="E18" i="4"/>
  <c r="H13" i="4"/>
  <c r="D19" i="4"/>
  <c r="E19" i="4"/>
  <c r="D14" i="4"/>
  <c r="H18" i="4"/>
  <c r="D12" i="4"/>
  <c r="E12" i="4"/>
  <c r="H12" i="4"/>
  <c r="I15" i="4"/>
  <c r="E20" i="4"/>
  <c r="H16" i="4"/>
  <c r="E14" i="4"/>
  <c r="I16" i="4"/>
  <c r="D17" i="4"/>
  <c r="E17" i="4"/>
  <c r="D15" i="4"/>
  <c r="H17" i="4"/>
  <c r="D16" i="4"/>
  <c r="E4" i="12" l="1"/>
  <c r="F5" i="12"/>
  <c r="E5" i="12"/>
  <c r="F4" i="12"/>
  <c r="F5" i="4"/>
  <c r="E5" i="4"/>
  <c r="E4" i="4"/>
  <c r="F4" i="4"/>
</calcChain>
</file>

<file path=xl/sharedStrings.xml><?xml version="1.0" encoding="utf-8"?>
<sst xmlns="http://schemas.openxmlformats.org/spreadsheetml/2006/main" count="786" uniqueCount="134">
  <si>
    <t>OF</t>
  </si>
  <si>
    <t>Time (s)</t>
  </si>
  <si>
    <t>Dev (%)</t>
  </si>
  <si>
    <t>Instance</t>
  </si>
  <si>
    <t>Time</t>
  </si>
  <si>
    <t>#Best</t>
  </si>
  <si>
    <t>Best</t>
  </si>
  <si>
    <t>delaunay_n10</t>
  </si>
  <si>
    <t>delaunay_n11</t>
  </si>
  <si>
    <t>frb30-15-3</t>
  </si>
  <si>
    <t>frb40-19-2</t>
  </si>
  <si>
    <t>p2p-Gnutella04</t>
  </si>
  <si>
    <t>p2p-Gnutella05</t>
  </si>
  <si>
    <t>p2p-Gnutella06</t>
  </si>
  <si>
    <t>tech-routers-rf</t>
  </si>
  <si>
    <t>tech-WHOIS</t>
  </si>
  <si>
    <t>#Best (total 10)</t>
  </si>
  <si>
    <t>frb35-17-1</t>
  </si>
  <si>
    <t>Intercambios eficiente</t>
  </si>
  <si>
    <t>Intercambios promedio</t>
  </si>
  <si>
    <t>Intercambios no eficiente</t>
  </si>
  <si>
    <t>#Best (total 6)</t>
  </si>
  <si>
    <t>-</t>
  </si>
  <si>
    <t>0.1</t>
  </si>
  <si>
    <t>0.2</t>
  </si>
  <si>
    <t>0.3</t>
  </si>
  <si>
    <t>0.4</t>
  </si>
  <si>
    <t>0.5</t>
  </si>
  <si>
    <t>time</t>
  </si>
  <si>
    <t>Dev(%)</t>
  </si>
  <si>
    <t>iters/kMAX</t>
  </si>
  <si>
    <t>KMAX 0.5</t>
  </si>
  <si>
    <t>kMAX 0.4</t>
  </si>
  <si>
    <t>kMAX 0.3</t>
  </si>
  <si>
    <t>kMAX 0.2</t>
  </si>
  <si>
    <t>kMAX 0.1</t>
  </si>
  <si>
    <t>1 iteracion</t>
  </si>
  <si>
    <t>20 iteraciones</t>
  </si>
  <si>
    <t xml:space="preserve">30 iteraciones </t>
  </si>
  <si>
    <t>40 iteraciones</t>
  </si>
  <si>
    <t>10 iteraciones</t>
  </si>
  <si>
    <t>Best global</t>
  </si>
  <si>
    <t>delaunay_n12</t>
  </si>
  <si>
    <t>delaunay_n13</t>
  </si>
  <si>
    <t>delaunay_n14</t>
  </si>
  <si>
    <t>frb30-15-1</t>
  </si>
  <si>
    <t>frb30-15-2</t>
  </si>
  <si>
    <t>frb30-15-4</t>
  </si>
  <si>
    <t>frb30-15-5</t>
  </si>
  <si>
    <t>frb30-17-1</t>
  </si>
  <si>
    <t>frb30-17-2</t>
  </si>
  <si>
    <t>frb30-17-3</t>
  </si>
  <si>
    <t>frb30-17-4</t>
  </si>
  <si>
    <t>frb30-17-5</t>
  </si>
  <si>
    <t>frb40-19-1</t>
  </si>
  <si>
    <t>frb40-19-3</t>
  </si>
  <si>
    <t>frb40-19-4</t>
  </si>
  <si>
    <t>frb40-19-5</t>
  </si>
  <si>
    <t>p2p-Gnutella08</t>
  </si>
  <si>
    <t>p2p-Gnutella09</t>
  </si>
  <si>
    <t>nren</t>
  </si>
  <si>
    <t>p2p-Gnutella24</t>
  </si>
  <si>
    <t>p2p-Gnutella25</t>
  </si>
  <si>
    <t>GreedyDestructive</t>
  </si>
  <si>
    <t>GreedyConstructive</t>
  </si>
  <si>
    <t>internet-as</t>
  </si>
  <si>
    <t>delaunay_n15</t>
  </si>
  <si>
    <t>p2p-Gnutella30</t>
  </si>
  <si>
    <t>GreedyDestructive+BVNS</t>
  </si>
  <si>
    <t>(LS + PI) EA</t>
  </si>
  <si>
    <t>delaunay</t>
  </si>
  <si>
    <t>frb30</t>
  </si>
  <si>
    <t>p2p-Gnutella</t>
  </si>
  <si>
    <t>tech</t>
  </si>
  <si>
    <t>p2p-Gnutella31</t>
  </si>
  <si>
    <t>delaunay_n16</t>
  </si>
  <si>
    <t>#Best (total 35)</t>
  </si>
  <si>
    <t>GreedyConstructive+ILS</t>
  </si>
  <si>
    <t>GreedyDestructive+ILS</t>
  </si>
  <si>
    <t>GreedyConstructive+ELS</t>
  </si>
  <si>
    <t>Mínimo</t>
  </si>
  <si>
    <t>Máximo</t>
  </si>
  <si>
    <t>Desv.</t>
  </si>
  <si>
    <t>Promedio</t>
  </si>
  <si>
    <t>Time prom</t>
  </si>
  <si>
    <t>delaunay_n10.txt</t>
  </si>
  <si>
    <t>delaunay_n11.txt</t>
  </si>
  <si>
    <t>delaunay_n12.txt</t>
  </si>
  <si>
    <t>delaunay_n13.txt</t>
  </si>
  <si>
    <t>delaunay_n14.txt</t>
  </si>
  <si>
    <t>delaunay_n15.txt</t>
  </si>
  <si>
    <t>frb30-15-1.txt</t>
  </si>
  <si>
    <t>frb30-15-2.txt</t>
  </si>
  <si>
    <t>frb30-15-3.txt</t>
  </si>
  <si>
    <t>frb30-15-4.txt</t>
  </si>
  <si>
    <t>frb30-15-5.txt</t>
  </si>
  <si>
    <t>frb35-17-1.txt</t>
  </si>
  <si>
    <t>frb35-17-2.txt</t>
  </si>
  <si>
    <t>frb35-17-3.txt</t>
  </si>
  <si>
    <t>frb35-17-4.txt</t>
  </si>
  <si>
    <t>frb35-17-5.txt</t>
  </si>
  <si>
    <t>frb40-19-1.txt</t>
  </si>
  <si>
    <t>frb40-19-2.txt</t>
  </si>
  <si>
    <t>frb40-19-3.txt</t>
  </si>
  <si>
    <t>frb40-19-4.txt</t>
  </si>
  <si>
    <t>frb40-19-5.txt</t>
  </si>
  <si>
    <t>nren.txt</t>
  </si>
  <si>
    <t>p2p-Gnutella04.txt</t>
  </si>
  <si>
    <t>p2p-Gnutella05.txt</t>
  </si>
  <si>
    <t>p2p-Gnutella06.txt</t>
  </si>
  <si>
    <t>p2p-Gnutella08.txt</t>
  </si>
  <si>
    <t>p2p-Gnutella09.txt</t>
  </si>
  <si>
    <t>p2p-Gnutella24.txt</t>
  </si>
  <si>
    <t>p2p-Gnutella25.txt</t>
  </si>
  <si>
    <t>p2p-Gnutella30.txt</t>
  </si>
  <si>
    <t>tech-internet-as.txt</t>
  </si>
  <si>
    <t>tech-routers-rf.txt</t>
  </si>
  <si>
    <t>tech-WHOIS.txt</t>
  </si>
  <si>
    <t>p2p-Gnutella31.txt</t>
  </si>
  <si>
    <t>delaunay_n16.txt</t>
  </si>
  <si>
    <t>delaunay_n17</t>
  </si>
  <si>
    <t>delaunay_n18</t>
  </si>
  <si>
    <t>delaunay_n17.txt</t>
  </si>
  <si>
    <t>delaunay_n18.txt</t>
  </si>
  <si>
    <t>Median</t>
  </si>
  <si>
    <t>Algorithm</t>
  </si>
  <si>
    <t>Median OF</t>
  </si>
  <si>
    <t>Avg Time (s)</t>
  </si>
  <si>
    <t>BVNS</t>
  </si>
  <si>
    <t>internet-as.txt</t>
  </si>
  <si>
    <t>RandomShake</t>
  </si>
  <si>
    <t>IntensifiedShake</t>
  </si>
  <si>
    <t>GreedyDestructive+BVNS(Iter20, kMax10, kStep10, ILS, RandomShake)</t>
  </si>
  <si>
    <t>GreedyDestructive+BVNS(Iter20, kMax20, kStep10, ILS, intensifiedShake)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</si>
</sst>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entury"/>
      <family val="1"/>
    </font>
    <font>
      <b/>
      <sz val="12"/>
      <color rgb="FF000000"/>
      <name val="Century"/>
      <family val="1"/>
    </font>
    <font>
      <sz val="11"/>
      <color theme="1"/>
      <name val="Century"/>
      <family val="1"/>
    </font>
  </fonts>
  <fills count="14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0" borderId="0" xfId="0" applyFont="1"/>
    <xf numFmtId="0" fontId="4" fillId="2" borderId="0" xfId="0" applyFont="1" applyFill="1" applyAlignment="1">
      <alignment horizontal="left" vertical="top"/>
    </xf>
    <xf numFmtId="2" fontId="4" fillId="3" borderId="0" xfId="0" applyNumberFormat="1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10" fontId="4" fillId="3" borderId="0" xfId="1" applyNumberFormat="1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2" fontId="2" fillId="3" borderId="0" xfId="0" applyNumberFormat="1" applyFont="1" applyFill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10" fontId="2" fillId="3" borderId="0" xfId="1" applyNumberFormat="1" applyFont="1" applyFill="1" applyBorder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0" fontId="2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2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0" fontId="4" fillId="0" borderId="0" xfId="1" applyNumberFormat="1" applyFont="1" applyFill="1" applyBorder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0" fontId="3" fillId="6" borderId="0" xfId="0" applyFont="1" applyFill="1"/>
    <xf numFmtId="9" fontId="2" fillId="8" borderId="0" xfId="1" applyFont="1" applyFill="1" applyBorder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9" fontId="2" fillId="0" borderId="0" xfId="1" applyFont="1" applyFill="1" applyBorder="1" applyAlignment="1">
      <alignment horizontal="left" vertical="top"/>
    </xf>
    <xf numFmtId="0" fontId="0" fillId="0" borderId="0" xfId="0" applyFill="1"/>
    <xf numFmtId="0" fontId="2" fillId="0" borderId="0" xfId="0" applyFont="1" applyFill="1" applyAlignment="1">
      <alignment horizontal="left" vertical="top"/>
    </xf>
    <xf numFmtId="0" fontId="3" fillId="0" borderId="0" xfId="0" applyFont="1" applyFill="1"/>
    <xf numFmtId="0" fontId="0" fillId="6" borderId="0" xfId="0" applyFill="1"/>
    <xf numFmtId="0" fontId="0" fillId="7" borderId="0" xfId="0" applyFill="1"/>
    <xf numFmtId="0" fontId="2" fillId="0" borderId="0" xfId="0" applyFont="1" applyBorder="1" applyAlignment="1">
      <alignment horizontal="left" vertical="top"/>
    </xf>
    <xf numFmtId="0" fontId="0" fillId="0" borderId="0" xfId="0" applyBorder="1"/>
    <xf numFmtId="0" fontId="2" fillId="0" borderId="0" xfId="0" applyFont="1" applyBorder="1" applyAlignment="1">
      <alignment vertical="top"/>
    </xf>
    <xf numFmtId="0" fontId="2" fillId="9" borderId="0" xfId="0" applyFont="1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0" fillId="10" borderId="0" xfId="0" applyFill="1"/>
    <xf numFmtId="0" fontId="0" fillId="9" borderId="0" xfId="0" applyFill="1"/>
    <xf numFmtId="0" fontId="0" fillId="7" borderId="0" xfId="0" applyFill="1" applyAlignment="1">
      <alignment horizontal="right"/>
    </xf>
    <xf numFmtId="9" fontId="2" fillId="8" borderId="0" xfId="1" applyFont="1" applyFill="1" applyBorder="1" applyAlignment="1">
      <alignment horizontal="right" vertical="top"/>
    </xf>
    <xf numFmtId="0" fontId="2" fillId="8" borderId="0" xfId="0" applyFont="1" applyFill="1" applyAlignment="1">
      <alignment horizontal="right" vertical="top"/>
    </xf>
    <xf numFmtId="9" fontId="2" fillId="7" borderId="0" xfId="1" applyFont="1" applyFill="1" applyBorder="1" applyAlignment="1">
      <alignment horizontal="right" vertical="top"/>
    </xf>
    <xf numFmtId="0" fontId="2" fillId="7" borderId="0" xfId="0" applyFont="1" applyFill="1" applyAlignment="1">
      <alignment horizontal="right" vertical="top"/>
    </xf>
    <xf numFmtId="10" fontId="2" fillId="8" borderId="0" xfId="1" applyNumberFormat="1" applyFont="1" applyFill="1" applyBorder="1" applyAlignment="1">
      <alignment horizontal="right" vertical="top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2" fontId="0" fillId="7" borderId="0" xfId="0" applyNumberFormat="1" applyFill="1"/>
    <xf numFmtId="10" fontId="0" fillId="7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left" vertical="top"/>
    </xf>
    <xf numFmtId="10" fontId="0" fillId="0" borderId="0" xfId="0" applyNumberFormat="1" applyAlignment="1">
      <alignment horizontal="left" vertical="top"/>
    </xf>
    <xf numFmtId="10" fontId="0" fillId="0" borderId="0" xfId="1" applyNumberFormat="1" applyFont="1"/>
    <xf numFmtId="1" fontId="0" fillId="0" borderId="0" xfId="0" applyNumberFormat="1"/>
    <xf numFmtId="0" fontId="6" fillId="0" borderId="0" xfId="0" applyFont="1"/>
    <xf numFmtId="0" fontId="5" fillId="6" borderId="0" xfId="0" applyFont="1" applyFill="1"/>
    <xf numFmtId="1" fontId="0" fillId="7" borderId="0" xfId="0" applyNumberFormat="1" applyFill="1"/>
    <xf numFmtId="0" fontId="6" fillId="0" borderId="0" xfId="0" applyFont="1" applyAlignment="1">
      <alignment horizontal="left" vertical="top"/>
    </xf>
    <xf numFmtId="2" fontId="0" fillId="13" borderId="0" xfId="0" applyNumberFormat="1" applyFill="1"/>
    <xf numFmtId="10" fontId="2" fillId="8" borderId="0" xfId="1" applyNumberFormat="1" applyFont="1" applyFill="1" applyBorder="1" applyAlignment="1">
      <alignment horizontal="left" vertical="top"/>
    </xf>
    <xf numFmtId="10" fontId="7" fillId="7" borderId="0" xfId="0" applyNumberFormat="1" applyFont="1" applyFill="1"/>
    <xf numFmtId="0" fontId="4" fillId="6" borderId="0" xfId="0" applyFont="1" applyFill="1" applyAlignment="1">
      <alignment horizontal="left" vertical="top"/>
    </xf>
    <xf numFmtId="2" fontId="7" fillId="7" borderId="0" xfId="0" applyNumberFormat="1" applyFont="1" applyFill="1"/>
    <xf numFmtId="0" fontId="5" fillId="0" borderId="0" xfId="0" applyFont="1" applyFill="1"/>
    <xf numFmtId="2" fontId="2" fillId="8" borderId="0" xfId="0" applyNumberFormat="1" applyFont="1" applyFill="1" applyAlignment="1">
      <alignment horizontal="left" vertical="top"/>
    </xf>
    <xf numFmtId="2" fontId="2" fillId="7" borderId="0" xfId="0" applyNumberFormat="1" applyFont="1" applyFill="1" applyAlignment="1">
      <alignment horizontal="left" vertical="top"/>
    </xf>
    <xf numFmtId="10" fontId="2" fillId="7" borderId="0" xfId="1" applyNumberFormat="1" applyFont="1" applyFill="1" applyAlignment="1">
      <alignment horizontal="left" vertical="top"/>
    </xf>
    <xf numFmtId="1" fontId="2" fillId="7" borderId="0" xfId="0" applyNumberFormat="1" applyFont="1" applyFill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1" fillId="6" borderId="0" xfId="0" applyFont="1" applyFill="1"/>
    <xf numFmtId="0" fontId="0" fillId="7" borderId="0" xfId="0" applyNumberFormat="1" applyFill="1" applyAlignment="1">
      <alignment horizontal="right"/>
    </xf>
    <xf numFmtId="164" fontId="0" fillId="0" borderId="0" xfId="0" applyNumberFormat="1"/>
    <xf numFmtId="10" fontId="0" fillId="0" borderId="0" xfId="0" applyNumberFormat="1"/>
    <xf numFmtId="0" fontId="2" fillId="4" borderId="0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0" fillId="12" borderId="0" xfId="0" applyFill="1" applyAlignment="1">
      <alignment horizontal="center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2" fillId="11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5782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'2'!$B$8:$E$8</c:f>
              <c:strCache>
                <c:ptCount val="1"/>
                <c:pt idx="0">
                  <c:v>GreedyConstructive+ELS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'2'!$A$10:$A$19</c:f>
              <c:strCache>
                <c:ptCount val="10"/>
                <c:pt idx="0">
                  <c:v>delaunay_n10</c:v>
                </c:pt>
                <c:pt idx="1">
                  <c:v>delaunay_n11</c:v>
                </c:pt>
                <c:pt idx="2">
                  <c:v>frb30-15-3</c:v>
                </c:pt>
                <c:pt idx="3">
                  <c:v>frb35-17-1</c:v>
                </c:pt>
                <c:pt idx="4">
                  <c:v>frb40-19-2</c:v>
                </c:pt>
                <c:pt idx="5">
                  <c:v>p2p-Gnutella04</c:v>
                </c:pt>
                <c:pt idx="6">
                  <c:v>p2p-Gnutella05</c:v>
                </c:pt>
                <c:pt idx="7">
                  <c:v>p2p-Gnutella06</c:v>
                </c:pt>
                <c:pt idx="8">
                  <c:v>tech-routers-rf</c:v>
                </c:pt>
                <c:pt idx="9">
                  <c:v>tech-WHOIS</c:v>
                </c:pt>
              </c:strCache>
            </c:strRef>
          </c:cat>
          <c:val>
            <c:numRef>
              <c:f>'2'!$B$10:$B$19</c:f>
              <c:numCache>
                <c:formatCode>General</c:formatCode>
                <c:ptCount val="10"/>
                <c:pt idx="0">
                  <c:v>144.37899999999999</c:v>
                </c:pt>
                <c:pt idx="1">
                  <c:v>1478.31</c:v>
                </c:pt>
                <c:pt idx="2">
                  <c:v>25.007000000000001</c:v>
                </c:pt>
                <c:pt idx="3">
                  <c:v>123.51600000000001</c:v>
                </c:pt>
                <c:pt idx="4">
                  <c:v>115.739</c:v>
                </c:pt>
                <c:pt idx="5">
                  <c:v>29147.713</c:v>
                </c:pt>
                <c:pt idx="6">
                  <c:v>100000</c:v>
                </c:pt>
                <c:pt idx="7">
                  <c:v>100000</c:v>
                </c:pt>
                <c:pt idx="8">
                  <c:v>61.765999999999998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D-4346-9738-761C865E7F2D}"/>
            </c:ext>
          </c:extLst>
        </c:ser>
        <c:ser>
          <c:idx val="1"/>
          <c:order val="1"/>
          <c:tx>
            <c:strRef>
              <c:f>'2'!$F$8:$I$8</c:f>
              <c:strCache>
                <c:ptCount val="1"/>
                <c:pt idx="0">
                  <c:v>GreedyConstructive+ILS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'2'!$A$10:$A$19</c:f>
              <c:strCache>
                <c:ptCount val="10"/>
                <c:pt idx="0">
                  <c:v>delaunay_n10</c:v>
                </c:pt>
                <c:pt idx="1">
                  <c:v>delaunay_n11</c:v>
                </c:pt>
                <c:pt idx="2">
                  <c:v>frb30-15-3</c:v>
                </c:pt>
                <c:pt idx="3">
                  <c:v>frb35-17-1</c:v>
                </c:pt>
                <c:pt idx="4">
                  <c:v>frb40-19-2</c:v>
                </c:pt>
                <c:pt idx="5">
                  <c:v>p2p-Gnutella04</c:v>
                </c:pt>
                <c:pt idx="6">
                  <c:v>p2p-Gnutella05</c:v>
                </c:pt>
                <c:pt idx="7">
                  <c:v>p2p-Gnutella06</c:v>
                </c:pt>
                <c:pt idx="8">
                  <c:v>tech-routers-rf</c:v>
                </c:pt>
                <c:pt idx="9">
                  <c:v>tech-WHOIS</c:v>
                </c:pt>
              </c:strCache>
            </c:strRef>
          </c:cat>
          <c:val>
            <c:numRef>
              <c:f>'2'!$F$10:$F$19</c:f>
              <c:numCache>
                <c:formatCode>General</c:formatCode>
                <c:ptCount val="10"/>
                <c:pt idx="0">
                  <c:v>0.16400000000000001</c:v>
                </c:pt>
                <c:pt idx="1">
                  <c:v>0.42899999999999999</c:v>
                </c:pt>
                <c:pt idx="2">
                  <c:v>0.59</c:v>
                </c:pt>
                <c:pt idx="3">
                  <c:v>1.2669999999999999</c:v>
                </c:pt>
                <c:pt idx="4">
                  <c:v>3.9470000000000001</c:v>
                </c:pt>
                <c:pt idx="5">
                  <c:v>5.6</c:v>
                </c:pt>
                <c:pt idx="6">
                  <c:v>2.3959999999999999</c:v>
                </c:pt>
                <c:pt idx="7">
                  <c:v>2.4620000000000002</c:v>
                </c:pt>
                <c:pt idx="8">
                  <c:v>0.06</c:v>
                </c:pt>
                <c:pt idx="9">
                  <c:v>2.359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D-4346-9738-761C865E7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7971040"/>
        <c:axId val="817971456"/>
      </c:barChart>
      <c:catAx>
        <c:axId val="8179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817971456"/>
        <c:crossesAt val="1.0000000000000002E-2"/>
        <c:auto val="0"/>
        <c:lblAlgn val="ctr"/>
        <c:lblOffset val="100"/>
        <c:noMultiLvlLbl val="0"/>
      </c:catAx>
      <c:valAx>
        <c:axId val="817971456"/>
        <c:scaling>
          <c:logBase val="10"/>
          <c:orientation val="minMax"/>
          <c:max val="1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817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571592080776802"/>
          <c:y val="4.5164475311326134E-2"/>
          <c:w val="0.49975540291506115"/>
          <c:h val="0.5973426994389841"/>
        </c:manualLayout>
      </c:layout>
      <c:barChart>
        <c:barDir val="col"/>
        <c:grouping val="clustered"/>
        <c:varyColors val="0"/>
        <c:ser>
          <c:idx val="0"/>
          <c:order val="0"/>
          <c:tx>
            <c:v>ConstructivoVoraz+BLE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'2'!$A$10:$A$19</c:f>
              <c:strCache>
                <c:ptCount val="10"/>
                <c:pt idx="0">
                  <c:v>delaunay_n10</c:v>
                </c:pt>
                <c:pt idx="1">
                  <c:v>delaunay_n11</c:v>
                </c:pt>
                <c:pt idx="2">
                  <c:v>frb30-15-3</c:v>
                </c:pt>
                <c:pt idx="3">
                  <c:v>frb35-17-1</c:v>
                </c:pt>
                <c:pt idx="4">
                  <c:v>frb40-19-2</c:v>
                </c:pt>
                <c:pt idx="5">
                  <c:v>p2p-Gnutella04</c:v>
                </c:pt>
                <c:pt idx="6">
                  <c:v>p2p-Gnutella05</c:v>
                </c:pt>
                <c:pt idx="7">
                  <c:v>p2p-Gnutella06</c:v>
                </c:pt>
                <c:pt idx="8">
                  <c:v>tech-routers-rf</c:v>
                </c:pt>
                <c:pt idx="9">
                  <c:v>tech-WHOIS</c:v>
                </c:pt>
              </c:strCache>
            </c:strRef>
          </c:cat>
          <c:val>
            <c:numRef>
              <c:f>'2'!$B$10:$B$19</c:f>
              <c:numCache>
                <c:formatCode>General</c:formatCode>
                <c:ptCount val="10"/>
                <c:pt idx="0">
                  <c:v>144.37899999999999</c:v>
                </c:pt>
                <c:pt idx="1">
                  <c:v>1478.31</c:v>
                </c:pt>
                <c:pt idx="2">
                  <c:v>25.007000000000001</c:v>
                </c:pt>
                <c:pt idx="3">
                  <c:v>123.51600000000001</c:v>
                </c:pt>
                <c:pt idx="4">
                  <c:v>115.739</c:v>
                </c:pt>
                <c:pt idx="5">
                  <c:v>29147.713</c:v>
                </c:pt>
                <c:pt idx="6">
                  <c:v>100000</c:v>
                </c:pt>
                <c:pt idx="7">
                  <c:v>100000</c:v>
                </c:pt>
                <c:pt idx="8">
                  <c:v>61.765999999999998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3-4839-8AF1-D6DCE05BE5B4}"/>
            </c:ext>
          </c:extLst>
        </c:ser>
        <c:ser>
          <c:idx val="1"/>
          <c:order val="1"/>
          <c:tx>
            <c:v>ConstructivoVoraz+BLI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'2'!$A$10:$A$19</c:f>
              <c:strCache>
                <c:ptCount val="10"/>
                <c:pt idx="0">
                  <c:v>delaunay_n10</c:v>
                </c:pt>
                <c:pt idx="1">
                  <c:v>delaunay_n11</c:v>
                </c:pt>
                <c:pt idx="2">
                  <c:v>frb30-15-3</c:v>
                </c:pt>
                <c:pt idx="3">
                  <c:v>frb35-17-1</c:v>
                </c:pt>
                <c:pt idx="4">
                  <c:v>frb40-19-2</c:v>
                </c:pt>
                <c:pt idx="5">
                  <c:v>p2p-Gnutella04</c:v>
                </c:pt>
                <c:pt idx="6">
                  <c:v>p2p-Gnutella05</c:v>
                </c:pt>
                <c:pt idx="7">
                  <c:v>p2p-Gnutella06</c:v>
                </c:pt>
                <c:pt idx="8">
                  <c:v>tech-routers-rf</c:v>
                </c:pt>
                <c:pt idx="9">
                  <c:v>tech-WHOIS</c:v>
                </c:pt>
              </c:strCache>
            </c:strRef>
          </c:cat>
          <c:val>
            <c:numRef>
              <c:f>'2'!$F$10:$F$19</c:f>
              <c:numCache>
                <c:formatCode>General</c:formatCode>
                <c:ptCount val="10"/>
                <c:pt idx="0">
                  <c:v>0.16400000000000001</c:v>
                </c:pt>
                <c:pt idx="1">
                  <c:v>0.42899999999999999</c:v>
                </c:pt>
                <c:pt idx="2">
                  <c:v>0.59</c:v>
                </c:pt>
                <c:pt idx="3">
                  <c:v>1.2669999999999999</c:v>
                </c:pt>
                <c:pt idx="4">
                  <c:v>3.9470000000000001</c:v>
                </c:pt>
                <c:pt idx="5">
                  <c:v>5.6</c:v>
                </c:pt>
                <c:pt idx="6">
                  <c:v>2.3959999999999999</c:v>
                </c:pt>
                <c:pt idx="7">
                  <c:v>2.4620000000000002</c:v>
                </c:pt>
                <c:pt idx="8">
                  <c:v>0.06</c:v>
                </c:pt>
                <c:pt idx="9">
                  <c:v>2.359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3-4839-8AF1-D6DCE05B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7971040"/>
        <c:axId val="817971456"/>
      </c:barChart>
      <c:catAx>
        <c:axId val="81797104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817971456"/>
        <c:crossesAt val="1.0000000000000002E-2"/>
        <c:auto val="0"/>
        <c:lblAlgn val="ctr"/>
        <c:lblOffset val="100"/>
        <c:noMultiLvlLbl val="0"/>
      </c:catAx>
      <c:valAx>
        <c:axId val="817971456"/>
        <c:scaling>
          <c:logBase val="10"/>
          <c:orientation val="minMax"/>
          <c:max val="1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1.6277206200162826E-2"/>
              <c:y val="0.2454780858992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8179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36183615345966"/>
          <c:y val="0.30119684014329917"/>
          <c:w val="0.32596522030490871"/>
          <c:h val="0.13638180941668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8021644760836"/>
          <c:y val="8.4522482417383013E-2"/>
          <c:w val="0.51131380447062202"/>
          <c:h val="0.78456062901141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GreedyDestructive+ILS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'3'!$D$4</c:f>
              <c:numCache>
                <c:formatCode>0.00</c:formatCode>
                <c:ptCount val="1"/>
                <c:pt idx="0">
                  <c:v>0.2084</c:v>
                </c:pt>
              </c:numCache>
            </c:numRef>
          </c:xVal>
          <c:yVal>
            <c:numRef>
              <c:f>'3'!$E$4</c:f>
              <c:numCache>
                <c:formatCode>0.00%</c:formatCode>
                <c:ptCount val="1"/>
                <c:pt idx="0">
                  <c:v>3.7844888106862917E-4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E-42AE-BAC8-FE725D1463A8}"/>
            </c:ext>
          </c:extLst>
        </c:ser>
        <c:ser>
          <c:idx val="1"/>
          <c:order val="1"/>
          <c:tx>
            <c:strRef>
              <c:f>'3'!$B$5</c:f>
              <c:strCache>
                <c:ptCount val="1"/>
                <c:pt idx="0">
                  <c:v>GreedyConstructive+ILS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'3'!$D$5</c:f>
              <c:numCache>
                <c:formatCode>0.00</c:formatCode>
                <c:ptCount val="1"/>
                <c:pt idx="0">
                  <c:v>1.9274</c:v>
                </c:pt>
              </c:numCache>
            </c:numRef>
          </c:xVal>
          <c:yVal>
            <c:numRef>
              <c:f>'3'!$E$5</c:f>
              <c:numCache>
                <c:formatCode>0.00%</c:formatCode>
                <c:ptCount val="1"/>
                <c:pt idx="0">
                  <c:v>8.8531981452795601E-4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E-42AE-BAC8-FE725D1463A8}"/>
            </c:ext>
          </c:extLst>
        </c:ser>
        <c:ser>
          <c:idx val="2"/>
          <c:order val="2"/>
          <c:tx>
            <c:strRef>
              <c:f>'3'!$B$6</c:f>
              <c:strCache>
                <c:ptCount val="1"/>
                <c:pt idx="0">
                  <c:v>GreedyDestructive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92D05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'3'!$D$6</c:f>
              <c:numCache>
                <c:formatCode>0.00</c:formatCode>
                <c:ptCount val="1"/>
                <c:pt idx="0">
                  <c:v>0.18629999999999999</c:v>
                </c:pt>
              </c:numCache>
            </c:numRef>
          </c:xVal>
          <c:yVal>
            <c:numRef>
              <c:f>'3'!$E$6</c:f>
              <c:numCache>
                <c:formatCode>0.00%</c:formatCode>
                <c:ptCount val="1"/>
                <c:pt idx="0">
                  <c:v>1.6544957748277328E-2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E-42AE-BAC8-FE725D1463A8}"/>
            </c:ext>
          </c:extLst>
        </c:ser>
        <c:ser>
          <c:idx val="3"/>
          <c:order val="3"/>
          <c:tx>
            <c:strRef>
              <c:f>'3'!$B$7</c:f>
              <c:strCache>
                <c:ptCount val="1"/>
                <c:pt idx="0">
                  <c:v>GreedyConstructive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'3'!$D$7</c:f>
              <c:numCache>
                <c:formatCode>0.00</c:formatCode>
                <c:ptCount val="1"/>
                <c:pt idx="0">
                  <c:v>1.8193999999999999</c:v>
                </c:pt>
              </c:numCache>
            </c:numRef>
          </c:xVal>
          <c:yVal>
            <c:numRef>
              <c:f>'3'!$E$7</c:f>
              <c:numCache>
                <c:formatCode>0.00%</c:formatCode>
                <c:ptCount val="1"/>
                <c:pt idx="0">
                  <c:v>1.1633062767609772E-2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E-42AE-BAC8-FE725D14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655"/>
        <c:axId val="32125503"/>
      </c:scatterChart>
      <c:valAx>
        <c:axId val="21464865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30474821160622678"/>
              <c:y val="0.94943178645222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2125503"/>
        <c:crosses val="autoZero"/>
        <c:crossBetween val="midCat"/>
      </c:valAx>
      <c:valAx>
        <c:axId val="321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Dev. (%)</a:t>
                </a:r>
              </a:p>
            </c:rich>
          </c:tx>
          <c:layout>
            <c:manualLayout>
              <c:xMode val="edge"/>
              <c:yMode val="edge"/>
              <c:x val="1.1353388518742847E-3"/>
              <c:y val="0.4098245732845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21464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48316199739542"/>
          <c:y val="0.25440233387317029"/>
          <c:w val="0.33404458314664176"/>
          <c:h val="0.51389326334208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85571575311481"/>
          <c:y val="0.27138535832483918"/>
          <c:w val="0.77968033893623201"/>
          <c:h val="0.59769767367525417"/>
        </c:manualLayout>
      </c:layout>
      <c:scatterChart>
        <c:scatterStyle val="lineMarker"/>
        <c:varyColors val="0"/>
        <c:ser>
          <c:idx val="0"/>
          <c:order val="0"/>
          <c:tx>
            <c:v>DestructivoVoraz+BLI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'3'!$D$4</c:f>
              <c:numCache>
                <c:formatCode>0.00</c:formatCode>
                <c:ptCount val="1"/>
                <c:pt idx="0">
                  <c:v>0.2084</c:v>
                </c:pt>
              </c:numCache>
            </c:numRef>
          </c:xVal>
          <c:yVal>
            <c:numRef>
              <c:f>'3'!$E$4</c:f>
              <c:numCache>
                <c:formatCode>0.00%</c:formatCode>
                <c:ptCount val="1"/>
                <c:pt idx="0">
                  <c:v>3.7844888106862917E-4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9-444C-9E52-27AB2D7A6513}"/>
            </c:ext>
          </c:extLst>
        </c:ser>
        <c:ser>
          <c:idx val="1"/>
          <c:order val="1"/>
          <c:tx>
            <c:v>ConstructivoVoraz+BLI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'3'!$D$5</c:f>
              <c:numCache>
                <c:formatCode>0.00</c:formatCode>
                <c:ptCount val="1"/>
                <c:pt idx="0">
                  <c:v>1.9274</c:v>
                </c:pt>
              </c:numCache>
            </c:numRef>
          </c:xVal>
          <c:yVal>
            <c:numRef>
              <c:f>'3'!$E$5</c:f>
              <c:numCache>
                <c:formatCode>0.00%</c:formatCode>
                <c:ptCount val="1"/>
                <c:pt idx="0">
                  <c:v>8.8531981452795601E-4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79-444C-9E52-27AB2D7A6513}"/>
            </c:ext>
          </c:extLst>
        </c:ser>
        <c:ser>
          <c:idx val="2"/>
          <c:order val="2"/>
          <c:tx>
            <c:v>DestructivoVoraz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'3'!$D$6</c:f>
              <c:numCache>
                <c:formatCode>0.00</c:formatCode>
                <c:ptCount val="1"/>
                <c:pt idx="0">
                  <c:v>0.18629999999999999</c:v>
                </c:pt>
              </c:numCache>
            </c:numRef>
          </c:xVal>
          <c:yVal>
            <c:numRef>
              <c:f>'3'!$E$6</c:f>
              <c:numCache>
                <c:formatCode>0.00%</c:formatCode>
                <c:ptCount val="1"/>
                <c:pt idx="0">
                  <c:v>1.6544957748277328E-2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79-444C-9E52-27AB2D7A6513}"/>
            </c:ext>
          </c:extLst>
        </c:ser>
        <c:ser>
          <c:idx val="3"/>
          <c:order val="3"/>
          <c:tx>
            <c:v>ConstructivoVoraz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'3'!$D$7</c:f>
              <c:numCache>
                <c:formatCode>0.00</c:formatCode>
                <c:ptCount val="1"/>
                <c:pt idx="0">
                  <c:v>1.8193999999999999</c:v>
                </c:pt>
              </c:numCache>
            </c:numRef>
          </c:xVal>
          <c:yVal>
            <c:numRef>
              <c:f>'3'!$E$7</c:f>
              <c:numCache>
                <c:formatCode>0.00%</c:formatCode>
                <c:ptCount val="1"/>
                <c:pt idx="0">
                  <c:v>1.1633062767609772E-2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79-444C-9E52-27AB2D7A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655"/>
        <c:axId val="32125503"/>
      </c:scatterChart>
      <c:valAx>
        <c:axId val="21464865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30474821160622678"/>
              <c:y val="0.94943178645222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2125503"/>
        <c:crosses val="autoZero"/>
        <c:crossBetween val="midCat"/>
      </c:valAx>
      <c:valAx>
        <c:axId val="321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Desv. (%)</a:t>
                </a:r>
              </a:p>
            </c:rich>
          </c:tx>
          <c:layout>
            <c:manualLayout>
              <c:xMode val="edge"/>
              <c:yMode val="edge"/>
              <c:x val="1.1352205776692054E-3"/>
              <c:y val="0.40015921151234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21464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438145055669054"/>
          <c:y val="4.7753261394749551E-2"/>
          <c:w val="0.82657017557865375"/>
          <c:h val="0.155722768736304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6985575675528722"/>
          <c:y val="8.0023623075311481E-2"/>
          <c:w val="0.43931397528355032"/>
          <c:h val="0.70963748599467436"/>
        </c:manualLayout>
      </c:layout>
      <c:scatterChart>
        <c:scatterStyle val="lineMarker"/>
        <c:varyColors val="0"/>
        <c:ser>
          <c:idx val="0"/>
          <c:order val="0"/>
          <c:tx>
            <c:v>DestructivoVoraz+BLI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'3'!$D$4</c:f>
              <c:numCache>
                <c:formatCode>0.00</c:formatCode>
                <c:ptCount val="1"/>
                <c:pt idx="0">
                  <c:v>0.2084</c:v>
                </c:pt>
              </c:numCache>
            </c:numRef>
          </c:xVal>
          <c:yVal>
            <c:numRef>
              <c:f>'3'!$E$4</c:f>
              <c:numCache>
                <c:formatCode>0.00%</c:formatCode>
                <c:ptCount val="1"/>
                <c:pt idx="0">
                  <c:v>3.7844888106862917E-4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C-4295-AE02-642D1CD2A698}"/>
            </c:ext>
          </c:extLst>
        </c:ser>
        <c:ser>
          <c:idx val="1"/>
          <c:order val="1"/>
          <c:tx>
            <c:v>ConstructivoVoraz+BLI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'3'!$D$5</c:f>
              <c:numCache>
                <c:formatCode>0.00</c:formatCode>
                <c:ptCount val="1"/>
                <c:pt idx="0">
                  <c:v>1.9274</c:v>
                </c:pt>
              </c:numCache>
            </c:numRef>
          </c:xVal>
          <c:yVal>
            <c:numRef>
              <c:f>'3'!$E$5</c:f>
              <c:numCache>
                <c:formatCode>0.00%</c:formatCode>
                <c:ptCount val="1"/>
                <c:pt idx="0">
                  <c:v>8.8531981452795601E-4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295-AE02-642D1CD2A698}"/>
            </c:ext>
          </c:extLst>
        </c:ser>
        <c:ser>
          <c:idx val="2"/>
          <c:order val="2"/>
          <c:tx>
            <c:v>DestructivoVoraz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'3'!$D$6</c:f>
              <c:numCache>
                <c:formatCode>0.00</c:formatCode>
                <c:ptCount val="1"/>
                <c:pt idx="0">
                  <c:v>0.18629999999999999</c:v>
                </c:pt>
              </c:numCache>
            </c:numRef>
          </c:xVal>
          <c:yVal>
            <c:numRef>
              <c:f>'3'!$E$6</c:f>
              <c:numCache>
                <c:formatCode>0.00%</c:formatCode>
                <c:ptCount val="1"/>
                <c:pt idx="0">
                  <c:v>1.6544957748277328E-2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FC-4295-AE02-642D1CD2A698}"/>
            </c:ext>
          </c:extLst>
        </c:ser>
        <c:ser>
          <c:idx val="3"/>
          <c:order val="3"/>
          <c:tx>
            <c:v>ConstructivoVoraz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'3'!$D$7</c:f>
              <c:numCache>
                <c:formatCode>0.00</c:formatCode>
                <c:ptCount val="1"/>
                <c:pt idx="0">
                  <c:v>1.8193999999999999</c:v>
                </c:pt>
              </c:numCache>
            </c:numRef>
          </c:xVal>
          <c:yVal>
            <c:numRef>
              <c:f>'3'!$E$7</c:f>
              <c:numCache>
                <c:formatCode>0.00%</c:formatCode>
                <c:ptCount val="1"/>
                <c:pt idx="0">
                  <c:v>1.1633062767609772E-2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FC-4295-AE02-642D1CD2A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8655"/>
        <c:axId val="32125503"/>
      </c:scatterChart>
      <c:valAx>
        <c:axId val="214648655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Tiempo (s)</a:t>
                </a:r>
              </a:p>
            </c:rich>
          </c:tx>
          <c:layout>
            <c:manualLayout>
              <c:xMode val="edge"/>
              <c:yMode val="edge"/>
              <c:x val="0.31754693041532406"/>
              <c:y val="0.87986178375473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2125503"/>
        <c:crosses val="autoZero"/>
        <c:crossBetween val="midCat"/>
        <c:majorUnit val="0.5"/>
        <c:minorUnit val="0.5"/>
      </c:valAx>
      <c:valAx>
        <c:axId val="321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4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Century" panose="02040604050505020304" pitchFamily="18" charset="0"/>
                  </a:rPr>
                  <a:t>Desv. (%)</a:t>
                </a:r>
              </a:p>
            </c:rich>
          </c:tx>
          <c:layout>
            <c:manualLayout>
              <c:xMode val="edge"/>
              <c:yMode val="edge"/>
              <c:x val="1.8798360339654221E-2"/>
              <c:y val="0.36313481156471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214648655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9024046232019"/>
          <c:y val="0.23756738658770654"/>
          <c:w val="0.36115162159313197"/>
          <c:h val="0.56917197060033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1254125</xdr:colOff>
      <xdr:row>20</xdr:row>
      <xdr:rowOff>133350</xdr:rowOff>
    </xdr:from>
    <xdr:to>
      <xdr:col>5</xdr:col>
      <xdr:colOff>981075</xdr:colOff>
      <xdr:row>36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168BD0-5C04-42AB-B2E3-97911B752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124731</xdr:rowOff>
    </xdr:from>
    <xdr:to>
      <xdr:col>11</xdr:col>
      <xdr:colOff>1065892</xdr:colOff>
      <xdr:row>66</xdr:row>
      <xdr:rowOff>56697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1A1220-0D11-498C-9572-502E75988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1387474</xdr:colOff>
      <xdr:row>23</xdr:row>
      <xdr:rowOff>31750</xdr:rowOff>
    </xdr:from>
    <xdr:to>
      <xdr:col>7</xdr:col>
      <xdr:colOff>342900</xdr:colOff>
      <xdr:row>43</xdr:row>
      <xdr:rowOff>40004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6B5E9E-0F8C-4353-A981-0AC4D19E6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514351</xdr:colOff>
      <xdr:row>22</xdr:row>
      <xdr:rowOff>38253</xdr:rowOff>
    </xdr:from>
    <xdr:to>
      <xdr:col>13</xdr:col>
      <xdr:colOff>359578</xdr:colOff>
      <xdr:row>40</xdr:row>
      <xdr:rowOff>186054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043C8B-726C-42F6-AAB8-93DC59E1F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379386</xdr:colOff>
      <xdr:row>27</xdr:row>
      <xdr:rowOff>121081</xdr:rowOff>
    </xdr:from>
    <xdr:to>
      <xdr:col>23</xdr:col>
      <xdr:colOff>452034</xdr:colOff>
      <xdr:row>44</xdr:row>
      <xdr:rowOff>96865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2E3EB0D-0041-43FB-9048-B91C73B87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9FEC-BDC0-4B9F-A61D-1FD2116DE222}">
  <dimension ref="A3:X38"/>
  <sheetViews>
    <sheetView zoomScale="98" zoomScaleNormal="98" workbookViewId="0">
      <selection activeCell="A11" sqref="A11:A20"/>
    </sheetView>
  </sheetViews>
  <sheetFormatPr baseColWidth="10" defaultRowHeight="14.5" x14ac:dyDescent="0.35"/>
  <cols>
    <col min="1" max="1" width="14.1796875" bestFit="1" customWidth="1"/>
    <col min="2" max="2" width="19.81640625" bestFit="1" customWidth="1"/>
    <col min="3" max="3" width="8.453125" customWidth="1"/>
    <col min="4" max="4" width="8.453125" bestFit="1" customWidth="1"/>
    <col min="5" max="5" width="8" bestFit="1" customWidth="1"/>
    <col min="6" max="6" width="15.453125" bestFit="1" customWidth="1"/>
  </cols>
  <sheetData>
    <row r="3" spans="1:24" ht="15.5" x14ac:dyDescent="0.35">
      <c r="A3" s="1"/>
      <c r="B3" s="1"/>
      <c r="C3" s="2" t="s">
        <v>0</v>
      </c>
      <c r="D3" s="2" t="s">
        <v>1</v>
      </c>
      <c r="E3" s="2" t="s">
        <v>2</v>
      </c>
      <c r="F3" s="2" t="s">
        <v>16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</row>
    <row r="4" spans="1:24" ht="15.5" x14ac:dyDescent="0.35">
      <c r="A4" s="1"/>
      <c r="B4" s="2" t="str">
        <f>B9</f>
        <v>GreedyDestructive</v>
      </c>
      <c r="C4" s="9">
        <f>AVERAGE(C11:C50)</f>
        <v>1844.9</v>
      </c>
      <c r="D4" s="5">
        <f>AVERAGE(B11:B50)</f>
        <v>0.18629999999999999</v>
      </c>
      <c r="E4" s="11">
        <f>AVERAGE(D11:D50)</f>
        <v>5.2457718778846051E-3</v>
      </c>
      <c r="F4" s="12">
        <f>SUM(E11:E50)</f>
        <v>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</row>
    <row r="5" spans="1:24" ht="15.5" x14ac:dyDescent="0.35">
      <c r="A5" s="1"/>
      <c r="B5" s="4" t="str">
        <f>F9</f>
        <v>GreedyConstructive</v>
      </c>
      <c r="C5" s="5">
        <f>AVERAGE(G11:G50)</f>
        <v>1837.8</v>
      </c>
      <c r="D5" s="9">
        <f>AVERAGE(F11:F50)</f>
        <v>1.8193999999999999</v>
      </c>
      <c r="E5" s="7">
        <f>AVERAGE(H11:H50)</f>
        <v>3.676256902063354E-4</v>
      </c>
      <c r="F5" s="8">
        <f>SUM(I11:I50)</f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</row>
    <row r="6" spans="1:24" ht="15.5" x14ac:dyDescent="0.35">
      <c r="A6" s="1"/>
      <c r="B6" s="1"/>
      <c r="C6" s="13"/>
      <c r="D6" s="14"/>
      <c r="E6" s="15"/>
      <c r="F6" s="1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</row>
    <row r="7" spans="1:24" ht="15.5" x14ac:dyDescent="0.35">
      <c r="A7" s="1"/>
      <c r="B7" s="1"/>
      <c r="C7" s="17"/>
      <c r="D7" s="18"/>
      <c r="E7" s="1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</row>
    <row r="8" spans="1:24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</row>
    <row r="9" spans="1:24" ht="15.5" x14ac:dyDescent="0.35">
      <c r="A9" s="30"/>
      <c r="B9" s="77" t="s">
        <v>63</v>
      </c>
      <c r="C9" s="77"/>
      <c r="D9" s="77"/>
      <c r="E9" s="77"/>
      <c r="F9" s="77" t="s">
        <v>64</v>
      </c>
      <c r="G9" s="77"/>
      <c r="H9" s="77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31"/>
    </row>
    <row r="10" spans="1:24" ht="15.5" x14ac:dyDescent="0.35">
      <c r="A10" s="20" t="s">
        <v>3</v>
      </c>
      <c r="B10" s="21" t="s">
        <v>4</v>
      </c>
      <c r="C10" s="21" t="s">
        <v>0</v>
      </c>
      <c r="D10" s="20" t="s">
        <v>2</v>
      </c>
      <c r="E10" s="20" t="s">
        <v>5</v>
      </c>
      <c r="F10" s="21" t="s">
        <v>4</v>
      </c>
      <c r="G10" s="21" t="s">
        <v>0</v>
      </c>
      <c r="H10" s="20" t="s">
        <v>2</v>
      </c>
      <c r="I10" s="20" t="s">
        <v>5</v>
      </c>
      <c r="J10" s="3"/>
      <c r="K10" s="3"/>
      <c r="L10" s="1"/>
      <c r="M10" s="1"/>
      <c r="N10" s="3"/>
      <c r="O10" s="3"/>
      <c r="P10" s="1"/>
      <c r="Q10" s="1"/>
      <c r="R10" s="3"/>
      <c r="S10" s="3"/>
      <c r="T10" s="1"/>
      <c r="U10" s="1"/>
      <c r="X10" s="1" t="s">
        <v>6</v>
      </c>
    </row>
    <row r="11" spans="1:24" ht="15.5" x14ac:dyDescent="0.35">
      <c r="A11" s="28" t="s">
        <v>7</v>
      </c>
      <c r="B11" s="29">
        <v>2.3E-2</v>
      </c>
      <c r="C11" s="29">
        <v>746</v>
      </c>
      <c r="D11" s="22">
        <f>(C11-$X11)/$X11</f>
        <v>4.0376850605652759E-3</v>
      </c>
      <c r="E11" s="23">
        <f>IF(C11=$X11,1,0)</f>
        <v>0</v>
      </c>
      <c r="F11" s="29">
        <v>0.122</v>
      </c>
      <c r="G11" s="29">
        <v>743</v>
      </c>
      <c r="H11" s="22">
        <f>(G11-$X11)/$X11</f>
        <v>0</v>
      </c>
      <c r="I11" s="23">
        <f>IF(G11=$X11,1,0)</f>
        <v>1</v>
      </c>
      <c r="J11" s="3"/>
      <c r="K11" s="3"/>
      <c r="L11" s="24"/>
      <c r="M11" s="1"/>
      <c r="P11" s="24"/>
      <c r="Q11" s="1"/>
      <c r="T11" s="24"/>
      <c r="U11" s="1"/>
      <c r="X11" s="1">
        <f>MIN(O10,K11,G11,C11)</f>
        <v>743</v>
      </c>
    </row>
    <row r="12" spans="1:24" ht="15.5" x14ac:dyDescent="0.35">
      <c r="A12" s="28" t="s">
        <v>8</v>
      </c>
      <c r="B12" s="29">
        <v>4.2999999999999997E-2</v>
      </c>
      <c r="C12" s="29">
        <v>1480</v>
      </c>
      <c r="D12" s="22">
        <f t="shared" ref="D12:D20" si="0">(C12-$X12)/$X12</f>
        <v>0</v>
      </c>
      <c r="E12" s="23">
        <f t="shared" ref="E12:E20" si="1">IF(C12=$X12,1,0)</f>
        <v>1</v>
      </c>
      <c r="F12" s="29">
        <v>0.41099999999999998</v>
      </c>
      <c r="G12" s="29">
        <v>1482</v>
      </c>
      <c r="H12" s="22">
        <f t="shared" ref="H12:H20" si="2">(G12-$X12)/$X12</f>
        <v>1.3513513513513514E-3</v>
      </c>
      <c r="I12" s="23">
        <f t="shared" ref="I12:I20" si="3">IF(G12=$X12,1,0)</f>
        <v>0</v>
      </c>
      <c r="J12" s="3"/>
      <c r="K12" s="3"/>
      <c r="L12" s="24"/>
      <c r="M12" s="1"/>
      <c r="P12" s="24"/>
      <c r="Q12" s="1"/>
      <c r="T12" s="24"/>
      <c r="U12" s="1"/>
      <c r="X12" s="1">
        <f t="shared" ref="X12:X20" si="4">MIN(O12,K12,G12,C12)</f>
        <v>1480</v>
      </c>
    </row>
    <row r="13" spans="1:24" ht="15.5" x14ac:dyDescent="0.35">
      <c r="A13" s="28" t="s">
        <v>9</v>
      </c>
      <c r="B13" s="29">
        <v>1.2999999999999999E-2</v>
      </c>
      <c r="C13" s="29">
        <v>441</v>
      </c>
      <c r="D13" s="22">
        <f t="shared" si="0"/>
        <v>9.1533180778032037E-3</v>
      </c>
      <c r="E13" s="23">
        <f t="shared" si="1"/>
        <v>0</v>
      </c>
      <c r="F13" s="29">
        <v>0.74099999999999999</v>
      </c>
      <c r="G13" s="29">
        <v>437</v>
      </c>
      <c r="H13" s="22">
        <f t="shared" si="2"/>
        <v>0</v>
      </c>
      <c r="I13" s="23">
        <f t="shared" si="3"/>
        <v>1</v>
      </c>
      <c r="J13" s="3"/>
      <c r="K13" s="3"/>
      <c r="L13" s="24"/>
      <c r="M13" s="1"/>
      <c r="P13" s="24"/>
      <c r="Q13" s="1"/>
      <c r="T13" s="24"/>
      <c r="U13" s="1"/>
      <c r="X13" s="1">
        <f t="shared" si="4"/>
        <v>437</v>
      </c>
    </row>
    <row r="14" spans="1:24" ht="15.5" x14ac:dyDescent="0.35">
      <c r="A14" s="28" t="s">
        <v>17</v>
      </c>
      <c r="B14" s="29">
        <v>8.0000000000000002E-3</v>
      </c>
      <c r="C14" s="29">
        <v>589</v>
      </c>
      <c r="D14" s="22">
        <f t="shared" si="0"/>
        <v>8.5616438356164379E-3</v>
      </c>
      <c r="E14" s="23">
        <f t="shared" si="1"/>
        <v>0</v>
      </c>
      <c r="F14" s="29">
        <v>1.405</v>
      </c>
      <c r="G14" s="29">
        <v>584</v>
      </c>
      <c r="H14" s="22">
        <f t="shared" si="2"/>
        <v>0</v>
      </c>
      <c r="I14" s="23">
        <f t="shared" si="3"/>
        <v>1</v>
      </c>
      <c r="J14" s="3"/>
      <c r="K14" s="3"/>
      <c r="L14" s="24"/>
      <c r="M14" s="1"/>
      <c r="P14" s="24"/>
      <c r="Q14" s="1"/>
      <c r="T14" s="24"/>
      <c r="U14" s="1"/>
      <c r="X14" s="1">
        <f t="shared" si="4"/>
        <v>584</v>
      </c>
    </row>
    <row r="15" spans="1:24" ht="15.5" x14ac:dyDescent="0.35">
      <c r="A15" s="28" t="s">
        <v>10</v>
      </c>
      <c r="B15" s="29">
        <v>2.1999999999999999E-2</v>
      </c>
      <c r="C15" s="29">
        <v>753</v>
      </c>
      <c r="D15" s="22">
        <f t="shared" si="0"/>
        <v>1.2096774193548387E-2</v>
      </c>
      <c r="E15" s="23">
        <f t="shared" si="1"/>
        <v>0</v>
      </c>
      <c r="F15" s="29">
        <v>3.944</v>
      </c>
      <c r="G15" s="29">
        <v>744</v>
      </c>
      <c r="H15" s="22">
        <f t="shared" si="2"/>
        <v>0</v>
      </c>
      <c r="I15" s="23">
        <f t="shared" si="3"/>
        <v>1</v>
      </c>
      <c r="J15" s="3"/>
      <c r="K15" s="3"/>
      <c r="L15" s="24"/>
      <c r="M15" s="1"/>
      <c r="P15" s="24"/>
      <c r="Q15" s="1"/>
      <c r="T15" s="24"/>
      <c r="U15" s="1"/>
      <c r="X15" s="1">
        <f t="shared" si="4"/>
        <v>744</v>
      </c>
    </row>
    <row r="16" spans="1:24" ht="15.5" x14ac:dyDescent="0.35">
      <c r="A16" s="28" t="s">
        <v>11</v>
      </c>
      <c r="B16" s="29">
        <v>0.53700000000000003</v>
      </c>
      <c r="C16" s="29">
        <v>4417</v>
      </c>
      <c r="D16" s="22">
        <f t="shared" si="0"/>
        <v>6.8383861408707544E-3</v>
      </c>
      <c r="E16" s="23">
        <f t="shared" si="1"/>
        <v>0</v>
      </c>
      <c r="F16" s="29">
        <v>4.0430000000000001</v>
      </c>
      <c r="G16" s="29">
        <v>4387</v>
      </c>
      <c r="H16" s="22">
        <f t="shared" si="2"/>
        <v>0</v>
      </c>
      <c r="I16" s="23">
        <f t="shared" si="3"/>
        <v>1</v>
      </c>
      <c r="J16" s="3"/>
      <c r="K16" s="3"/>
      <c r="L16" s="24"/>
      <c r="M16" s="1"/>
      <c r="P16" s="24"/>
      <c r="Q16" s="1"/>
      <c r="T16" s="24"/>
      <c r="U16" s="1"/>
      <c r="X16" s="1">
        <f t="shared" si="4"/>
        <v>4387</v>
      </c>
    </row>
    <row r="17" spans="1:24" ht="15.5" x14ac:dyDescent="0.35">
      <c r="A17" s="28" t="s">
        <v>12</v>
      </c>
      <c r="B17" s="29">
        <v>0.34300000000000003</v>
      </c>
      <c r="C17" s="29">
        <v>3475</v>
      </c>
      <c r="D17" s="22">
        <f t="shared" si="0"/>
        <v>5.7887120115774236E-3</v>
      </c>
      <c r="E17" s="23">
        <f t="shared" si="1"/>
        <v>0</v>
      </c>
      <c r="F17" s="29">
        <v>2.4550000000000001</v>
      </c>
      <c r="G17" s="29">
        <v>3455</v>
      </c>
      <c r="H17" s="22">
        <f t="shared" si="2"/>
        <v>0</v>
      </c>
      <c r="I17" s="23">
        <f t="shared" si="3"/>
        <v>1</v>
      </c>
      <c r="J17" s="3"/>
      <c r="K17" s="3"/>
      <c r="L17" s="24"/>
      <c r="M17" s="1"/>
      <c r="P17" s="24"/>
      <c r="Q17" s="1"/>
      <c r="T17" s="24"/>
      <c r="U17" s="1"/>
      <c r="X17" s="1">
        <f t="shared" si="4"/>
        <v>3455</v>
      </c>
    </row>
    <row r="18" spans="1:24" ht="15.5" x14ac:dyDescent="0.35">
      <c r="A18" s="28" t="s">
        <v>13</v>
      </c>
      <c r="B18" s="29">
        <v>0.32500000000000001</v>
      </c>
      <c r="C18" s="29">
        <v>3441</v>
      </c>
      <c r="D18" s="22">
        <f t="shared" si="0"/>
        <v>0</v>
      </c>
      <c r="E18" s="23">
        <f t="shared" si="1"/>
        <v>1</v>
      </c>
      <c r="F18" s="29">
        <v>2.6419999999999999</v>
      </c>
      <c r="G18" s="29">
        <v>3449</v>
      </c>
      <c r="H18" s="22">
        <f t="shared" si="2"/>
        <v>2.3249055507120024E-3</v>
      </c>
      <c r="I18" s="23">
        <f t="shared" si="3"/>
        <v>0</v>
      </c>
      <c r="J18" s="3"/>
      <c r="K18" s="3"/>
      <c r="L18" s="24"/>
      <c r="M18" s="1"/>
      <c r="P18" s="24"/>
      <c r="Q18" s="1"/>
      <c r="T18" s="24"/>
      <c r="U18" s="1"/>
      <c r="X18" s="1">
        <f t="shared" si="4"/>
        <v>3441</v>
      </c>
    </row>
    <row r="19" spans="1:24" ht="15.5" x14ac:dyDescent="0.35">
      <c r="A19" s="28" t="s">
        <v>14</v>
      </c>
      <c r="B19" s="29">
        <v>1.4999999999999999E-2</v>
      </c>
      <c r="C19" s="29">
        <v>803</v>
      </c>
      <c r="D19" s="22">
        <f t="shared" si="0"/>
        <v>2.4968789013732834E-3</v>
      </c>
      <c r="E19" s="23">
        <f t="shared" si="1"/>
        <v>0</v>
      </c>
      <c r="F19" s="29">
        <v>5.8000000000000003E-2</v>
      </c>
      <c r="G19" s="29">
        <v>801</v>
      </c>
      <c r="H19" s="22">
        <f t="shared" si="2"/>
        <v>0</v>
      </c>
      <c r="I19" s="23">
        <f t="shared" si="3"/>
        <v>1</v>
      </c>
      <c r="J19" s="3"/>
      <c r="K19" s="3"/>
      <c r="L19" s="24"/>
      <c r="M19" s="1"/>
      <c r="P19" s="24"/>
      <c r="Q19" s="1"/>
      <c r="T19" s="24"/>
      <c r="U19" s="1"/>
      <c r="X19" s="1">
        <f t="shared" si="4"/>
        <v>801</v>
      </c>
    </row>
    <row r="20" spans="1:24" ht="15.5" x14ac:dyDescent="0.35">
      <c r="A20" s="28" t="s">
        <v>15</v>
      </c>
      <c r="B20" s="29">
        <v>0.53400000000000003</v>
      </c>
      <c r="C20" s="29">
        <v>2304</v>
      </c>
      <c r="D20" s="22">
        <f t="shared" si="0"/>
        <v>3.4843205574912892E-3</v>
      </c>
      <c r="E20" s="23">
        <f t="shared" si="1"/>
        <v>0</v>
      </c>
      <c r="F20" s="29">
        <v>2.3730000000000002</v>
      </c>
      <c r="G20" s="29">
        <v>2296</v>
      </c>
      <c r="H20" s="22">
        <f t="shared" si="2"/>
        <v>0</v>
      </c>
      <c r="I20" s="23">
        <f t="shared" si="3"/>
        <v>1</v>
      </c>
      <c r="J20" s="3"/>
      <c r="K20" s="3"/>
      <c r="L20" s="24"/>
      <c r="M20" s="1"/>
      <c r="P20" s="24"/>
      <c r="Q20" s="1"/>
      <c r="T20" s="24"/>
      <c r="U20" s="1"/>
      <c r="X20" s="1">
        <f t="shared" si="4"/>
        <v>2296</v>
      </c>
    </row>
    <row r="21" spans="1:24" ht="15.5" x14ac:dyDescent="0.35">
      <c r="A21" s="25"/>
      <c r="B21" s="25"/>
      <c r="C21" s="25"/>
      <c r="D21" s="24"/>
      <c r="E21" s="26"/>
      <c r="F21" s="25"/>
      <c r="G21" s="25"/>
      <c r="H21" s="24"/>
      <c r="I21" s="26"/>
      <c r="J21" s="3"/>
      <c r="K21" s="3"/>
      <c r="L21" s="24"/>
      <c r="M21" s="1"/>
      <c r="P21" s="24"/>
      <c r="Q21" s="1"/>
      <c r="T21" s="24"/>
      <c r="U21" s="1"/>
      <c r="X21" s="1"/>
    </row>
    <row r="22" spans="1:24" ht="15.5" x14ac:dyDescent="0.35">
      <c r="A22" s="25"/>
      <c r="B22" s="25"/>
      <c r="C22" s="25"/>
      <c r="D22" s="24"/>
      <c r="E22" s="26"/>
      <c r="F22" s="25"/>
      <c r="G22" s="25"/>
      <c r="H22" s="24"/>
      <c r="I22" s="26"/>
      <c r="J22" s="3"/>
      <c r="K22" s="3"/>
      <c r="L22" s="24"/>
      <c r="M22" s="1"/>
      <c r="P22" s="24"/>
      <c r="Q22" s="1"/>
      <c r="T22" s="24"/>
      <c r="U22" s="1"/>
      <c r="X22" s="1"/>
    </row>
    <row r="23" spans="1:24" ht="15.5" x14ac:dyDescent="0.35">
      <c r="A23" s="25"/>
      <c r="B23" s="25"/>
      <c r="C23" s="25"/>
      <c r="D23" s="24"/>
      <c r="E23" s="26"/>
      <c r="F23" s="25"/>
      <c r="G23" s="25"/>
      <c r="H23" s="24"/>
      <c r="I23" s="26"/>
      <c r="J23" s="3"/>
      <c r="K23" s="3"/>
      <c r="L23" s="24"/>
      <c r="M23" s="1"/>
      <c r="P23" s="24"/>
      <c r="Q23" s="1"/>
      <c r="T23" s="24"/>
      <c r="U23" s="1"/>
      <c r="X23" s="1"/>
    </row>
    <row r="24" spans="1:24" ht="15.5" x14ac:dyDescent="0.35">
      <c r="A24" s="25"/>
      <c r="B24" s="25"/>
      <c r="C24" s="25"/>
      <c r="D24" s="24"/>
      <c r="E24" s="26"/>
      <c r="F24" s="25"/>
      <c r="G24" s="25"/>
      <c r="H24" s="24"/>
      <c r="I24" s="26"/>
      <c r="J24" s="3"/>
      <c r="K24" s="3"/>
      <c r="L24" s="24"/>
      <c r="M24" s="1"/>
      <c r="P24" s="24"/>
      <c r="Q24" s="1"/>
      <c r="T24" s="24"/>
      <c r="U24" s="1"/>
      <c r="X24" s="1"/>
    </row>
    <row r="25" spans="1:24" ht="15.5" x14ac:dyDescent="0.35">
      <c r="A25" s="25"/>
      <c r="B25" s="25"/>
      <c r="C25" s="25"/>
      <c r="D25" s="24"/>
      <c r="E25" s="26"/>
      <c r="F25" s="25"/>
      <c r="G25" s="25"/>
      <c r="H25" s="24"/>
      <c r="I25" s="26"/>
      <c r="J25" s="3"/>
      <c r="K25" s="3"/>
      <c r="L25" s="24"/>
      <c r="M25" s="1"/>
      <c r="P25" s="24"/>
      <c r="Q25" s="1"/>
      <c r="T25" s="24"/>
      <c r="U25" s="1"/>
      <c r="X25" s="1"/>
    </row>
    <row r="26" spans="1:24" ht="15.5" x14ac:dyDescent="0.35">
      <c r="A26" s="25"/>
      <c r="B26" s="25"/>
      <c r="C26" s="25"/>
      <c r="D26" s="24"/>
      <c r="E26" s="26"/>
      <c r="F26" s="25"/>
      <c r="G26" s="25"/>
      <c r="H26" s="24"/>
      <c r="I26" s="26"/>
      <c r="J26" s="3"/>
      <c r="K26" s="3"/>
      <c r="L26" s="24"/>
      <c r="M26" s="1"/>
      <c r="P26" s="24"/>
      <c r="Q26" s="1"/>
      <c r="T26" s="24"/>
      <c r="U26" s="1"/>
      <c r="X26" s="1"/>
    </row>
    <row r="27" spans="1:24" ht="15.5" x14ac:dyDescent="0.35">
      <c r="A27" s="25"/>
      <c r="B27" s="25"/>
      <c r="C27" s="25"/>
      <c r="D27" s="24"/>
      <c r="E27" s="26"/>
      <c r="F27" s="25"/>
      <c r="G27" s="25"/>
      <c r="H27" s="24"/>
      <c r="I27" s="26"/>
      <c r="J27" s="3"/>
      <c r="K27" s="3"/>
      <c r="L27" s="24"/>
      <c r="M27" s="1"/>
      <c r="P27" s="24"/>
      <c r="Q27" s="1"/>
      <c r="T27" s="24"/>
      <c r="U27" s="1"/>
      <c r="X27" s="1"/>
    </row>
    <row r="28" spans="1:24" ht="15.5" x14ac:dyDescent="0.35">
      <c r="A28" s="25"/>
      <c r="B28" s="25"/>
      <c r="C28" s="25"/>
      <c r="D28" s="24"/>
      <c r="E28" s="26"/>
      <c r="F28" s="25"/>
      <c r="G28" s="25"/>
      <c r="H28" s="24"/>
      <c r="I28" s="26"/>
      <c r="J28" s="3"/>
      <c r="K28" s="3"/>
      <c r="L28" s="24"/>
      <c r="M28" s="1"/>
      <c r="P28" s="24"/>
      <c r="Q28" s="1"/>
      <c r="T28" s="24"/>
      <c r="U28" s="1"/>
      <c r="X28" s="1"/>
    </row>
    <row r="29" spans="1:24" ht="15.5" x14ac:dyDescent="0.35">
      <c r="A29" s="25"/>
      <c r="B29" s="25"/>
      <c r="C29" s="25"/>
      <c r="D29" s="24"/>
      <c r="E29" s="26"/>
      <c r="F29" s="25"/>
      <c r="G29" s="25"/>
      <c r="H29" s="24"/>
      <c r="I29" s="26"/>
      <c r="J29" s="3"/>
      <c r="K29" s="3"/>
      <c r="L29" s="24"/>
      <c r="M29" s="1"/>
      <c r="P29" s="24"/>
      <c r="Q29" s="1"/>
      <c r="T29" s="24"/>
      <c r="U29" s="1"/>
      <c r="X29" s="1"/>
    </row>
    <row r="30" spans="1:24" ht="15.5" x14ac:dyDescent="0.35">
      <c r="A30" s="25"/>
      <c r="B30" s="25"/>
      <c r="C30" s="25"/>
      <c r="D30" s="24"/>
      <c r="E30" s="26"/>
      <c r="F30" s="25"/>
      <c r="G30" s="25"/>
      <c r="H30" s="24"/>
      <c r="I30" s="26"/>
      <c r="J30" s="3"/>
      <c r="K30" s="3"/>
      <c r="L30" s="24"/>
      <c r="M30" s="1"/>
      <c r="P30" s="24"/>
      <c r="Q30" s="1"/>
      <c r="T30" s="24"/>
      <c r="U30" s="1"/>
      <c r="X30" s="1"/>
    </row>
    <row r="31" spans="1:24" ht="15.5" x14ac:dyDescent="0.35">
      <c r="A31" s="25"/>
      <c r="B31" s="25"/>
      <c r="C31" s="25"/>
      <c r="D31" s="24"/>
      <c r="E31" s="26"/>
      <c r="F31" s="25"/>
      <c r="G31" s="25"/>
      <c r="H31" s="24"/>
      <c r="I31" s="26"/>
      <c r="J31" s="3"/>
      <c r="K31" s="3"/>
      <c r="L31" s="24"/>
      <c r="M31" s="1"/>
      <c r="P31" s="24"/>
      <c r="Q31" s="1"/>
      <c r="T31" s="24"/>
      <c r="U31" s="1"/>
      <c r="X31" s="1"/>
    </row>
    <row r="32" spans="1:24" ht="15.5" x14ac:dyDescent="0.35">
      <c r="A32" s="25"/>
      <c r="B32" s="25"/>
      <c r="C32" s="25"/>
      <c r="D32" s="24"/>
      <c r="E32" s="26"/>
      <c r="F32" s="25"/>
      <c r="G32" s="25"/>
      <c r="H32" s="24"/>
      <c r="I32" s="26"/>
      <c r="J32" s="3"/>
      <c r="K32" s="3"/>
      <c r="L32" s="24"/>
      <c r="M32" s="1"/>
      <c r="P32" s="24"/>
      <c r="Q32" s="1"/>
      <c r="T32" s="24"/>
      <c r="U32" s="1"/>
      <c r="X32" s="1"/>
    </row>
    <row r="33" spans="1:24" ht="15.5" x14ac:dyDescent="0.35">
      <c r="A33" s="25"/>
      <c r="B33" s="25"/>
      <c r="C33" s="25"/>
      <c r="D33" s="24"/>
      <c r="E33" s="26"/>
      <c r="F33" s="25"/>
      <c r="G33" s="25"/>
      <c r="H33" s="24"/>
      <c r="I33" s="26"/>
      <c r="J33" s="3"/>
      <c r="K33" s="3"/>
      <c r="L33" s="24"/>
      <c r="M33" s="1"/>
      <c r="P33" s="24"/>
      <c r="Q33" s="1"/>
      <c r="T33" s="24"/>
      <c r="U33" s="1"/>
      <c r="X33" s="1"/>
    </row>
    <row r="34" spans="1:24" ht="15.5" x14ac:dyDescent="0.35">
      <c r="A34" s="25"/>
      <c r="B34" s="25"/>
      <c r="C34" s="25"/>
      <c r="D34" s="24"/>
      <c r="E34" s="26"/>
      <c r="F34" s="25"/>
      <c r="G34" s="25"/>
      <c r="H34" s="24"/>
      <c r="I34" s="26"/>
      <c r="J34" s="3"/>
      <c r="K34" s="3"/>
      <c r="L34" s="24"/>
      <c r="M34" s="1"/>
      <c r="P34" s="24"/>
      <c r="Q34" s="1"/>
      <c r="T34" s="24"/>
      <c r="U34" s="1"/>
      <c r="X34" s="1"/>
    </row>
    <row r="35" spans="1:24" ht="15.5" x14ac:dyDescent="0.35">
      <c r="A35" s="25"/>
      <c r="B35" s="25"/>
      <c r="C35" s="25"/>
      <c r="D35" s="24"/>
      <c r="E35" s="26"/>
      <c r="F35" s="25"/>
      <c r="G35" s="25"/>
      <c r="H35" s="24"/>
      <c r="I35" s="26"/>
      <c r="J35" s="3"/>
      <c r="K35" s="3"/>
      <c r="L35" s="24"/>
      <c r="M35" s="1"/>
      <c r="P35" s="24"/>
      <c r="Q35" s="1"/>
      <c r="T35" s="24"/>
      <c r="U35" s="1"/>
      <c r="X35" s="1"/>
    </row>
    <row r="36" spans="1:24" ht="15.5" x14ac:dyDescent="0.35">
      <c r="A36" s="25"/>
      <c r="B36" s="25"/>
      <c r="C36" s="25"/>
      <c r="D36" s="24"/>
      <c r="E36" s="26"/>
      <c r="F36" s="25"/>
      <c r="G36" s="25"/>
      <c r="H36" s="24"/>
      <c r="I36" s="26"/>
      <c r="J36" s="3"/>
      <c r="K36" s="3"/>
      <c r="L36" s="24"/>
      <c r="M36" s="1"/>
      <c r="P36" s="24"/>
      <c r="Q36" s="1"/>
      <c r="T36" s="24"/>
      <c r="U36" s="1"/>
      <c r="X36" s="1"/>
    </row>
    <row r="37" spans="1:24" ht="15.5" x14ac:dyDescent="0.35">
      <c r="A37" s="25"/>
      <c r="B37" s="25"/>
      <c r="C37" s="25"/>
      <c r="D37" s="24"/>
      <c r="E37" s="26"/>
      <c r="F37" s="25"/>
      <c r="G37" s="25"/>
      <c r="H37" s="24"/>
      <c r="I37" s="26"/>
      <c r="J37" s="3"/>
      <c r="K37" s="3"/>
      <c r="L37" s="24"/>
      <c r="M37" s="1"/>
      <c r="P37" s="24"/>
      <c r="Q37" s="1"/>
      <c r="T37" s="24"/>
      <c r="U37" s="1"/>
      <c r="X37" s="1"/>
    </row>
    <row r="38" spans="1:24" ht="15.5" x14ac:dyDescent="0.35">
      <c r="A38" s="25"/>
      <c r="B38" s="25"/>
      <c r="C38" s="25"/>
      <c r="D38" s="24"/>
      <c r="E38" s="26"/>
      <c r="F38" s="25"/>
      <c r="G38" s="25"/>
      <c r="H38" s="24"/>
      <c r="I38" s="26"/>
      <c r="J38" s="27"/>
      <c r="K38" s="27"/>
      <c r="L38" s="24"/>
      <c r="M38" s="26"/>
      <c r="N38" s="25"/>
      <c r="O38" s="25"/>
      <c r="P38" s="24"/>
      <c r="Q38" s="26"/>
      <c r="R38" s="25"/>
      <c r="S38" s="25"/>
      <c r="T38" s="24"/>
      <c r="U38" s="26"/>
      <c r="V38" s="25"/>
      <c r="W38" s="25"/>
      <c r="X38" s="26"/>
    </row>
  </sheetData>
  <mergeCells count="5">
    <mergeCell ref="B9:E9"/>
    <mergeCell ref="F9:I9"/>
    <mergeCell ref="J9:M9"/>
    <mergeCell ref="N9:Q9"/>
    <mergeCell ref="R9:U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586E-9E0F-4B76-BFB2-A9289075BFA9}">
  <dimension ref="A2:AC56"/>
  <sheetViews>
    <sheetView workbookViewId="0">
      <selection activeCell="N3" sqref="N3:N39"/>
    </sheetView>
  </sheetViews>
  <sheetFormatPr baseColWidth="10" defaultRowHeight="14.5" x14ac:dyDescent="0.35"/>
  <cols>
    <col min="1" max="1" width="18.453125" bestFit="1" customWidth="1"/>
    <col min="18" max="18" width="12.453125" bestFit="1" customWidth="1"/>
    <col min="20" max="20" width="11.81640625" bestFit="1" customWidth="1"/>
    <col min="21" max="21" width="12" bestFit="1" customWidth="1"/>
  </cols>
  <sheetData>
    <row r="2" spans="1:29" x14ac:dyDescent="0.35">
      <c r="M2" t="s">
        <v>80</v>
      </c>
      <c r="N2" t="s">
        <v>124</v>
      </c>
      <c r="O2" t="s">
        <v>81</v>
      </c>
      <c r="P2" t="s">
        <v>82</v>
      </c>
      <c r="Q2" t="s">
        <v>83</v>
      </c>
      <c r="R2" t="s">
        <v>84</v>
      </c>
    </row>
    <row r="3" spans="1:29" x14ac:dyDescent="0.35">
      <c r="A3" t="s">
        <v>85</v>
      </c>
      <c r="B3">
        <v>715</v>
      </c>
      <c r="C3">
        <v>720</v>
      </c>
      <c r="D3">
        <v>718</v>
      </c>
      <c r="E3">
        <v>719</v>
      </c>
      <c r="F3">
        <v>718</v>
      </c>
      <c r="G3">
        <v>718</v>
      </c>
      <c r="H3">
        <v>717</v>
      </c>
      <c r="I3">
        <v>717</v>
      </c>
      <c r="J3">
        <v>717</v>
      </c>
      <c r="K3">
        <v>717</v>
      </c>
      <c r="M3">
        <f t="shared" ref="M3:M39" si="0">MIN(B3:K3)</f>
        <v>715</v>
      </c>
      <c r="N3">
        <f>MEDIAN(B3:K3)</f>
        <v>717.5</v>
      </c>
      <c r="O3">
        <f t="shared" ref="O3:O39" si="1">MAX(B3:K3)</f>
        <v>720</v>
      </c>
      <c r="P3" s="53">
        <f>AVERAGE(T3:AC3)</f>
        <v>3.6363636363636364E-3</v>
      </c>
      <c r="Q3">
        <f t="shared" ref="Q3:Q39" si="2">AVERAGE(B3:K3)</f>
        <v>717.6</v>
      </c>
      <c r="R3" s="75">
        <v>0.20390000999999999</v>
      </c>
      <c r="T3">
        <f t="shared" ref="T3:AC5" si="3">(B3-$M3)/$M3</f>
        <v>0</v>
      </c>
      <c r="U3">
        <f t="shared" si="3"/>
        <v>6.993006993006993E-3</v>
      </c>
      <c r="V3">
        <f t="shared" si="3"/>
        <v>4.1958041958041958E-3</v>
      </c>
      <c r="W3">
        <f t="shared" si="3"/>
        <v>5.5944055944055944E-3</v>
      </c>
      <c r="X3">
        <f t="shared" si="3"/>
        <v>4.1958041958041958E-3</v>
      </c>
      <c r="Y3">
        <f t="shared" si="3"/>
        <v>4.1958041958041958E-3</v>
      </c>
      <c r="Z3">
        <f t="shared" si="3"/>
        <v>2.7972027972027972E-3</v>
      </c>
      <c r="AA3">
        <f t="shared" si="3"/>
        <v>2.7972027972027972E-3</v>
      </c>
      <c r="AB3">
        <f t="shared" si="3"/>
        <v>2.7972027972027972E-3</v>
      </c>
      <c r="AC3">
        <f t="shared" si="3"/>
        <v>2.7972027972027972E-3</v>
      </c>
    </row>
    <row r="4" spans="1:29" x14ac:dyDescent="0.35">
      <c r="A4" t="s">
        <v>86</v>
      </c>
      <c r="B4">
        <v>1420</v>
      </c>
      <c r="C4">
        <v>1424</v>
      </c>
      <c r="D4">
        <v>1425</v>
      </c>
      <c r="E4">
        <v>1419</v>
      </c>
      <c r="F4">
        <v>1421</v>
      </c>
      <c r="G4">
        <v>1422</v>
      </c>
      <c r="H4">
        <v>1422</v>
      </c>
      <c r="I4">
        <v>1423</v>
      </c>
      <c r="J4">
        <v>1422</v>
      </c>
      <c r="K4">
        <v>1425</v>
      </c>
      <c r="M4">
        <f t="shared" si="0"/>
        <v>1419</v>
      </c>
      <c r="N4">
        <f t="shared" ref="N4:N39" si="4">MEDIAN(B4:K4)</f>
        <v>1422</v>
      </c>
      <c r="O4">
        <f t="shared" si="1"/>
        <v>1425</v>
      </c>
      <c r="P4" s="53">
        <f t="shared" ref="P4:P38" si="5">AVERAGE(T4:AC4)</f>
        <v>2.3255813953488367E-3</v>
      </c>
      <c r="Q4">
        <f t="shared" si="2"/>
        <v>1422.3</v>
      </c>
      <c r="R4" s="75">
        <v>0.42</v>
      </c>
      <c r="T4">
        <f t="shared" si="3"/>
        <v>7.0472163495419312E-4</v>
      </c>
      <c r="U4">
        <f t="shared" si="3"/>
        <v>3.5236081747709656E-3</v>
      </c>
      <c r="V4">
        <f t="shared" si="3"/>
        <v>4.2283298097251587E-3</v>
      </c>
      <c r="W4">
        <f t="shared" si="3"/>
        <v>0</v>
      </c>
      <c r="X4">
        <f t="shared" si="3"/>
        <v>1.4094432699083862E-3</v>
      </c>
      <c r="Y4">
        <f t="shared" si="3"/>
        <v>2.1141649048625794E-3</v>
      </c>
      <c r="Z4">
        <f t="shared" si="3"/>
        <v>2.1141649048625794E-3</v>
      </c>
      <c r="AA4">
        <f t="shared" si="3"/>
        <v>2.8188865398167725E-3</v>
      </c>
      <c r="AB4">
        <f t="shared" si="3"/>
        <v>2.1141649048625794E-3</v>
      </c>
      <c r="AC4">
        <f t="shared" si="3"/>
        <v>4.2283298097251587E-3</v>
      </c>
    </row>
    <row r="5" spans="1:29" x14ac:dyDescent="0.35">
      <c r="A5" t="s">
        <v>87</v>
      </c>
      <c r="B5">
        <v>2862</v>
      </c>
      <c r="C5">
        <v>2859</v>
      </c>
      <c r="D5">
        <v>2867</v>
      </c>
      <c r="E5">
        <v>2865</v>
      </c>
      <c r="F5">
        <v>2865</v>
      </c>
      <c r="G5">
        <v>2864</v>
      </c>
      <c r="H5">
        <v>2855</v>
      </c>
      <c r="I5">
        <v>2868</v>
      </c>
      <c r="J5">
        <v>2858</v>
      </c>
      <c r="K5">
        <v>2853</v>
      </c>
      <c r="M5">
        <f t="shared" si="0"/>
        <v>2853</v>
      </c>
      <c r="N5">
        <f t="shared" si="4"/>
        <v>2863</v>
      </c>
      <c r="O5">
        <f t="shared" si="1"/>
        <v>2868</v>
      </c>
      <c r="P5" s="53">
        <f t="shared" si="5"/>
        <v>3.0143708377146868E-3</v>
      </c>
      <c r="Q5">
        <f t="shared" si="2"/>
        <v>2861.6</v>
      </c>
      <c r="R5" s="75">
        <v>2.1617999999999999</v>
      </c>
      <c r="T5">
        <f t="shared" si="3"/>
        <v>3.1545741324921135E-3</v>
      </c>
      <c r="U5">
        <f t="shared" si="3"/>
        <v>2.103049421661409E-3</v>
      </c>
      <c r="V5">
        <f t="shared" si="3"/>
        <v>4.9071153172099546E-3</v>
      </c>
      <c r="W5">
        <f t="shared" si="3"/>
        <v>4.206098843322818E-3</v>
      </c>
      <c r="X5">
        <f t="shared" si="3"/>
        <v>4.206098843322818E-3</v>
      </c>
      <c r="Y5">
        <f t="shared" si="3"/>
        <v>3.8555906063792501E-3</v>
      </c>
      <c r="Z5">
        <f t="shared" si="3"/>
        <v>7.010164738871364E-4</v>
      </c>
      <c r="AA5">
        <f t="shared" si="3"/>
        <v>5.2576235541535229E-3</v>
      </c>
      <c r="AB5">
        <f t="shared" si="3"/>
        <v>1.7525411847178409E-3</v>
      </c>
      <c r="AC5">
        <f t="shared" si="3"/>
        <v>0</v>
      </c>
    </row>
    <row r="6" spans="1:29" x14ac:dyDescent="0.35">
      <c r="A6" t="s">
        <v>88</v>
      </c>
      <c r="B6">
        <v>5699</v>
      </c>
      <c r="C6">
        <v>5700</v>
      </c>
      <c r="D6">
        <v>5706</v>
      </c>
      <c r="E6">
        <v>5705</v>
      </c>
      <c r="F6">
        <v>5701</v>
      </c>
      <c r="G6">
        <v>5701</v>
      </c>
      <c r="H6">
        <v>5699</v>
      </c>
      <c r="I6">
        <v>5708</v>
      </c>
      <c r="J6">
        <v>5698</v>
      </c>
      <c r="K6">
        <v>5700</v>
      </c>
      <c r="M6">
        <f t="shared" si="0"/>
        <v>5698</v>
      </c>
      <c r="N6">
        <f t="shared" si="4"/>
        <v>5700.5</v>
      </c>
      <c r="O6">
        <f t="shared" si="1"/>
        <v>5708</v>
      </c>
      <c r="P6" s="53">
        <f t="shared" si="5"/>
        <v>6.4935064935064935E-4</v>
      </c>
      <c r="Q6">
        <f t="shared" si="2"/>
        <v>5701.7</v>
      </c>
      <c r="R6" s="75">
        <v>9.6363009999999996</v>
      </c>
      <c r="T6">
        <f t="shared" ref="T6:AC39" si="6">(B6-$M6)/$M6</f>
        <v>1.7550017550017549E-4</v>
      </c>
      <c r="U6">
        <f t="shared" ref="U6:AC8" si="7">(C6-$M6)/$M6</f>
        <v>3.5100035100035098E-4</v>
      </c>
      <c r="V6">
        <f t="shared" si="7"/>
        <v>1.4040014040014039E-3</v>
      </c>
      <c r="W6">
        <f t="shared" si="7"/>
        <v>1.2285012285012285E-3</v>
      </c>
      <c r="X6">
        <f t="shared" si="7"/>
        <v>5.265005265005265E-4</v>
      </c>
      <c r="Y6">
        <f t="shared" si="7"/>
        <v>5.265005265005265E-4</v>
      </c>
      <c r="Z6">
        <f t="shared" si="7"/>
        <v>1.7550017550017549E-4</v>
      </c>
      <c r="AA6">
        <f t="shared" si="7"/>
        <v>1.7550017550017551E-3</v>
      </c>
      <c r="AB6">
        <f t="shared" si="7"/>
        <v>0</v>
      </c>
      <c r="AC6">
        <f t="shared" si="7"/>
        <v>3.5100035100035098E-4</v>
      </c>
    </row>
    <row r="7" spans="1:29" x14ac:dyDescent="0.35">
      <c r="A7" t="s">
        <v>89</v>
      </c>
      <c r="B7">
        <v>11417</v>
      </c>
      <c r="C7">
        <v>11425</v>
      </c>
      <c r="D7">
        <v>11409</v>
      </c>
      <c r="E7">
        <v>11415</v>
      </c>
      <c r="F7">
        <v>11426</v>
      </c>
      <c r="G7">
        <v>11423</v>
      </c>
      <c r="H7">
        <v>11408</v>
      </c>
      <c r="I7">
        <v>11416</v>
      </c>
      <c r="J7">
        <v>11410</v>
      </c>
      <c r="K7">
        <v>11415</v>
      </c>
      <c r="M7">
        <f t="shared" si="0"/>
        <v>11408</v>
      </c>
      <c r="N7">
        <f t="shared" si="4"/>
        <v>11415.5</v>
      </c>
      <c r="O7">
        <f t="shared" si="1"/>
        <v>11426</v>
      </c>
      <c r="P7" s="53">
        <f t="shared" si="5"/>
        <v>7.3632538569424967E-4</v>
      </c>
      <c r="Q7">
        <f t="shared" si="2"/>
        <v>11416.4</v>
      </c>
      <c r="R7" s="75">
        <v>37.754100000000001</v>
      </c>
      <c r="T7">
        <f t="shared" si="6"/>
        <v>7.8892005610098175E-4</v>
      </c>
      <c r="U7">
        <f t="shared" si="7"/>
        <v>1.4901823281907433E-3</v>
      </c>
      <c r="V7">
        <f t="shared" si="7"/>
        <v>8.7657784011220194E-5</v>
      </c>
      <c r="W7">
        <f t="shared" si="7"/>
        <v>6.1360448807854136E-4</v>
      </c>
      <c r="X7">
        <f t="shared" si="7"/>
        <v>1.5778401122019635E-3</v>
      </c>
      <c r="Y7">
        <f t="shared" si="7"/>
        <v>1.3148667601683029E-3</v>
      </c>
      <c r="Z7">
        <f t="shared" si="7"/>
        <v>0</v>
      </c>
      <c r="AA7">
        <f t="shared" si="7"/>
        <v>7.0126227208976155E-4</v>
      </c>
      <c r="AB7">
        <f t="shared" si="7"/>
        <v>1.7531556802244039E-4</v>
      </c>
      <c r="AC7">
        <f t="shared" si="7"/>
        <v>6.1360448807854136E-4</v>
      </c>
    </row>
    <row r="8" spans="1:29" x14ac:dyDescent="0.35">
      <c r="A8" t="s">
        <v>90</v>
      </c>
      <c r="B8">
        <v>22809</v>
      </c>
      <c r="C8">
        <v>22812</v>
      </c>
      <c r="D8">
        <v>22820</v>
      </c>
      <c r="E8">
        <v>22826</v>
      </c>
      <c r="F8">
        <v>22833</v>
      </c>
      <c r="G8">
        <v>22824</v>
      </c>
      <c r="H8">
        <v>22823</v>
      </c>
      <c r="I8">
        <v>22820</v>
      </c>
      <c r="J8">
        <v>22820</v>
      </c>
      <c r="K8">
        <v>22826</v>
      </c>
      <c r="M8">
        <f t="shared" si="0"/>
        <v>22809</v>
      </c>
      <c r="N8">
        <f t="shared" si="4"/>
        <v>22821.5</v>
      </c>
      <c r="O8">
        <f t="shared" si="1"/>
        <v>22833</v>
      </c>
      <c r="P8" s="53">
        <f t="shared" si="5"/>
        <v>5.3926081809811915E-4</v>
      </c>
      <c r="Q8">
        <f t="shared" si="2"/>
        <v>22821.3</v>
      </c>
      <c r="R8" s="75">
        <v>174.5796</v>
      </c>
      <c r="T8">
        <f t="shared" si="6"/>
        <v>0</v>
      </c>
      <c r="U8">
        <f t="shared" si="7"/>
        <v>1.3152702880441932E-4</v>
      </c>
      <c r="V8">
        <f t="shared" si="7"/>
        <v>4.822657722828708E-4</v>
      </c>
      <c r="W8">
        <f t="shared" si="7"/>
        <v>7.4531982989170943E-4</v>
      </c>
      <c r="X8">
        <f t="shared" si="7"/>
        <v>1.0522162304353545E-3</v>
      </c>
      <c r="Y8">
        <f t="shared" si="7"/>
        <v>6.576351440220965E-4</v>
      </c>
      <c r="Z8">
        <f t="shared" si="7"/>
        <v>6.1379280108729008E-4</v>
      </c>
      <c r="AA8">
        <f t="shared" si="7"/>
        <v>4.822657722828708E-4</v>
      </c>
      <c r="AB8">
        <f t="shared" si="7"/>
        <v>4.822657722828708E-4</v>
      </c>
      <c r="AC8">
        <f t="shared" si="7"/>
        <v>7.4531982989170943E-4</v>
      </c>
    </row>
    <row r="9" spans="1:29" x14ac:dyDescent="0.35">
      <c r="A9" t="s">
        <v>119</v>
      </c>
      <c r="B9">
        <v>45692</v>
      </c>
      <c r="C9">
        <v>45672</v>
      </c>
      <c r="D9">
        <v>45679</v>
      </c>
      <c r="E9">
        <v>45710</v>
      </c>
      <c r="F9">
        <v>45674</v>
      </c>
      <c r="G9">
        <v>45714</v>
      </c>
      <c r="H9">
        <v>45694</v>
      </c>
      <c r="I9">
        <v>45683</v>
      </c>
      <c r="J9">
        <v>45709</v>
      </c>
      <c r="K9">
        <v>45662</v>
      </c>
      <c r="M9">
        <f t="shared" si="0"/>
        <v>45662</v>
      </c>
      <c r="N9">
        <f t="shared" si="4"/>
        <v>45687.5</v>
      </c>
      <c r="O9">
        <f t="shared" si="1"/>
        <v>45714</v>
      </c>
      <c r="P9" s="53">
        <f>AVERAGE(T9:AC9)</f>
        <v>5.891112960448513E-4</v>
      </c>
      <c r="Q9">
        <f t="shared" si="2"/>
        <v>45688.9</v>
      </c>
      <c r="R9" s="75">
        <v>484.26407</v>
      </c>
      <c r="T9">
        <f t="shared" ref="T9" si="8">(B9-$M9)/$M9</f>
        <v>6.5700144540317988E-4</v>
      </c>
      <c r="U9">
        <f t="shared" ref="U9" si="9">(C9-$M9)/$M9</f>
        <v>2.1900048180105997E-4</v>
      </c>
      <c r="V9">
        <f t="shared" ref="V9" si="10">(D9-$M9)/$M9</f>
        <v>3.7230081906180194E-4</v>
      </c>
      <c r="W9">
        <f t="shared" ref="W9" si="11">(E9-$M9)/$M9</f>
        <v>1.0512023126450878E-3</v>
      </c>
      <c r="X9">
        <f t="shared" ref="X9" si="12">(F9-$M9)/$M9</f>
        <v>2.6280057816127194E-4</v>
      </c>
      <c r="Y9">
        <f t="shared" ref="Y9" si="13">(G9-$M9)/$M9</f>
        <v>1.1388025053655118E-3</v>
      </c>
      <c r="Z9">
        <f t="shared" ref="Z9" si="14">(H9-$M9)/$M9</f>
        <v>7.0080154176339188E-4</v>
      </c>
      <c r="AA9">
        <f t="shared" ref="AA9" si="15">(I9-$M9)/$M9</f>
        <v>4.5990101178222594E-4</v>
      </c>
      <c r="AB9">
        <f t="shared" ref="AB9" si="16">(J9-$M9)/$M9</f>
        <v>1.0293022644649818E-3</v>
      </c>
      <c r="AC9">
        <f t="shared" ref="AC9" si="17">(K9-$M9)/$M9</f>
        <v>0</v>
      </c>
    </row>
    <row r="10" spans="1:29" x14ac:dyDescent="0.35">
      <c r="A10" t="s">
        <v>122</v>
      </c>
      <c r="B10">
        <v>91917</v>
      </c>
      <c r="C10">
        <v>91915</v>
      </c>
      <c r="D10">
        <v>92023</v>
      </c>
      <c r="E10">
        <v>91916</v>
      </c>
      <c r="F10">
        <v>91923</v>
      </c>
      <c r="M10">
        <f>MIN(B10:F10)</f>
        <v>91915</v>
      </c>
      <c r="N10">
        <f t="shared" si="4"/>
        <v>91917</v>
      </c>
      <c r="O10">
        <f>MAX(B10:F10)</f>
        <v>92023</v>
      </c>
      <c r="P10" s="53">
        <f>AVERAGE(T10:AC10)</f>
        <v>2.5893488549203066E-4</v>
      </c>
      <c r="Q10">
        <f>AVERAGE(B10:F10)</f>
        <v>91938.8</v>
      </c>
      <c r="R10" s="75">
        <v>262.56700000000001</v>
      </c>
      <c r="T10">
        <f>(B10-$M10)/$M10</f>
        <v>2.1759234074960562E-5</v>
      </c>
      <c r="U10">
        <f t="shared" ref="U10" si="18">(C10-$M10)/$M10</f>
        <v>0</v>
      </c>
      <c r="V10">
        <f t="shared" ref="V10" si="19">(D10-$M10)/$M10</f>
        <v>1.1749986400478704E-3</v>
      </c>
      <c r="W10">
        <f t="shared" ref="W10" si="20">(E10-$M10)/$M10</f>
        <v>1.0879617037480281E-5</v>
      </c>
      <c r="X10">
        <f t="shared" ref="X10" si="21">(F10-$M10)/$M10</f>
        <v>8.7036936299842249E-5</v>
      </c>
    </row>
    <row r="11" spans="1:29" x14ac:dyDescent="0.35">
      <c r="A11" t="s">
        <v>123</v>
      </c>
      <c r="B11">
        <v>189261</v>
      </c>
      <c r="C11">
        <v>189261</v>
      </c>
      <c r="D11">
        <v>189261</v>
      </c>
      <c r="E11">
        <v>189261</v>
      </c>
      <c r="F11">
        <v>189261</v>
      </c>
      <c r="M11">
        <f>MIN(B11:F11)</f>
        <v>189261</v>
      </c>
      <c r="N11">
        <f t="shared" si="4"/>
        <v>189261</v>
      </c>
      <c r="O11">
        <f>MAX(B11:F11)</f>
        <v>189261</v>
      </c>
      <c r="P11" s="53">
        <f>AVERAGE(T11:AC11)</f>
        <v>0</v>
      </c>
      <c r="Q11">
        <f>AVERAGE(B11:F11)</f>
        <v>189261</v>
      </c>
      <c r="R11" s="75">
        <v>1478.326</v>
      </c>
      <c r="T11">
        <f>(B11-$M11)/$M11</f>
        <v>0</v>
      </c>
      <c r="U11">
        <f t="shared" ref="U11" si="22">(C11-$M11)/$M11</f>
        <v>0</v>
      </c>
      <c r="V11">
        <f t="shared" ref="V11" si="23">(D11-$M11)/$M11</f>
        <v>0</v>
      </c>
      <c r="W11">
        <f t="shared" ref="W11" si="24">(E11-$M11)/$M11</f>
        <v>0</v>
      </c>
      <c r="X11">
        <f t="shared" ref="X11" si="25">(F11-$M11)/$M11</f>
        <v>0</v>
      </c>
    </row>
    <row r="12" spans="1:29" x14ac:dyDescent="0.35">
      <c r="A12" t="s">
        <v>91</v>
      </c>
      <c r="B12">
        <v>435</v>
      </c>
      <c r="C12">
        <v>435</v>
      </c>
      <c r="D12">
        <v>435</v>
      </c>
      <c r="E12">
        <v>435</v>
      </c>
      <c r="F12">
        <v>435</v>
      </c>
      <c r="G12">
        <v>435</v>
      </c>
      <c r="H12">
        <v>435</v>
      </c>
      <c r="I12">
        <v>435</v>
      </c>
      <c r="J12">
        <v>435</v>
      </c>
      <c r="K12">
        <v>435</v>
      </c>
      <c r="M12">
        <f t="shared" si="0"/>
        <v>435</v>
      </c>
      <c r="N12">
        <f t="shared" si="4"/>
        <v>435</v>
      </c>
      <c r="O12">
        <f t="shared" si="1"/>
        <v>435</v>
      </c>
      <c r="P12" s="53">
        <f t="shared" si="5"/>
        <v>0</v>
      </c>
      <c r="Q12">
        <f t="shared" si="2"/>
        <v>435</v>
      </c>
      <c r="R12" s="75">
        <v>0.22559999999999999</v>
      </c>
      <c r="T12">
        <f t="shared" si="6"/>
        <v>0</v>
      </c>
      <c r="U12">
        <f t="shared" ref="U12:U21" si="26">(C12-$M12)/$M12</f>
        <v>0</v>
      </c>
      <c r="V12">
        <f t="shared" ref="V12:V21" si="27">(D12-$M12)/$M12</f>
        <v>0</v>
      </c>
      <c r="W12">
        <f t="shared" ref="W12:W21" si="28">(E12-$M12)/$M12</f>
        <v>0</v>
      </c>
      <c r="X12">
        <f t="shared" ref="X12:X21" si="29">(F12-$M12)/$M12</f>
        <v>0</v>
      </c>
      <c r="Y12">
        <f t="shared" ref="Y12:Y21" si="30">(G12-$M12)/$M12</f>
        <v>0</v>
      </c>
      <c r="Z12">
        <f t="shared" ref="Z12:Z21" si="31">(H12-$M12)/$M12</f>
        <v>0</v>
      </c>
      <c r="AA12">
        <f t="shared" ref="AA12:AA21" si="32">(I12-$M12)/$M12</f>
        <v>0</v>
      </c>
      <c r="AB12">
        <f t="shared" ref="AB12:AB21" si="33">(J12-$M12)/$M12</f>
        <v>0</v>
      </c>
      <c r="AC12">
        <f t="shared" ref="AC12:AC21" si="34">(K12-$M12)/$M12</f>
        <v>0</v>
      </c>
    </row>
    <row r="13" spans="1:29" x14ac:dyDescent="0.35">
      <c r="A13" t="s">
        <v>92</v>
      </c>
      <c r="B13">
        <v>435</v>
      </c>
      <c r="C13">
        <v>435</v>
      </c>
      <c r="D13">
        <v>435</v>
      </c>
      <c r="E13">
        <v>435</v>
      </c>
      <c r="F13">
        <v>435</v>
      </c>
      <c r="G13">
        <v>435</v>
      </c>
      <c r="H13">
        <v>435</v>
      </c>
      <c r="I13">
        <v>435</v>
      </c>
      <c r="J13">
        <v>435</v>
      </c>
      <c r="K13">
        <v>435</v>
      </c>
      <c r="M13">
        <f t="shared" si="0"/>
        <v>435</v>
      </c>
      <c r="N13">
        <f t="shared" si="4"/>
        <v>435</v>
      </c>
      <c r="O13">
        <f t="shared" si="1"/>
        <v>435</v>
      </c>
      <c r="P13" s="53">
        <f t="shared" si="5"/>
        <v>0</v>
      </c>
      <c r="Q13">
        <f t="shared" si="2"/>
        <v>435</v>
      </c>
      <c r="R13" s="75">
        <v>0.21709999999999999</v>
      </c>
      <c r="T13">
        <f t="shared" si="6"/>
        <v>0</v>
      </c>
      <c r="U13">
        <f t="shared" si="26"/>
        <v>0</v>
      </c>
      <c r="V13">
        <f t="shared" si="27"/>
        <v>0</v>
      </c>
      <c r="W13">
        <f t="shared" si="28"/>
        <v>0</v>
      </c>
      <c r="X13">
        <f t="shared" si="29"/>
        <v>0</v>
      </c>
      <c r="Y13">
        <f t="shared" si="30"/>
        <v>0</v>
      </c>
      <c r="Z13">
        <f t="shared" si="31"/>
        <v>0</v>
      </c>
      <c r="AA13">
        <f t="shared" si="32"/>
        <v>0</v>
      </c>
      <c r="AB13">
        <f t="shared" si="33"/>
        <v>0</v>
      </c>
      <c r="AC13">
        <f t="shared" si="34"/>
        <v>0</v>
      </c>
    </row>
    <row r="14" spans="1:29" x14ac:dyDescent="0.35">
      <c r="A14" t="s">
        <v>93</v>
      </c>
      <c r="B14">
        <v>435</v>
      </c>
      <c r="C14">
        <v>435</v>
      </c>
      <c r="D14">
        <v>435</v>
      </c>
      <c r="E14">
        <v>435</v>
      </c>
      <c r="F14">
        <v>435</v>
      </c>
      <c r="G14">
        <v>435</v>
      </c>
      <c r="H14">
        <v>435</v>
      </c>
      <c r="I14">
        <v>435</v>
      </c>
      <c r="J14">
        <v>435</v>
      </c>
      <c r="K14">
        <v>435</v>
      </c>
      <c r="M14">
        <f t="shared" si="0"/>
        <v>435</v>
      </c>
      <c r="N14">
        <f t="shared" si="4"/>
        <v>435</v>
      </c>
      <c r="O14">
        <f t="shared" si="1"/>
        <v>435</v>
      </c>
      <c r="P14" s="53">
        <f t="shared" si="5"/>
        <v>0</v>
      </c>
      <c r="Q14">
        <f t="shared" si="2"/>
        <v>435</v>
      </c>
      <c r="R14" s="75">
        <v>0.25480002000000002</v>
      </c>
      <c r="T14">
        <f t="shared" si="6"/>
        <v>0</v>
      </c>
      <c r="U14">
        <f t="shared" si="26"/>
        <v>0</v>
      </c>
      <c r="V14">
        <f t="shared" si="27"/>
        <v>0</v>
      </c>
      <c r="W14">
        <f t="shared" si="28"/>
        <v>0</v>
      </c>
      <c r="X14">
        <f t="shared" si="29"/>
        <v>0</v>
      </c>
      <c r="Y14">
        <f t="shared" si="30"/>
        <v>0</v>
      </c>
      <c r="Z14">
        <f t="shared" si="31"/>
        <v>0</v>
      </c>
      <c r="AA14">
        <f t="shared" si="32"/>
        <v>0</v>
      </c>
      <c r="AB14">
        <f t="shared" si="33"/>
        <v>0</v>
      </c>
      <c r="AC14">
        <f t="shared" si="34"/>
        <v>0</v>
      </c>
    </row>
    <row r="15" spans="1:29" x14ac:dyDescent="0.35">
      <c r="A15" t="s">
        <v>94</v>
      </c>
      <c r="B15">
        <v>435</v>
      </c>
      <c r="C15">
        <v>435</v>
      </c>
      <c r="D15">
        <v>435</v>
      </c>
      <c r="E15">
        <v>435</v>
      </c>
      <c r="F15">
        <v>435</v>
      </c>
      <c r="G15">
        <v>435</v>
      </c>
      <c r="H15">
        <v>435</v>
      </c>
      <c r="I15">
        <v>435</v>
      </c>
      <c r="J15">
        <v>435</v>
      </c>
      <c r="K15">
        <v>435</v>
      </c>
      <c r="M15">
        <f t="shared" si="0"/>
        <v>435</v>
      </c>
      <c r="N15">
        <f t="shared" si="4"/>
        <v>435</v>
      </c>
      <c r="O15">
        <f t="shared" si="1"/>
        <v>435</v>
      </c>
      <c r="P15" s="53">
        <f t="shared" si="5"/>
        <v>0</v>
      </c>
      <c r="Q15">
        <f t="shared" si="2"/>
        <v>435</v>
      </c>
      <c r="R15" s="75">
        <v>0.2029</v>
      </c>
      <c r="T15">
        <f t="shared" si="6"/>
        <v>0</v>
      </c>
      <c r="U15">
        <f t="shared" si="26"/>
        <v>0</v>
      </c>
      <c r="V15">
        <f t="shared" si="27"/>
        <v>0</v>
      </c>
      <c r="W15">
        <f t="shared" si="28"/>
        <v>0</v>
      </c>
      <c r="X15">
        <f t="shared" si="29"/>
        <v>0</v>
      </c>
      <c r="Y15">
        <f t="shared" si="30"/>
        <v>0</v>
      </c>
      <c r="Z15">
        <f t="shared" si="31"/>
        <v>0</v>
      </c>
      <c r="AA15">
        <f t="shared" si="32"/>
        <v>0</v>
      </c>
      <c r="AB15">
        <f t="shared" si="33"/>
        <v>0</v>
      </c>
      <c r="AC15">
        <f t="shared" si="34"/>
        <v>0</v>
      </c>
    </row>
    <row r="16" spans="1:29" x14ac:dyDescent="0.35">
      <c r="A16" t="s">
        <v>95</v>
      </c>
      <c r="B16">
        <v>435</v>
      </c>
      <c r="C16">
        <v>435</v>
      </c>
      <c r="D16">
        <v>435</v>
      </c>
      <c r="E16">
        <v>435</v>
      </c>
      <c r="F16">
        <v>435</v>
      </c>
      <c r="G16">
        <v>435</v>
      </c>
      <c r="H16">
        <v>435</v>
      </c>
      <c r="I16">
        <v>435</v>
      </c>
      <c r="J16">
        <v>435</v>
      </c>
      <c r="K16">
        <v>435</v>
      </c>
      <c r="M16">
        <f t="shared" si="0"/>
        <v>435</v>
      </c>
      <c r="N16">
        <f t="shared" si="4"/>
        <v>435</v>
      </c>
      <c r="O16">
        <f t="shared" si="1"/>
        <v>435</v>
      </c>
      <c r="P16" s="53">
        <f t="shared" si="5"/>
        <v>0</v>
      </c>
      <c r="Q16">
        <f t="shared" si="2"/>
        <v>435</v>
      </c>
      <c r="R16" s="75">
        <v>0.18490002</v>
      </c>
      <c r="T16">
        <f t="shared" si="6"/>
        <v>0</v>
      </c>
      <c r="U16">
        <f t="shared" si="26"/>
        <v>0</v>
      </c>
      <c r="V16">
        <f t="shared" si="27"/>
        <v>0</v>
      </c>
      <c r="W16">
        <f t="shared" si="28"/>
        <v>0</v>
      </c>
      <c r="X16">
        <f t="shared" si="29"/>
        <v>0</v>
      </c>
      <c r="Y16">
        <f t="shared" si="30"/>
        <v>0</v>
      </c>
      <c r="Z16">
        <f t="shared" si="31"/>
        <v>0</v>
      </c>
      <c r="AA16">
        <f t="shared" si="32"/>
        <v>0</v>
      </c>
      <c r="AB16">
        <f t="shared" si="33"/>
        <v>0</v>
      </c>
      <c r="AC16">
        <f t="shared" si="34"/>
        <v>0</v>
      </c>
    </row>
    <row r="17" spans="1:29" x14ac:dyDescent="0.35">
      <c r="A17" t="s">
        <v>96</v>
      </c>
      <c r="B17">
        <v>578</v>
      </c>
      <c r="C17">
        <v>578</v>
      </c>
      <c r="D17">
        <v>578</v>
      </c>
      <c r="E17">
        <v>578</v>
      </c>
      <c r="F17">
        <v>578</v>
      </c>
      <c r="G17">
        <v>578</v>
      </c>
      <c r="H17">
        <v>578</v>
      </c>
      <c r="I17">
        <v>578</v>
      </c>
      <c r="J17">
        <v>578</v>
      </c>
      <c r="K17">
        <v>578</v>
      </c>
      <c r="M17">
        <f t="shared" si="0"/>
        <v>578</v>
      </c>
      <c r="N17">
        <f t="shared" si="4"/>
        <v>578</v>
      </c>
      <c r="O17">
        <f t="shared" si="1"/>
        <v>578</v>
      </c>
      <c r="P17" s="53">
        <f t="shared" si="5"/>
        <v>0</v>
      </c>
      <c r="Q17">
        <f t="shared" si="2"/>
        <v>578</v>
      </c>
      <c r="R17" s="75">
        <v>0.55979997000000004</v>
      </c>
      <c r="T17">
        <f t="shared" si="6"/>
        <v>0</v>
      </c>
      <c r="U17">
        <f t="shared" si="26"/>
        <v>0</v>
      </c>
      <c r="V17">
        <f t="shared" si="27"/>
        <v>0</v>
      </c>
      <c r="W17">
        <f t="shared" si="28"/>
        <v>0</v>
      </c>
      <c r="X17">
        <f t="shared" si="29"/>
        <v>0</v>
      </c>
      <c r="Y17">
        <f t="shared" si="30"/>
        <v>0</v>
      </c>
      <c r="Z17">
        <f t="shared" si="31"/>
        <v>0</v>
      </c>
      <c r="AA17">
        <f t="shared" si="32"/>
        <v>0</v>
      </c>
      <c r="AB17">
        <f t="shared" si="33"/>
        <v>0</v>
      </c>
      <c r="AC17">
        <f t="shared" si="34"/>
        <v>0</v>
      </c>
    </row>
    <row r="18" spans="1:29" x14ac:dyDescent="0.35">
      <c r="A18" t="s">
        <v>97</v>
      </c>
      <c r="B18">
        <v>578</v>
      </c>
      <c r="C18">
        <v>578</v>
      </c>
      <c r="D18">
        <v>578</v>
      </c>
      <c r="E18">
        <v>578</v>
      </c>
      <c r="F18">
        <v>578</v>
      </c>
      <c r="G18">
        <v>578</v>
      </c>
      <c r="H18">
        <v>578</v>
      </c>
      <c r="I18">
        <v>578</v>
      </c>
      <c r="J18">
        <v>578</v>
      </c>
      <c r="K18">
        <v>578</v>
      </c>
      <c r="M18">
        <f t="shared" si="0"/>
        <v>578</v>
      </c>
      <c r="N18">
        <f t="shared" si="4"/>
        <v>578</v>
      </c>
      <c r="O18">
        <f t="shared" si="1"/>
        <v>578</v>
      </c>
      <c r="P18" s="53">
        <f t="shared" si="5"/>
        <v>0</v>
      </c>
      <c r="Q18">
        <f t="shared" si="2"/>
        <v>578</v>
      </c>
      <c r="R18" s="75">
        <v>0.43119996999999999</v>
      </c>
      <c r="T18">
        <f t="shared" si="6"/>
        <v>0</v>
      </c>
      <c r="U18">
        <f t="shared" si="26"/>
        <v>0</v>
      </c>
      <c r="V18">
        <f t="shared" si="27"/>
        <v>0</v>
      </c>
      <c r="W18">
        <f t="shared" si="28"/>
        <v>0</v>
      </c>
      <c r="X18">
        <f t="shared" si="29"/>
        <v>0</v>
      </c>
      <c r="Y18">
        <f t="shared" si="30"/>
        <v>0</v>
      </c>
      <c r="Z18">
        <f t="shared" si="31"/>
        <v>0</v>
      </c>
      <c r="AA18">
        <f t="shared" si="32"/>
        <v>0</v>
      </c>
      <c r="AB18">
        <f t="shared" si="33"/>
        <v>0</v>
      </c>
      <c r="AC18">
        <f t="shared" si="34"/>
        <v>0</v>
      </c>
    </row>
    <row r="19" spans="1:29" x14ac:dyDescent="0.35">
      <c r="A19" t="s">
        <v>98</v>
      </c>
      <c r="B19">
        <v>578</v>
      </c>
      <c r="C19">
        <v>578</v>
      </c>
      <c r="D19">
        <v>578</v>
      </c>
      <c r="E19">
        <v>578</v>
      </c>
      <c r="F19">
        <v>578</v>
      </c>
      <c r="G19">
        <v>578</v>
      </c>
      <c r="H19">
        <v>578</v>
      </c>
      <c r="I19">
        <v>578</v>
      </c>
      <c r="J19">
        <v>578</v>
      </c>
      <c r="K19">
        <v>578</v>
      </c>
      <c r="M19">
        <f t="shared" si="0"/>
        <v>578</v>
      </c>
      <c r="N19">
        <f t="shared" si="4"/>
        <v>578</v>
      </c>
      <c r="O19">
        <f t="shared" si="1"/>
        <v>578</v>
      </c>
      <c r="P19" s="53">
        <f t="shared" si="5"/>
        <v>0</v>
      </c>
      <c r="Q19">
        <f t="shared" si="2"/>
        <v>578</v>
      </c>
      <c r="R19" s="75">
        <v>0.46400005</v>
      </c>
      <c r="T19">
        <f t="shared" si="6"/>
        <v>0</v>
      </c>
      <c r="U19">
        <f t="shared" si="26"/>
        <v>0</v>
      </c>
      <c r="V19">
        <f t="shared" si="27"/>
        <v>0</v>
      </c>
      <c r="W19">
        <f t="shared" si="28"/>
        <v>0</v>
      </c>
      <c r="X19">
        <f t="shared" si="29"/>
        <v>0</v>
      </c>
      <c r="Y19">
        <f t="shared" si="30"/>
        <v>0</v>
      </c>
      <c r="Z19">
        <f t="shared" si="31"/>
        <v>0</v>
      </c>
      <c r="AA19">
        <f t="shared" si="32"/>
        <v>0</v>
      </c>
      <c r="AB19">
        <f t="shared" si="33"/>
        <v>0</v>
      </c>
      <c r="AC19">
        <f t="shared" si="34"/>
        <v>0</v>
      </c>
    </row>
    <row r="20" spans="1:29" x14ac:dyDescent="0.35">
      <c r="A20" t="s">
        <v>99</v>
      </c>
      <c r="B20">
        <v>578</v>
      </c>
      <c r="C20">
        <v>578</v>
      </c>
      <c r="D20">
        <v>578</v>
      </c>
      <c r="E20">
        <v>578</v>
      </c>
      <c r="F20">
        <v>578</v>
      </c>
      <c r="G20">
        <v>578</v>
      </c>
      <c r="H20">
        <v>578</v>
      </c>
      <c r="I20">
        <v>578</v>
      </c>
      <c r="J20">
        <v>578</v>
      </c>
      <c r="K20">
        <v>578</v>
      </c>
      <c r="M20">
        <f t="shared" si="0"/>
        <v>578</v>
      </c>
      <c r="N20">
        <f t="shared" si="4"/>
        <v>578</v>
      </c>
      <c r="O20">
        <f t="shared" si="1"/>
        <v>578</v>
      </c>
      <c r="P20" s="53">
        <f t="shared" si="5"/>
        <v>0</v>
      </c>
      <c r="Q20">
        <f t="shared" si="2"/>
        <v>578</v>
      </c>
      <c r="R20" s="75">
        <v>0.47880006000000003</v>
      </c>
      <c r="T20">
        <f t="shared" si="6"/>
        <v>0</v>
      </c>
      <c r="U20">
        <f t="shared" si="26"/>
        <v>0</v>
      </c>
      <c r="V20">
        <f t="shared" si="27"/>
        <v>0</v>
      </c>
      <c r="W20">
        <f t="shared" si="28"/>
        <v>0</v>
      </c>
      <c r="X20">
        <f t="shared" si="29"/>
        <v>0</v>
      </c>
      <c r="Y20">
        <f t="shared" si="30"/>
        <v>0</v>
      </c>
      <c r="Z20">
        <f t="shared" si="31"/>
        <v>0</v>
      </c>
      <c r="AA20">
        <f t="shared" si="32"/>
        <v>0</v>
      </c>
      <c r="AB20">
        <f t="shared" si="33"/>
        <v>0</v>
      </c>
      <c r="AC20">
        <f t="shared" si="34"/>
        <v>0</v>
      </c>
    </row>
    <row r="21" spans="1:29" x14ac:dyDescent="0.35">
      <c r="A21" t="s">
        <v>100</v>
      </c>
      <c r="B21">
        <v>578</v>
      </c>
      <c r="C21">
        <v>578</v>
      </c>
      <c r="D21">
        <v>578</v>
      </c>
      <c r="E21">
        <v>578</v>
      </c>
      <c r="F21">
        <v>578</v>
      </c>
      <c r="G21">
        <v>578</v>
      </c>
      <c r="H21">
        <v>578</v>
      </c>
      <c r="I21">
        <v>578</v>
      </c>
      <c r="J21">
        <v>578</v>
      </c>
      <c r="K21">
        <v>578</v>
      </c>
      <c r="M21">
        <f t="shared" si="0"/>
        <v>578</v>
      </c>
      <c r="N21">
        <f t="shared" si="4"/>
        <v>578</v>
      </c>
      <c r="O21">
        <f t="shared" si="1"/>
        <v>578</v>
      </c>
      <c r="P21" s="53">
        <f t="shared" si="5"/>
        <v>0</v>
      </c>
      <c r="Q21">
        <f t="shared" si="2"/>
        <v>578</v>
      </c>
      <c r="R21" s="75">
        <v>0.58970003999999998</v>
      </c>
      <c r="T21">
        <f t="shared" si="6"/>
        <v>0</v>
      </c>
      <c r="U21">
        <f t="shared" si="26"/>
        <v>0</v>
      </c>
      <c r="V21">
        <f t="shared" si="27"/>
        <v>0</v>
      </c>
      <c r="W21">
        <f t="shared" si="28"/>
        <v>0</v>
      </c>
      <c r="X21">
        <f t="shared" si="29"/>
        <v>0</v>
      </c>
      <c r="Y21">
        <f t="shared" si="30"/>
        <v>0</v>
      </c>
      <c r="Z21">
        <f t="shared" si="31"/>
        <v>0</v>
      </c>
      <c r="AA21">
        <f t="shared" si="32"/>
        <v>0</v>
      </c>
      <c r="AB21">
        <f t="shared" si="33"/>
        <v>0</v>
      </c>
      <c r="AC21">
        <f t="shared" si="34"/>
        <v>0</v>
      </c>
    </row>
    <row r="22" spans="1:29" x14ac:dyDescent="0.35">
      <c r="A22" t="s">
        <v>101</v>
      </c>
      <c r="B22">
        <v>741</v>
      </c>
      <c r="C22">
        <v>741</v>
      </c>
      <c r="D22">
        <v>741</v>
      </c>
      <c r="E22">
        <v>741</v>
      </c>
      <c r="F22">
        <v>741</v>
      </c>
      <c r="G22">
        <v>741</v>
      </c>
      <c r="H22">
        <v>741</v>
      </c>
      <c r="I22">
        <v>741</v>
      </c>
      <c r="J22">
        <v>741</v>
      </c>
      <c r="K22">
        <v>741</v>
      </c>
      <c r="M22">
        <f t="shared" si="0"/>
        <v>741</v>
      </c>
      <c r="N22">
        <f t="shared" si="4"/>
        <v>741</v>
      </c>
      <c r="O22">
        <f t="shared" si="1"/>
        <v>741</v>
      </c>
      <c r="P22" s="53">
        <f t="shared" si="5"/>
        <v>0</v>
      </c>
      <c r="Q22">
        <f t="shared" si="2"/>
        <v>741</v>
      </c>
      <c r="R22" s="75">
        <v>0.76279989999999998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</row>
    <row r="23" spans="1:29" x14ac:dyDescent="0.35">
      <c r="A23" t="s">
        <v>102</v>
      </c>
      <c r="B23">
        <v>741</v>
      </c>
      <c r="C23">
        <v>741</v>
      </c>
      <c r="D23">
        <v>741</v>
      </c>
      <c r="E23">
        <v>741</v>
      </c>
      <c r="F23">
        <v>741</v>
      </c>
      <c r="G23">
        <v>741</v>
      </c>
      <c r="H23">
        <v>741</v>
      </c>
      <c r="I23">
        <v>741</v>
      </c>
      <c r="J23">
        <v>741</v>
      </c>
      <c r="K23">
        <v>741</v>
      </c>
      <c r="M23">
        <f t="shared" si="0"/>
        <v>741</v>
      </c>
      <c r="N23">
        <f t="shared" si="4"/>
        <v>741</v>
      </c>
      <c r="O23">
        <f t="shared" si="1"/>
        <v>741</v>
      </c>
      <c r="P23" s="53">
        <f t="shared" si="5"/>
        <v>0</v>
      </c>
      <c r="Q23">
        <f t="shared" si="2"/>
        <v>741</v>
      </c>
      <c r="R23" s="75">
        <v>0.99599992999999998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</row>
    <row r="24" spans="1:29" x14ac:dyDescent="0.35">
      <c r="A24" t="s">
        <v>103</v>
      </c>
      <c r="B24">
        <v>741</v>
      </c>
      <c r="C24">
        <v>741</v>
      </c>
      <c r="D24">
        <v>741</v>
      </c>
      <c r="E24">
        <v>741</v>
      </c>
      <c r="F24">
        <v>741</v>
      </c>
      <c r="G24">
        <v>741</v>
      </c>
      <c r="H24">
        <v>741</v>
      </c>
      <c r="I24">
        <v>741</v>
      </c>
      <c r="J24">
        <v>741</v>
      </c>
      <c r="K24">
        <v>741</v>
      </c>
      <c r="M24">
        <f t="shared" si="0"/>
        <v>741</v>
      </c>
      <c r="N24">
        <f t="shared" si="4"/>
        <v>741</v>
      </c>
      <c r="O24">
        <f t="shared" si="1"/>
        <v>741</v>
      </c>
      <c r="P24" s="53">
        <f t="shared" si="5"/>
        <v>0</v>
      </c>
      <c r="Q24">
        <f t="shared" si="2"/>
        <v>741</v>
      </c>
      <c r="R24" s="75">
        <v>0.90980004999999997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</row>
    <row r="25" spans="1:29" x14ac:dyDescent="0.35">
      <c r="A25" t="s">
        <v>104</v>
      </c>
      <c r="B25">
        <v>741</v>
      </c>
      <c r="C25">
        <v>741</v>
      </c>
      <c r="D25">
        <v>741</v>
      </c>
      <c r="E25">
        <v>741</v>
      </c>
      <c r="F25">
        <v>741</v>
      </c>
      <c r="G25">
        <v>741</v>
      </c>
      <c r="H25">
        <v>741</v>
      </c>
      <c r="I25">
        <v>741</v>
      </c>
      <c r="J25">
        <v>741</v>
      </c>
      <c r="K25">
        <v>741</v>
      </c>
      <c r="M25">
        <f t="shared" si="0"/>
        <v>741</v>
      </c>
      <c r="N25">
        <f t="shared" si="4"/>
        <v>741</v>
      </c>
      <c r="O25">
        <f t="shared" si="1"/>
        <v>741</v>
      </c>
      <c r="P25" s="53">
        <f t="shared" si="5"/>
        <v>0</v>
      </c>
      <c r="Q25">
        <f t="shared" si="2"/>
        <v>741</v>
      </c>
      <c r="R25" s="75">
        <v>1.2418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</row>
    <row r="26" spans="1:29" x14ac:dyDescent="0.35">
      <c r="A26" t="s">
        <v>105</v>
      </c>
      <c r="B26">
        <v>741</v>
      </c>
      <c r="C26">
        <v>741</v>
      </c>
      <c r="D26">
        <v>741</v>
      </c>
      <c r="E26">
        <v>741</v>
      </c>
      <c r="F26">
        <v>741</v>
      </c>
      <c r="G26">
        <v>741</v>
      </c>
      <c r="H26">
        <v>741</v>
      </c>
      <c r="I26">
        <v>741</v>
      </c>
      <c r="J26">
        <v>741</v>
      </c>
      <c r="K26">
        <v>741</v>
      </c>
      <c r="M26">
        <f t="shared" si="0"/>
        <v>741</v>
      </c>
      <c r="N26">
        <f t="shared" si="4"/>
        <v>741</v>
      </c>
      <c r="O26">
        <f t="shared" si="1"/>
        <v>741</v>
      </c>
      <c r="P26" s="53">
        <f t="shared" si="5"/>
        <v>0</v>
      </c>
      <c r="Q26">
        <f t="shared" si="2"/>
        <v>741</v>
      </c>
      <c r="R26" s="75">
        <v>0.93710004999999996</v>
      </c>
      <c r="T26">
        <f t="shared" si="6"/>
        <v>0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</row>
    <row r="27" spans="1:29" x14ac:dyDescent="0.35">
      <c r="A27" t="s">
        <v>106</v>
      </c>
      <c r="B27">
        <v>422</v>
      </c>
      <c r="C27">
        <v>422</v>
      </c>
      <c r="D27">
        <v>422</v>
      </c>
      <c r="E27">
        <v>422</v>
      </c>
      <c r="F27">
        <v>422</v>
      </c>
      <c r="G27">
        <v>424</v>
      </c>
      <c r="H27">
        <v>422</v>
      </c>
      <c r="I27">
        <v>424</v>
      </c>
      <c r="J27">
        <v>423</v>
      </c>
      <c r="K27">
        <v>423</v>
      </c>
      <c r="M27">
        <f t="shared" si="0"/>
        <v>422</v>
      </c>
      <c r="N27">
        <f t="shared" si="4"/>
        <v>422</v>
      </c>
      <c r="O27">
        <f t="shared" si="1"/>
        <v>424</v>
      </c>
      <c r="P27" s="53">
        <f t="shared" si="5"/>
        <v>1.4218009478672987E-3</v>
      </c>
      <c r="Q27">
        <f t="shared" si="2"/>
        <v>422.6</v>
      </c>
      <c r="R27" s="75">
        <v>26.8903</v>
      </c>
      <c r="T27">
        <f>(B27-$M27)/$M27</f>
        <v>0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>(G27-$M27)/$M27</f>
        <v>4.7393364928909956E-3</v>
      </c>
      <c r="Z27">
        <f t="shared" si="6"/>
        <v>0</v>
      </c>
      <c r="AA27">
        <f t="shared" si="6"/>
        <v>4.7393364928909956E-3</v>
      </c>
      <c r="AB27">
        <f t="shared" si="6"/>
        <v>2.3696682464454978E-3</v>
      </c>
      <c r="AC27">
        <f t="shared" si="6"/>
        <v>2.3696682464454978E-3</v>
      </c>
    </row>
    <row r="28" spans="1:29" x14ac:dyDescent="0.35">
      <c r="A28" t="s">
        <v>107</v>
      </c>
      <c r="B28">
        <v>4353</v>
      </c>
      <c r="C28">
        <v>4352</v>
      </c>
      <c r="D28">
        <v>4352</v>
      </c>
      <c r="E28">
        <v>4352</v>
      </c>
      <c r="F28">
        <v>4352</v>
      </c>
      <c r="G28">
        <v>4355</v>
      </c>
      <c r="H28">
        <v>4355</v>
      </c>
      <c r="I28">
        <v>4353</v>
      </c>
      <c r="J28">
        <v>4351</v>
      </c>
      <c r="K28">
        <v>4353</v>
      </c>
      <c r="M28">
        <f t="shared" si="0"/>
        <v>4351</v>
      </c>
      <c r="N28">
        <f t="shared" si="4"/>
        <v>4352.5</v>
      </c>
      <c r="O28">
        <f t="shared" si="1"/>
        <v>4355</v>
      </c>
      <c r="P28" s="53">
        <f t="shared" si="5"/>
        <v>4.1369800045966442E-4</v>
      </c>
      <c r="Q28">
        <f t="shared" si="2"/>
        <v>4352.8</v>
      </c>
      <c r="R28" s="75">
        <v>2.0800002000000001E-2</v>
      </c>
      <c r="T28">
        <f t="shared" si="6"/>
        <v>4.5966444495518271E-4</v>
      </c>
      <c r="U28">
        <f t="shared" si="6"/>
        <v>2.2983222247759135E-4</v>
      </c>
      <c r="V28">
        <f t="shared" si="6"/>
        <v>2.2983222247759135E-4</v>
      </c>
      <c r="W28">
        <f t="shared" si="6"/>
        <v>2.2983222247759135E-4</v>
      </c>
      <c r="X28">
        <f t="shared" si="6"/>
        <v>2.2983222247759135E-4</v>
      </c>
      <c r="Y28">
        <f t="shared" si="6"/>
        <v>9.1932888991036541E-4</v>
      </c>
      <c r="Z28">
        <f t="shared" si="6"/>
        <v>9.1932888991036541E-4</v>
      </c>
      <c r="AA28">
        <f t="shared" si="6"/>
        <v>4.5966444495518271E-4</v>
      </c>
      <c r="AB28">
        <f t="shared" si="6"/>
        <v>0</v>
      </c>
      <c r="AC28">
        <f t="shared" si="6"/>
        <v>4.5966444495518271E-4</v>
      </c>
    </row>
    <row r="29" spans="1:29" x14ac:dyDescent="0.35">
      <c r="A29" t="s">
        <v>108</v>
      </c>
      <c r="B29">
        <v>3431</v>
      </c>
      <c r="C29">
        <v>3431</v>
      </c>
      <c r="D29">
        <v>3432</v>
      </c>
      <c r="E29">
        <v>3431</v>
      </c>
      <c r="F29">
        <v>3430</v>
      </c>
      <c r="G29">
        <v>3431</v>
      </c>
      <c r="H29">
        <v>3431</v>
      </c>
      <c r="I29">
        <v>3430</v>
      </c>
      <c r="J29">
        <v>3431</v>
      </c>
      <c r="K29">
        <v>3431</v>
      </c>
      <c r="M29">
        <f t="shared" si="0"/>
        <v>3430</v>
      </c>
      <c r="N29">
        <f t="shared" si="4"/>
        <v>3431</v>
      </c>
      <c r="O29">
        <f t="shared" si="1"/>
        <v>3432</v>
      </c>
      <c r="P29" s="53">
        <f t="shared" si="5"/>
        <v>2.6239067055393582E-4</v>
      </c>
      <c r="Q29">
        <f t="shared" si="2"/>
        <v>3430.9</v>
      </c>
      <c r="R29" s="75">
        <v>5.5831</v>
      </c>
      <c r="T29">
        <f t="shared" si="6"/>
        <v>2.9154518950437317E-4</v>
      </c>
      <c r="U29">
        <f t="shared" si="6"/>
        <v>2.9154518950437317E-4</v>
      </c>
      <c r="V29">
        <f t="shared" si="6"/>
        <v>5.8309037900874635E-4</v>
      </c>
      <c r="W29">
        <f t="shared" si="6"/>
        <v>2.9154518950437317E-4</v>
      </c>
      <c r="X29">
        <f t="shared" si="6"/>
        <v>0</v>
      </c>
      <c r="Y29">
        <f t="shared" si="6"/>
        <v>2.9154518950437317E-4</v>
      </c>
      <c r="Z29">
        <f t="shared" si="6"/>
        <v>2.9154518950437317E-4</v>
      </c>
      <c r="AA29">
        <f t="shared" si="6"/>
        <v>0</v>
      </c>
      <c r="AB29">
        <f t="shared" si="6"/>
        <v>2.9154518950437317E-4</v>
      </c>
      <c r="AC29">
        <f t="shared" si="6"/>
        <v>2.9154518950437317E-4</v>
      </c>
    </row>
    <row r="30" spans="1:29" x14ac:dyDescent="0.35">
      <c r="A30" t="s">
        <v>109</v>
      </c>
      <c r="B30">
        <v>3407</v>
      </c>
      <c r="C30">
        <v>3410</v>
      </c>
      <c r="D30">
        <v>3406</v>
      </c>
      <c r="E30">
        <v>3407</v>
      </c>
      <c r="F30">
        <v>3406</v>
      </c>
      <c r="G30">
        <v>3407</v>
      </c>
      <c r="H30">
        <v>3407</v>
      </c>
      <c r="I30">
        <v>3406</v>
      </c>
      <c r="J30">
        <v>3409</v>
      </c>
      <c r="K30">
        <v>3407</v>
      </c>
      <c r="M30">
        <f t="shared" si="0"/>
        <v>3406</v>
      </c>
      <c r="N30">
        <f t="shared" si="4"/>
        <v>3407</v>
      </c>
      <c r="O30">
        <f t="shared" si="1"/>
        <v>3410</v>
      </c>
      <c r="P30" s="53">
        <f t="shared" si="5"/>
        <v>3.5231943628890195E-4</v>
      </c>
      <c r="Q30">
        <f t="shared" si="2"/>
        <v>3407.2</v>
      </c>
      <c r="R30" s="75">
        <v>3.3639998000000002</v>
      </c>
      <c r="T30">
        <f t="shared" si="6"/>
        <v>2.9359953024075161E-4</v>
      </c>
      <c r="U30">
        <f t="shared" si="6"/>
        <v>1.1743981209630064E-3</v>
      </c>
      <c r="V30">
        <f t="shared" si="6"/>
        <v>0</v>
      </c>
      <c r="W30">
        <f t="shared" si="6"/>
        <v>2.9359953024075161E-4</v>
      </c>
      <c r="X30">
        <f t="shared" si="6"/>
        <v>0</v>
      </c>
      <c r="Y30">
        <f t="shared" si="6"/>
        <v>2.9359953024075161E-4</v>
      </c>
      <c r="Z30">
        <f t="shared" si="6"/>
        <v>2.9359953024075161E-4</v>
      </c>
      <c r="AA30">
        <f t="shared" si="6"/>
        <v>0</v>
      </c>
      <c r="AB30">
        <f t="shared" si="6"/>
        <v>8.8079859072225488E-4</v>
      </c>
      <c r="AC30">
        <f t="shared" si="6"/>
        <v>2.9359953024075161E-4</v>
      </c>
    </row>
    <row r="31" spans="1:29" x14ac:dyDescent="0.35">
      <c r="A31" t="s">
        <v>110</v>
      </c>
      <c r="B31">
        <v>2057</v>
      </c>
      <c r="C31">
        <v>2058</v>
      </c>
      <c r="D31">
        <v>2058</v>
      </c>
      <c r="E31">
        <v>2057</v>
      </c>
      <c r="F31">
        <v>2057</v>
      </c>
      <c r="G31">
        <v>2057</v>
      </c>
      <c r="H31">
        <v>2057</v>
      </c>
      <c r="I31">
        <v>2055</v>
      </c>
      <c r="J31">
        <v>2056</v>
      </c>
      <c r="K31">
        <v>2056</v>
      </c>
      <c r="M31">
        <f t="shared" si="0"/>
        <v>2055</v>
      </c>
      <c r="N31">
        <f t="shared" si="4"/>
        <v>2057</v>
      </c>
      <c r="O31">
        <f t="shared" si="1"/>
        <v>2058</v>
      </c>
      <c r="P31" s="53">
        <f t="shared" si="5"/>
        <v>8.7591240875912416E-4</v>
      </c>
      <c r="Q31">
        <f t="shared" si="2"/>
        <v>2056.8000000000002</v>
      </c>
      <c r="R31" s="75">
        <v>3.4459998999999999</v>
      </c>
      <c r="T31">
        <f t="shared" si="6"/>
        <v>9.7323600973236014E-4</v>
      </c>
      <c r="U31">
        <f t="shared" si="6"/>
        <v>1.4598540145985401E-3</v>
      </c>
      <c r="V31">
        <f t="shared" si="6"/>
        <v>1.4598540145985401E-3</v>
      </c>
      <c r="W31">
        <f t="shared" si="6"/>
        <v>9.7323600973236014E-4</v>
      </c>
      <c r="X31">
        <f t="shared" si="6"/>
        <v>9.7323600973236014E-4</v>
      </c>
      <c r="Y31">
        <f t="shared" si="6"/>
        <v>9.7323600973236014E-4</v>
      </c>
      <c r="Z31">
        <f t="shared" si="6"/>
        <v>9.7323600973236014E-4</v>
      </c>
      <c r="AA31">
        <f t="shared" si="6"/>
        <v>0</v>
      </c>
      <c r="AB31">
        <f t="shared" si="6"/>
        <v>4.8661800486618007E-4</v>
      </c>
      <c r="AC31">
        <f t="shared" si="6"/>
        <v>4.8661800486618007E-4</v>
      </c>
    </row>
    <row r="32" spans="1:29" x14ac:dyDescent="0.35">
      <c r="A32" t="s">
        <v>111</v>
      </c>
      <c r="B32">
        <v>2574</v>
      </c>
      <c r="C32">
        <v>2574</v>
      </c>
      <c r="D32">
        <v>2574</v>
      </c>
      <c r="E32">
        <v>2574</v>
      </c>
      <c r="F32">
        <v>2574</v>
      </c>
      <c r="G32">
        <v>2574</v>
      </c>
      <c r="H32">
        <v>2574</v>
      </c>
      <c r="I32">
        <v>2574</v>
      </c>
      <c r="J32">
        <v>2574</v>
      </c>
      <c r="K32">
        <v>2574</v>
      </c>
      <c r="M32">
        <f t="shared" si="0"/>
        <v>2574</v>
      </c>
      <c r="N32">
        <f t="shared" si="4"/>
        <v>2574</v>
      </c>
      <c r="O32">
        <f t="shared" si="1"/>
        <v>2574</v>
      </c>
      <c r="P32" s="53">
        <f t="shared" si="5"/>
        <v>0</v>
      </c>
      <c r="Q32">
        <f t="shared" si="2"/>
        <v>2574</v>
      </c>
      <c r="R32" s="75">
        <v>1.0223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</row>
    <row r="33" spans="1:29" x14ac:dyDescent="0.35">
      <c r="A33" t="s">
        <v>112</v>
      </c>
      <c r="B33">
        <v>7210</v>
      </c>
      <c r="C33">
        <v>7210</v>
      </c>
      <c r="D33">
        <v>7209</v>
      </c>
      <c r="E33">
        <v>7210</v>
      </c>
      <c r="F33">
        <v>7210</v>
      </c>
      <c r="G33">
        <v>7210</v>
      </c>
      <c r="H33">
        <v>7210</v>
      </c>
      <c r="I33">
        <v>7211</v>
      </c>
      <c r="J33">
        <v>7210</v>
      </c>
      <c r="K33">
        <v>7212</v>
      </c>
      <c r="M33">
        <f t="shared" si="0"/>
        <v>7209</v>
      </c>
      <c r="N33">
        <f t="shared" si="4"/>
        <v>7210</v>
      </c>
      <c r="O33">
        <f t="shared" si="1"/>
        <v>7212</v>
      </c>
      <c r="P33" s="53">
        <f t="shared" si="5"/>
        <v>1.6645859342488556E-4</v>
      </c>
      <c r="Q33">
        <f t="shared" si="2"/>
        <v>7210.2</v>
      </c>
      <c r="R33" s="75">
        <v>1.5207999999999999</v>
      </c>
      <c r="T33">
        <f t="shared" si="6"/>
        <v>1.3871549452073797E-4</v>
      </c>
      <c r="U33">
        <f t="shared" si="6"/>
        <v>1.3871549452073797E-4</v>
      </c>
      <c r="V33">
        <f t="shared" si="6"/>
        <v>0</v>
      </c>
      <c r="W33">
        <f t="shared" si="6"/>
        <v>1.3871549452073797E-4</v>
      </c>
      <c r="X33">
        <f t="shared" si="6"/>
        <v>1.3871549452073797E-4</v>
      </c>
      <c r="Y33">
        <f t="shared" si="6"/>
        <v>1.3871549452073797E-4</v>
      </c>
      <c r="Z33">
        <f t="shared" si="6"/>
        <v>1.3871549452073797E-4</v>
      </c>
      <c r="AA33">
        <f t="shared" si="6"/>
        <v>2.7743098904147595E-4</v>
      </c>
      <c r="AB33">
        <f t="shared" si="6"/>
        <v>1.3871549452073797E-4</v>
      </c>
      <c r="AC33">
        <f t="shared" si="6"/>
        <v>4.1614648356221392E-4</v>
      </c>
    </row>
    <row r="34" spans="1:29" x14ac:dyDescent="0.35">
      <c r="A34" t="s">
        <v>113</v>
      </c>
      <c r="B34">
        <v>6017</v>
      </c>
      <c r="C34">
        <v>6017</v>
      </c>
      <c r="D34">
        <v>6017</v>
      </c>
      <c r="E34">
        <v>6017</v>
      </c>
      <c r="F34">
        <v>6017</v>
      </c>
      <c r="G34">
        <v>6017</v>
      </c>
      <c r="H34">
        <v>6017</v>
      </c>
      <c r="I34">
        <v>6017</v>
      </c>
      <c r="J34">
        <v>6017</v>
      </c>
      <c r="K34">
        <v>6017</v>
      </c>
      <c r="M34">
        <f t="shared" si="0"/>
        <v>6017</v>
      </c>
      <c r="N34">
        <f t="shared" si="4"/>
        <v>6017</v>
      </c>
      <c r="O34">
        <f t="shared" si="1"/>
        <v>6017</v>
      </c>
      <c r="P34" s="53">
        <f t="shared" si="5"/>
        <v>0</v>
      </c>
      <c r="Q34">
        <f t="shared" si="2"/>
        <v>6017</v>
      </c>
      <c r="R34" s="75">
        <v>11.761499000000001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</row>
    <row r="35" spans="1:29" x14ac:dyDescent="0.35">
      <c r="A35" t="s">
        <v>114</v>
      </c>
      <c r="B35">
        <v>9274</v>
      </c>
      <c r="C35">
        <v>9271</v>
      </c>
      <c r="D35">
        <v>9273</v>
      </c>
      <c r="E35">
        <v>9273</v>
      </c>
      <c r="F35">
        <v>9271</v>
      </c>
      <c r="G35">
        <v>9271</v>
      </c>
      <c r="H35">
        <v>9271</v>
      </c>
      <c r="I35">
        <v>9272</v>
      </c>
      <c r="J35">
        <v>9273</v>
      </c>
      <c r="K35">
        <v>9274</v>
      </c>
      <c r="M35">
        <f t="shared" si="0"/>
        <v>9271</v>
      </c>
      <c r="N35">
        <f t="shared" si="4"/>
        <v>9272.5</v>
      </c>
      <c r="O35">
        <f t="shared" si="1"/>
        <v>9274</v>
      </c>
      <c r="P35" s="53">
        <f t="shared" si="5"/>
        <v>1.4022219825261567E-4</v>
      </c>
      <c r="Q35">
        <f t="shared" si="2"/>
        <v>9272.2999999999993</v>
      </c>
      <c r="R35" s="75">
        <v>7.1593995000000001</v>
      </c>
      <c r="T35">
        <f t="shared" si="6"/>
        <v>3.2358968827526696E-4</v>
      </c>
      <c r="U35">
        <f t="shared" si="6"/>
        <v>0</v>
      </c>
      <c r="V35">
        <f t="shared" si="6"/>
        <v>2.1572645885017797E-4</v>
      </c>
      <c r="W35">
        <f t="shared" si="6"/>
        <v>2.1572645885017797E-4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1.0786322942508899E-4</v>
      </c>
      <c r="AB35">
        <f t="shared" si="6"/>
        <v>2.1572645885017797E-4</v>
      </c>
      <c r="AC35">
        <f t="shared" si="6"/>
        <v>3.2358968827526696E-4</v>
      </c>
    </row>
    <row r="36" spans="1:29" x14ac:dyDescent="0.35">
      <c r="A36" t="s">
        <v>118</v>
      </c>
      <c r="B36">
        <v>15694</v>
      </c>
      <c r="C36">
        <v>15695</v>
      </c>
      <c r="D36">
        <v>15694</v>
      </c>
      <c r="E36">
        <v>15694</v>
      </c>
      <c r="F36">
        <v>15695</v>
      </c>
      <c r="G36">
        <v>15694</v>
      </c>
      <c r="H36">
        <v>15695</v>
      </c>
      <c r="I36">
        <v>15694</v>
      </c>
      <c r="J36">
        <v>15694</v>
      </c>
      <c r="K36">
        <v>15694</v>
      </c>
      <c r="M36">
        <f t="shared" si="0"/>
        <v>15694</v>
      </c>
      <c r="N36">
        <f t="shared" si="4"/>
        <v>15694</v>
      </c>
      <c r="O36">
        <f t="shared" si="1"/>
        <v>15695</v>
      </c>
      <c r="P36" s="53">
        <f t="shared" si="5"/>
        <v>1.9115585574104752E-5</v>
      </c>
      <c r="Q36">
        <f t="shared" si="2"/>
        <v>15694.3</v>
      </c>
      <c r="R36" s="75">
        <v>24.523602</v>
      </c>
      <c r="T36">
        <f t="shared" ref="T36" si="35">(B36-$M36)/$M36</f>
        <v>0</v>
      </c>
      <c r="U36">
        <f>(C36-$M36)/$M36</f>
        <v>6.3718618580349177E-5</v>
      </c>
      <c r="V36">
        <f t="shared" ref="V36" si="36">(D36-$M36)/$M36</f>
        <v>0</v>
      </c>
      <c r="W36">
        <f t="shared" ref="W36" si="37">(E36-$M36)/$M36</f>
        <v>0</v>
      </c>
      <c r="X36">
        <f t="shared" ref="X36" si="38">(F36-$M36)/$M36</f>
        <v>6.3718618580349177E-5</v>
      </c>
      <c r="Y36">
        <f t="shared" ref="Y36" si="39">(G36-$M36)/$M36</f>
        <v>0</v>
      </c>
      <c r="Z36">
        <f t="shared" ref="Z36" si="40">(H36-$M36)/$M36</f>
        <v>6.3718618580349177E-5</v>
      </c>
      <c r="AA36">
        <f t="shared" ref="AA36" si="41">(I36-$M36)/$M36</f>
        <v>0</v>
      </c>
      <c r="AB36">
        <f t="shared" ref="AB36" si="42">(J36-$M36)/$M36</f>
        <v>0</v>
      </c>
      <c r="AC36">
        <f t="shared" ref="AC36" si="43">(K36-$M36)/$M36</f>
        <v>0</v>
      </c>
    </row>
    <row r="37" spans="1:29" x14ac:dyDescent="0.35">
      <c r="A37" t="s">
        <v>115</v>
      </c>
      <c r="B37">
        <v>5704</v>
      </c>
      <c r="C37">
        <v>5702</v>
      </c>
      <c r="D37">
        <v>5701</v>
      </c>
      <c r="E37">
        <v>5701</v>
      </c>
      <c r="F37">
        <v>5701</v>
      </c>
      <c r="G37">
        <v>5701</v>
      </c>
      <c r="H37">
        <v>5702</v>
      </c>
      <c r="I37">
        <v>5703</v>
      </c>
      <c r="J37">
        <v>5701</v>
      </c>
      <c r="K37">
        <v>5701</v>
      </c>
      <c r="M37">
        <f t="shared" si="0"/>
        <v>5701</v>
      </c>
      <c r="N37">
        <f t="shared" si="4"/>
        <v>5701</v>
      </c>
      <c r="O37">
        <f t="shared" si="1"/>
        <v>5704</v>
      </c>
      <c r="P37" s="53">
        <f t="shared" si="5"/>
        <v>1.2278547623223996E-4</v>
      </c>
      <c r="Q37">
        <f t="shared" si="2"/>
        <v>5701.7</v>
      </c>
      <c r="R37" s="75">
        <v>19.945001999999999</v>
      </c>
      <c r="T37">
        <f t="shared" si="6"/>
        <v>5.2622346956674273E-4</v>
      </c>
      <c r="U37">
        <f t="shared" si="6"/>
        <v>1.7540782318891423E-4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1.7540782318891423E-4</v>
      </c>
      <c r="AA37">
        <f t="shared" si="6"/>
        <v>3.5081564637782847E-4</v>
      </c>
      <c r="AB37">
        <f t="shared" si="6"/>
        <v>0</v>
      </c>
      <c r="AC37">
        <f t="shared" si="6"/>
        <v>0</v>
      </c>
    </row>
    <row r="38" spans="1:29" x14ac:dyDescent="0.35">
      <c r="A38" t="s">
        <v>116</v>
      </c>
      <c r="B38">
        <v>796</v>
      </c>
      <c r="C38">
        <v>796</v>
      </c>
      <c r="D38">
        <v>796</v>
      </c>
      <c r="E38">
        <v>795</v>
      </c>
      <c r="F38">
        <v>796</v>
      </c>
      <c r="G38">
        <v>796</v>
      </c>
      <c r="H38">
        <v>795</v>
      </c>
      <c r="I38">
        <v>796</v>
      </c>
      <c r="J38">
        <v>796</v>
      </c>
      <c r="K38">
        <v>796</v>
      </c>
      <c r="M38">
        <f t="shared" si="0"/>
        <v>795</v>
      </c>
      <c r="N38">
        <f t="shared" si="4"/>
        <v>796</v>
      </c>
      <c r="O38">
        <f t="shared" si="1"/>
        <v>796</v>
      </c>
      <c r="P38" s="53">
        <f t="shared" si="5"/>
        <v>1.0062893081761006E-3</v>
      </c>
      <c r="Q38">
        <f t="shared" si="2"/>
        <v>795.8</v>
      </c>
      <c r="R38" s="75">
        <v>0.14180000000000001</v>
      </c>
      <c r="T38">
        <f t="shared" si="6"/>
        <v>1.2578616352201257E-3</v>
      </c>
      <c r="U38">
        <f t="shared" si="6"/>
        <v>1.2578616352201257E-3</v>
      </c>
      <c r="V38">
        <f t="shared" si="6"/>
        <v>1.2578616352201257E-3</v>
      </c>
      <c r="W38">
        <f t="shared" si="6"/>
        <v>0</v>
      </c>
      <c r="X38">
        <f t="shared" si="6"/>
        <v>1.2578616352201257E-3</v>
      </c>
      <c r="Y38">
        <f t="shared" si="6"/>
        <v>1.2578616352201257E-3</v>
      </c>
      <c r="Z38">
        <f t="shared" si="6"/>
        <v>0</v>
      </c>
      <c r="AA38">
        <f t="shared" si="6"/>
        <v>1.2578616352201257E-3</v>
      </c>
      <c r="AB38">
        <f t="shared" si="6"/>
        <v>1.2578616352201257E-3</v>
      </c>
      <c r="AC38">
        <f t="shared" si="6"/>
        <v>1.2578616352201257E-3</v>
      </c>
    </row>
    <row r="39" spans="1:29" x14ac:dyDescent="0.35">
      <c r="A39" t="s">
        <v>117</v>
      </c>
      <c r="B39">
        <v>2286</v>
      </c>
      <c r="C39">
        <v>2285</v>
      </c>
      <c r="D39">
        <v>2286</v>
      </c>
      <c r="E39">
        <v>2285</v>
      </c>
      <c r="F39">
        <v>2285</v>
      </c>
      <c r="G39">
        <v>2285</v>
      </c>
      <c r="H39">
        <v>2285</v>
      </c>
      <c r="I39">
        <v>2285</v>
      </c>
      <c r="J39">
        <v>2286</v>
      </c>
      <c r="K39">
        <v>2285</v>
      </c>
      <c r="M39">
        <f t="shared" si="0"/>
        <v>2285</v>
      </c>
      <c r="N39">
        <f t="shared" si="4"/>
        <v>2285</v>
      </c>
      <c r="O39">
        <f t="shared" si="1"/>
        <v>2286</v>
      </c>
      <c r="P39" s="53">
        <f>AVERAGE(T39:AC39)</f>
        <v>1.3129102844638949E-4</v>
      </c>
      <c r="Q39">
        <f t="shared" si="2"/>
        <v>2285.3000000000002</v>
      </c>
      <c r="R39" s="75">
        <v>3.8275000000000001</v>
      </c>
      <c r="T39">
        <f t="shared" si="6"/>
        <v>4.3763676148796501E-4</v>
      </c>
      <c r="U39">
        <f t="shared" si="6"/>
        <v>0</v>
      </c>
      <c r="V39">
        <f t="shared" si="6"/>
        <v>4.3763676148796501E-4</v>
      </c>
      <c r="W39">
        <f t="shared" si="6"/>
        <v>0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6"/>
        <v>4.3763676148796501E-4</v>
      </c>
      <c r="AC39">
        <f t="shared" si="6"/>
        <v>0</v>
      </c>
    </row>
    <row r="42" spans="1:29" x14ac:dyDescent="0.35">
      <c r="D42" t="s">
        <v>125</v>
      </c>
      <c r="E42" t="s">
        <v>126</v>
      </c>
      <c r="F42" t="s">
        <v>127</v>
      </c>
      <c r="G42" t="s">
        <v>29</v>
      </c>
      <c r="H42" t="s">
        <v>5</v>
      </c>
    </row>
    <row r="43" spans="1:29" x14ac:dyDescent="0.35">
      <c r="D43" t="s">
        <v>128</v>
      </c>
      <c r="E43">
        <f>AVERAGE(N3:N39)</f>
        <v>11994.445945945947</v>
      </c>
      <c r="F43" s="75">
        <f>AVERAGE(R3:R39)</f>
        <v>69.393923601945929</v>
      </c>
      <c r="G43" s="76">
        <f>AVERAGE(P3:P39)</f>
        <v>4.5031304211195464E-4</v>
      </c>
    </row>
    <row r="44" spans="1:29" x14ac:dyDescent="0.35">
      <c r="D44" t="s">
        <v>69</v>
      </c>
    </row>
    <row r="56" spans="18:23" x14ac:dyDescent="0.35">
      <c r="R56">
        <v>1413.5260000000001</v>
      </c>
      <c r="S56">
        <v>1512.6320000000001</v>
      </c>
      <c r="T56">
        <v>1465.28</v>
      </c>
      <c r="U56">
        <v>1423.49</v>
      </c>
      <c r="V56">
        <v>1576.702</v>
      </c>
      <c r="W56">
        <f>AVERAGE(R56:V56)</f>
        <v>1478.326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90BE-89AF-43CA-8268-3198829FD04C}">
  <dimension ref="A2:X24"/>
  <sheetViews>
    <sheetView zoomScale="84" zoomScaleNormal="84" workbookViewId="0">
      <selection activeCell="K35" sqref="K35"/>
    </sheetView>
  </sheetViews>
  <sheetFormatPr baseColWidth="10" defaultRowHeight="14.5" x14ac:dyDescent="0.35"/>
  <cols>
    <col min="1" max="1" width="15.1796875" bestFit="1" customWidth="1"/>
    <col min="2" max="2" width="43.81640625" bestFit="1" customWidth="1"/>
    <col min="3" max="3" width="8.1796875" bestFit="1" customWidth="1"/>
    <col min="4" max="4" width="10.1796875" bestFit="1" customWidth="1"/>
    <col min="5" max="5" width="7.81640625" bestFit="1" customWidth="1"/>
    <col min="6" max="6" width="15.1796875" bestFit="1" customWidth="1"/>
    <col min="9" max="9" width="6.1796875" bestFit="1" customWidth="1"/>
    <col min="10" max="10" width="42.1796875" bestFit="1" customWidth="1"/>
    <col min="11" max="11" width="23" bestFit="1" customWidth="1"/>
    <col min="12" max="12" width="19.453125" bestFit="1" customWidth="1"/>
  </cols>
  <sheetData>
    <row r="2" spans="1:24" ht="15.5" x14ac:dyDescent="0.35">
      <c r="A2" s="1"/>
      <c r="B2" s="1"/>
      <c r="C2" s="2" t="s">
        <v>0</v>
      </c>
      <c r="D2" s="2" t="s">
        <v>1</v>
      </c>
      <c r="E2" s="2" t="s">
        <v>2</v>
      </c>
      <c r="F2" s="2" t="s">
        <v>21</v>
      </c>
      <c r="G2" s="1"/>
      <c r="H2" s="1"/>
      <c r="I2" s="1"/>
      <c r="J2" s="1"/>
      <c r="K2" s="33" t="s">
        <v>19</v>
      </c>
      <c r="L2" s="1"/>
      <c r="M2" s="1"/>
      <c r="N2" s="1"/>
      <c r="O2" s="1"/>
      <c r="P2" s="1"/>
      <c r="Q2" s="1"/>
      <c r="R2" s="1"/>
      <c r="S2" s="1"/>
      <c r="T2" s="3"/>
    </row>
    <row r="3" spans="1:24" ht="15.5" x14ac:dyDescent="0.35">
      <c r="A3" s="1"/>
      <c r="B3" s="71" t="str">
        <f>B8</f>
        <v>GreedyConstructive+ELS</v>
      </c>
      <c r="C3" s="5">
        <f>AVERAGE(C10:C19)</f>
        <v>1295.5714285714287</v>
      </c>
      <c r="D3" s="10">
        <f>AVERAGE(B10:B19)</f>
        <v>33109.642999999996</v>
      </c>
      <c r="E3" s="11">
        <f>AVERAGE(D10:D19)</f>
        <v>7.6835457803687949E-4</v>
      </c>
      <c r="F3" s="12">
        <f>SUM(E10:E19)</f>
        <v>4</v>
      </c>
      <c r="G3" s="1"/>
      <c r="H3" s="1"/>
      <c r="I3" s="1"/>
      <c r="J3" s="33" t="str">
        <f>B8</f>
        <v>GreedyConstructive+ELS</v>
      </c>
      <c r="K3" s="34">
        <f>AVERAGE(K10:K18)</f>
        <v>592424774.5</v>
      </c>
      <c r="L3" s="1"/>
      <c r="M3" s="1"/>
      <c r="N3" s="1"/>
      <c r="O3" s="1"/>
      <c r="P3" s="1"/>
      <c r="Q3" s="1"/>
      <c r="R3" s="1"/>
      <c r="S3" s="1"/>
      <c r="T3" s="3"/>
    </row>
    <row r="4" spans="1:24" ht="15.5" x14ac:dyDescent="0.35">
      <c r="A4" s="1"/>
      <c r="B4" s="72" t="str">
        <f>F8</f>
        <v>GreedyConstructive+ILS</v>
      </c>
      <c r="C4" s="9">
        <f>AVERAGE(G10:G19)</f>
        <v>1820</v>
      </c>
      <c r="D4" s="6">
        <f>AVERAGE(F10:F19)</f>
        <v>1.9274</v>
      </c>
      <c r="E4" s="7">
        <f>AVERAGE(H10:H19)</f>
        <v>3.4602142549309254E-4</v>
      </c>
      <c r="F4" s="8">
        <f>SUM(I10:I19)</f>
        <v>8</v>
      </c>
      <c r="G4" s="1"/>
      <c r="H4" s="1"/>
      <c r="I4" s="1"/>
      <c r="J4" s="33" t="str">
        <f>F8</f>
        <v>GreedyConstructive+ILS</v>
      </c>
      <c r="K4" s="34">
        <f>AVERAGE(L10:L22)</f>
        <v>12.333333333333334</v>
      </c>
      <c r="L4" s="1"/>
      <c r="M4" s="1"/>
      <c r="N4" s="1"/>
      <c r="O4" s="1"/>
      <c r="P4" s="1"/>
      <c r="Q4" s="1"/>
      <c r="R4" s="1"/>
      <c r="S4" s="1"/>
      <c r="T4" s="3"/>
    </row>
    <row r="5" spans="1:24" ht="15.5" x14ac:dyDescent="0.35">
      <c r="A5" s="1"/>
      <c r="B5" s="1"/>
      <c r="C5" s="13"/>
      <c r="D5" s="14"/>
      <c r="E5" s="15"/>
      <c r="F5" s="1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</row>
    <row r="6" spans="1:24" ht="15.5" x14ac:dyDescent="0.35">
      <c r="A6" s="1"/>
      <c r="B6" s="1"/>
      <c r="C6" s="17"/>
      <c r="D6" s="18"/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</row>
    <row r="7" spans="1:24" ht="15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</row>
    <row r="8" spans="1:24" ht="15.5" x14ac:dyDescent="0.35">
      <c r="A8" s="30"/>
      <c r="B8" s="79" t="s">
        <v>79</v>
      </c>
      <c r="C8" s="79"/>
      <c r="D8" s="79"/>
      <c r="E8" s="79"/>
      <c r="F8" s="77" t="s">
        <v>77</v>
      </c>
      <c r="G8" s="77"/>
      <c r="H8" s="77"/>
      <c r="I8" s="77"/>
      <c r="J8" s="32"/>
      <c r="K8" s="32"/>
      <c r="L8" s="32"/>
      <c r="M8" s="32"/>
      <c r="N8" s="78"/>
      <c r="O8" s="78"/>
      <c r="P8" s="78"/>
      <c r="Q8" s="78"/>
      <c r="R8" s="78"/>
      <c r="S8" s="78"/>
      <c r="T8" s="78"/>
      <c r="U8" s="78"/>
      <c r="V8" s="31"/>
    </row>
    <row r="9" spans="1:24" ht="15.5" x14ac:dyDescent="0.35">
      <c r="A9" s="20" t="s">
        <v>3</v>
      </c>
      <c r="B9" s="21" t="s">
        <v>4</v>
      </c>
      <c r="C9" s="21" t="s">
        <v>0</v>
      </c>
      <c r="D9" s="20" t="s">
        <v>2</v>
      </c>
      <c r="E9" s="20" t="s">
        <v>5</v>
      </c>
      <c r="F9" s="21" t="s">
        <v>4</v>
      </c>
      <c r="G9" s="21" t="s">
        <v>0</v>
      </c>
      <c r="H9" s="20" t="s">
        <v>2</v>
      </c>
      <c r="I9" s="20" t="s">
        <v>5</v>
      </c>
      <c r="J9" s="3"/>
      <c r="K9" s="36" t="s">
        <v>20</v>
      </c>
      <c r="L9" s="36" t="s">
        <v>18</v>
      </c>
      <c r="M9" s="1"/>
      <c r="N9" s="3"/>
      <c r="O9" s="3"/>
      <c r="P9" s="1"/>
      <c r="Q9" s="1"/>
      <c r="R9" s="3"/>
      <c r="S9" s="3"/>
      <c r="T9" s="1"/>
      <c r="U9" s="1"/>
      <c r="X9" s="1" t="s">
        <v>6</v>
      </c>
    </row>
    <row r="10" spans="1:24" ht="15.5" x14ac:dyDescent="0.35">
      <c r="A10" s="73" t="s">
        <v>7</v>
      </c>
      <c r="B10" s="37">
        <v>144.37899999999999</v>
      </c>
      <c r="C10" s="37">
        <v>723</v>
      </c>
      <c r="D10" s="38">
        <f>(C10-$X10)/$X10</f>
        <v>0</v>
      </c>
      <c r="E10" s="39">
        <f>IF(C10=$X10,1,0)</f>
        <v>1</v>
      </c>
      <c r="F10" s="37">
        <v>0.16400000000000001</v>
      </c>
      <c r="G10" s="37">
        <v>725</v>
      </c>
      <c r="H10" s="42">
        <f>(G10-$X10)/$X10</f>
        <v>2.7662517289073307E-3</v>
      </c>
      <c r="I10" s="39">
        <f>IF(G10=$X10,1,0)</f>
        <v>0</v>
      </c>
      <c r="J10" s="3"/>
      <c r="K10" s="35">
        <v>328641614</v>
      </c>
      <c r="L10" s="35">
        <v>18</v>
      </c>
      <c r="M10" s="1"/>
      <c r="P10" s="24"/>
      <c r="Q10" s="1"/>
      <c r="T10" s="24"/>
      <c r="U10" s="1"/>
      <c r="X10" s="1">
        <f>MIN(G10,C10)</f>
        <v>723</v>
      </c>
    </row>
    <row r="11" spans="1:24" ht="15.5" x14ac:dyDescent="0.35">
      <c r="A11" s="73" t="s">
        <v>8</v>
      </c>
      <c r="B11" s="37">
        <v>1478.31</v>
      </c>
      <c r="C11" s="37">
        <v>1441</v>
      </c>
      <c r="D11" s="38">
        <f t="shared" ref="D11:D14" si="0">(C11-$X11)/$X11</f>
        <v>0</v>
      </c>
      <c r="E11" s="39">
        <f t="shared" ref="E11:E15" si="1">IF(C11=$X11,1,0)</f>
        <v>1</v>
      </c>
      <c r="F11" s="37">
        <v>0.42899999999999999</v>
      </c>
      <c r="G11" s="37">
        <v>1442</v>
      </c>
      <c r="H11" s="42">
        <f t="shared" ref="H11:H19" si="2">(G11-$X11)/$X11</f>
        <v>6.939625260235947E-4</v>
      </c>
      <c r="I11" s="39">
        <f t="shared" ref="I11:I19" si="3">IF(G11=$X11,1,0)</f>
        <v>0</v>
      </c>
      <c r="J11" s="3"/>
      <c r="K11" s="35">
        <v>3095622410</v>
      </c>
      <c r="L11" s="35">
        <v>40</v>
      </c>
      <c r="M11" s="1"/>
      <c r="P11" s="24"/>
      <c r="Q11" s="1"/>
      <c r="T11" s="24"/>
      <c r="U11" s="1"/>
      <c r="X11" s="1">
        <f t="shared" ref="X11:X19" si="4">MIN(G11,C11)</f>
        <v>1441</v>
      </c>
    </row>
    <row r="12" spans="1:24" ht="15.5" x14ac:dyDescent="0.35">
      <c r="A12" s="73" t="s">
        <v>9</v>
      </c>
      <c r="B12" s="37">
        <v>25.007000000000001</v>
      </c>
      <c r="C12" s="37">
        <v>436</v>
      </c>
      <c r="D12" s="38">
        <f t="shared" si="0"/>
        <v>2.2988505747126436E-3</v>
      </c>
      <c r="E12" s="39">
        <f t="shared" si="1"/>
        <v>0</v>
      </c>
      <c r="F12" s="37">
        <v>0.59</v>
      </c>
      <c r="G12" s="37">
        <v>435</v>
      </c>
      <c r="H12" s="42">
        <f t="shared" si="2"/>
        <v>0</v>
      </c>
      <c r="I12" s="39">
        <f t="shared" si="3"/>
        <v>1</v>
      </c>
      <c r="J12" s="3"/>
      <c r="K12" s="35">
        <v>2199713</v>
      </c>
      <c r="L12" s="35">
        <v>2</v>
      </c>
      <c r="M12" s="1"/>
      <c r="P12" s="24"/>
      <c r="Q12" s="1"/>
      <c r="T12" s="24"/>
      <c r="U12" s="1"/>
      <c r="X12" s="1">
        <f t="shared" si="4"/>
        <v>435</v>
      </c>
    </row>
    <row r="13" spans="1:24" ht="15.5" x14ac:dyDescent="0.35">
      <c r="A13" s="73" t="s">
        <v>17</v>
      </c>
      <c r="B13" s="37">
        <v>123.51600000000001</v>
      </c>
      <c r="C13" s="37">
        <v>579</v>
      </c>
      <c r="D13" s="38">
        <f t="shared" si="0"/>
        <v>1.7301038062283738E-3</v>
      </c>
      <c r="E13" s="39">
        <f t="shared" si="1"/>
        <v>0</v>
      </c>
      <c r="F13" s="37">
        <v>1.2669999999999999</v>
      </c>
      <c r="G13" s="37">
        <v>578</v>
      </c>
      <c r="H13" s="42">
        <f t="shared" si="2"/>
        <v>0</v>
      </c>
      <c r="I13" s="39">
        <f t="shared" si="3"/>
        <v>1</v>
      </c>
      <c r="J13" s="3"/>
      <c r="K13" s="35">
        <v>7856921</v>
      </c>
      <c r="L13" s="35">
        <v>6</v>
      </c>
      <c r="M13" s="1"/>
      <c r="P13" s="24"/>
      <c r="Q13" s="1"/>
      <c r="T13" s="24"/>
      <c r="U13" s="1"/>
      <c r="X13" s="1">
        <f t="shared" si="4"/>
        <v>578</v>
      </c>
    </row>
    <row r="14" spans="1:24" ht="15.5" x14ac:dyDescent="0.35">
      <c r="A14" s="73" t="s">
        <v>10</v>
      </c>
      <c r="B14" s="37">
        <v>115.739</v>
      </c>
      <c r="C14" s="37">
        <v>742</v>
      </c>
      <c r="D14" s="38">
        <f t="shared" si="0"/>
        <v>1.3495276653171389E-3</v>
      </c>
      <c r="E14" s="39">
        <f t="shared" si="1"/>
        <v>0</v>
      </c>
      <c r="F14" s="37">
        <v>3.9470000000000001</v>
      </c>
      <c r="G14" s="37">
        <v>741</v>
      </c>
      <c r="H14" s="42">
        <f t="shared" si="2"/>
        <v>0</v>
      </c>
      <c r="I14" s="39">
        <f t="shared" si="3"/>
        <v>1</v>
      </c>
      <c r="J14" s="3"/>
      <c r="K14" s="35">
        <v>5486053</v>
      </c>
      <c r="L14" s="35">
        <v>3</v>
      </c>
      <c r="M14" s="1"/>
      <c r="P14" s="24"/>
      <c r="Q14" s="1"/>
      <c r="T14" s="24"/>
      <c r="U14" s="1"/>
      <c r="X14" s="1">
        <f t="shared" si="4"/>
        <v>741</v>
      </c>
    </row>
    <row r="15" spans="1:24" ht="15.5" x14ac:dyDescent="0.35">
      <c r="A15" s="73" t="s">
        <v>11</v>
      </c>
      <c r="B15" s="37">
        <v>29147.713</v>
      </c>
      <c r="C15" s="37">
        <v>4352</v>
      </c>
      <c r="D15" s="38">
        <f>(C15-$X15)/$X15</f>
        <v>0</v>
      </c>
      <c r="E15" s="39">
        <f t="shared" si="1"/>
        <v>1</v>
      </c>
      <c r="F15" s="37">
        <v>5.6</v>
      </c>
      <c r="G15" s="37">
        <v>4352</v>
      </c>
      <c r="H15" s="42">
        <f t="shared" si="2"/>
        <v>0</v>
      </c>
      <c r="I15" s="39">
        <f t="shared" si="3"/>
        <v>1</v>
      </c>
      <c r="J15" s="3"/>
      <c r="K15" s="35"/>
      <c r="L15" s="35"/>
      <c r="M15" s="1"/>
      <c r="P15" s="24"/>
      <c r="Q15" s="1"/>
      <c r="T15" s="24"/>
      <c r="U15" s="1"/>
      <c r="X15" s="1">
        <f t="shared" si="4"/>
        <v>4352</v>
      </c>
    </row>
    <row r="16" spans="1:24" ht="15.5" x14ac:dyDescent="0.35">
      <c r="A16" s="73" t="s">
        <v>12</v>
      </c>
      <c r="B16" s="74">
        <v>100000</v>
      </c>
      <c r="C16" s="37" t="s">
        <v>22</v>
      </c>
      <c r="D16" s="38" t="s">
        <v>22</v>
      </c>
      <c r="E16" s="39" t="s">
        <v>22</v>
      </c>
      <c r="F16" s="37">
        <v>2.3959999999999999</v>
      </c>
      <c r="G16" s="37">
        <v>3433</v>
      </c>
      <c r="H16" s="42">
        <f t="shared" si="2"/>
        <v>0</v>
      </c>
      <c r="I16" s="39">
        <f t="shared" si="3"/>
        <v>1</v>
      </c>
      <c r="J16" s="3"/>
      <c r="K16" s="35"/>
      <c r="L16" s="35"/>
      <c r="M16" s="1"/>
      <c r="P16" s="24"/>
      <c r="Q16" s="1"/>
      <c r="T16" s="24"/>
      <c r="U16" s="1"/>
      <c r="X16" s="1">
        <f t="shared" si="4"/>
        <v>3433</v>
      </c>
    </row>
    <row r="17" spans="1:24" ht="15.5" x14ac:dyDescent="0.35">
      <c r="A17" s="73" t="s">
        <v>13</v>
      </c>
      <c r="B17" s="37">
        <v>100000</v>
      </c>
      <c r="C17" s="37" t="s">
        <v>22</v>
      </c>
      <c r="D17" s="38" t="s">
        <v>22</v>
      </c>
      <c r="E17" s="39" t="s">
        <v>22</v>
      </c>
      <c r="F17" s="37">
        <v>2.4620000000000002</v>
      </c>
      <c r="G17" s="37">
        <v>3410</v>
      </c>
      <c r="H17" s="42">
        <f t="shared" si="2"/>
        <v>0</v>
      </c>
      <c r="I17" s="39">
        <f t="shared" si="3"/>
        <v>1</v>
      </c>
      <c r="J17" s="3"/>
      <c r="K17" s="35"/>
      <c r="L17" s="35"/>
      <c r="M17" s="1"/>
      <c r="P17" s="24"/>
      <c r="Q17" s="1"/>
      <c r="T17" s="24"/>
      <c r="U17" s="1"/>
      <c r="X17" s="1">
        <f t="shared" si="4"/>
        <v>3410</v>
      </c>
    </row>
    <row r="18" spans="1:24" ht="15.5" x14ac:dyDescent="0.35">
      <c r="A18" s="73" t="s">
        <v>14</v>
      </c>
      <c r="B18" s="37">
        <v>61.765999999999998</v>
      </c>
      <c r="C18" s="37">
        <v>796</v>
      </c>
      <c r="D18" s="38">
        <f t="shared" ref="D18" si="5">(C18-$X18)/$X18</f>
        <v>0</v>
      </c>
      <c r="E18" s="39">
        <f t="shared" ref="E18" si="6">IF(C18=$X18,1,0)</f>
        <v>1</v>
      </c>
      <c r="F18" s="37">
        <v>0.06</v>
      </c>
      <c r="G18" s="37">
        <v>796</v>
      </c>
      <c r="H18" s="42">
        <f t="shared" si="2"/>
        <v>0</v>
      </c>
      <c r="I18" s="39">
        <f t="shared" si="3"/>
        <v>1</v>
      </c>
      <c r="J18" s="3"/>
      <c r="K18" s="35">
        <v>114741936</v>
      </c>
      <c r="L18" s="35">
        <v>5</v>
      </c>
      <c r="M18" s="1"/>
      <c r="P18" s="24"/>
      <c r="Q18" s="1"/>
      <c r="T18" s="24"/>
      <c r="U18" s="1"/>
      <c r="X18" s="1">
        <f t="shared" si="4"/>
        <v>796</v>
      </c>
    </row>
    <row r="19" spans="1:24" ht="15.5" x14ac:dyDescent="0.35">
      <c r="A19" s="73" t="s">
        <v>15</v>
      </c>
      <c r="B19" s="37">
        <v>100000</v>
      </c>
      <c r="C19" s="37" t="s">
        <v>22</v>
      </c>
      <c r="D19" s="40" t="s">
        <v>22</v>
      </c>
      <c r="E19" s="41" t="s">
        <v>22</v>
      </c>
      <c r="F19" s="37">
        <v>2.359</v>
      </c>
      <c r="G19" s="37">
        <v>2288</v>
      </c>
      <c r="H19" s="42">
        <f t="shared" si="2"/>
        <v>0</v>
      </c>
      <c r="I19" s="39">
        <f t="shared" si="3"/>
        <v>1</v>
      </c>
      <c r="J19" s="27"/>
      <c r="K19" s="25"/>
      <c r="L19" s="25"/>
      <c r="M19" s="26"/>
      <c r="N19" s="25"/>
      <c r="O19" s="25"/>
      <c r="P19" s="24"/>
      <c r="Q19" s="26"/>
      <c r="R19" s="25"/>
      <c r="S19" s="25"/>
      <c r="T19" s="24"/>
      <c r="U19" s="26"/>
      <c r="V19" s="25"/>
      <c r="W19" s="25"/>
      <c r="X19" s="1">
        <f t="shared" si="4"/>
        <v>2288</v>
      </c>
    </row>
    <row r="20" spans="1:24" ht="15.5" x14ac:dyDescent="0.35">
      <c r="A20" s="25"/>
      <c r="B20" s="25"/>
      <c r="C20" s="25"/>
      <c r="D20" s="24"/>
      <c r="E20" s="26"/>
      <c r="F20" s="25"/>
      <c r="G20" s="25"/>
      <c r="H20" s="24"/>
      <c r="I20" s="26"/>
      <c r="J20" s="27"/>
      <c r="K20" s="25"/>
      <c r="L20" s="25"/>
      <c r="M20" s="26"/>
      <c r="N20" s="25"/>
      <c r="O20" s="25"/>
      <c r="P20" s="24"/>
      <c r="Q20" s="26"/>
      <c r="R20" s="25"/>
      <c r="S20" s="25"/>
      <c r="T20" s="24"/>
      <c r="U20" s="26"/>
      <c r="V20" s="25"/>
      <c r="W20" s="25"/>
      <c r="X20" s="26"/>
    </row>
    <row r="21" spans="1:24" ht="15.5" x14ac:dyDescent="0.35">
      <c r="A21" s="25"/>
      <c r="B21" s="25"/>
      <c r="C21" s="25"/>
      <c r="D21" s="24"/>
      <c r="E21" s="26"/>
      <c r="F21" s="25"/>
      <c r="G21" s="25"/>
      <c r="H21" s="24"/>
      <c r="I21" s="26"/>
      <c r="J21" s="27"/>
      <c r="K21" s="25"/>
      <c r="L21" s="25"/>
      <c r="M21" s="26"/>
      <c r="N21" s="25"/>
      <c r="O21" s="25"/>
      <c r="P21" s="24"/>
      <c r="Q21" s="26"/>
      <c r="R21" s="25"/>
      <c r="S21" s="25"/>
      <c r="T21" s="24"/>
      <c r="U21" s="26"/>
      <c r="V21" s="25"/>
      <c r="W21" s="25"/>
      <c r="X21" s="26"/>
    </row>
    <row r="22" spans="1:24" ht="15.5" x14ac:dyDescent="0.35">
      <c r="A22" s="25"/>
      <c r="B22" s="25"/>
      <c r="C22" s="25"/>
      <c r="D22" s="24"/>
      <c r="E22" s="26"/>
      <c r="F22" s="25"/>
      <c r="G22" s="25"/>
      <c r="H22" s="24"/>
      <c r="I22" s="26"/>
      <c r="J22" s="27"/>
      <c r="K22" s="25"/>
      <c r="L22" s="25"/>
      <c r="M22" s="26"/>
      <c r="N22" s="25"/>
      <c r="O22" s="25"/>
      <c r="P22" s="24"/>
      <c r="Q22" s="26"/>
      <c r="R22" s="25"/>
      <c r="S22" s="25"/>
      <c r="T22" s="24"/>
      <c r="U22" s="26"/>
      <c r="V22" s="25"/>
      <c r="W22" s="25"/>
      <c r="X22" s="26"/>
    </row>
    <row r="23" spans="1:24" ht="15.5" x14ac:dyDescent="0.35">
      <c r="A23" s="25"/>
      <c r="B23" s="25"/>
      <c r="C23" s="25"/>
      <c r="D23" s="24"/>
      <c r="E23" s="26"/>
      <c r="F23" s="25"/>
      <c r="G23" s="25"/>
      <c r="H23" s="24"/>
      <c r="I23" s="26"/>
      <c r="J23" s="3"/>
      <c r="K23" s="3"/>
      <c r="L23" s="24"/>
      <c r="M23" s="1"/>
      <c r="P23" s="24"/>
      <c r="Q23" s="1"/>
      <c r="T23" s="24"/>
      <c r="U23" s="1"/>
      <c r="X23" s="1"/>
    </row>
    <row r="24" spans="1:24" ht="15.5" x14ac:dyDescent="0.35">
      <c r="A24" s="25"/>
      <c r="B24" s="25"/>
      <c r="C24" s="25"/>
      <c r="D24" s="24"/>
      <c r="E24" s="26"/>
      <c r="F24" s="25"/>
      <c r="G24" s="25"/>
      <c r="H24" s="24"/>
      <c r="I24" s="26"/>
      <c r="J24" s="3"/>
      <c r="K24" s="3"/>
      <c r="L24" s="24"/>
      <c r="M24" s="1"/>
      <c r="P24" s="24"/>
      <c r="Q24" s="1"/>
      <c r="T24" s="24"/>
      <c r="U24" s="1"/>
      <c r="X24" s="1"/>
    </row>
  </sheetData>
  <mergeCells count="4">
    <mergeCell ref="B8:E8"/>
    <mergeCell ref="F8:I8"/>
    <mergeCell ref="N8:Q8"/>
    <mergeCell ref="R8:U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D6A-4420-4A4F-A064-8A738754DD33}">
  <dimension ref="A3:X30"/>
  <sheetViews>
    <sheetView zoomScale="118" zoomScaleNormal="118" workbookViewId="0">
      <selection activeCell="T46" sqref="T46"/>
    </sheetView>
  </sheetViews>
  <sheetFormatPr baseColWidth="10" defaultRowHeight="14.5" x14ac:dyDescent="0.35"/>
  <cols>
    <col min="1" max="1" width="13.81640625" bestFit="1" customWidth="1"/>
    <col min="2" max="2" width="43.81640625" bestFit="1" customWidth="1"/>
    <col min="3" max="3" width="9" bestFit="1" customWidth="1"/>
    <col min="4" max="4" width="8.453125" bestFit="1" customWidth="1"/>
    <col min="5" max="5" width="7.81640625" bestFit="1" customWidth="1"/>
    <col min="6" max="6" width="15.1796875" bestFit="1" customWidth="1"/>
  </cols>
  <sheetData>
    <row r="3" spans="1:24" ht="15.5" x14ac:dyDescent="0.35">
      <c r="A3" s="1"/>
      <c r="B3" s="1"/>
      <c r="C3" s="20" t="s">
        <v>0</v>
      </c>
      <c r="D3" s="20" t="s">
        <v>1</v>
      </c>
      <c r="E3" s="20" t="s">
        <v>2</v>
      </c>
      <c r="F3" s="20" t="s">
        <v>16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3"/>
    </row>
    <row r="4" spans="1:24" ht="15.5" x14ac:dyDescent="0.35">
      <c r="A4" s="1"/>
      <c r="B4" s="70" t="str">
        <f>B9</f>
        <v>GreedyDestructive+ILS</v>
      </c>
      <c r="C4" s="5">
        <f>AVERAGE(C11:C50)</f>
        <v>1819.3</v>
      </c>
      <c r="D4" s="5">
        <f>AVERAGE(B11:B50)</f>
        <v>0.2084</v>
      </c>
      <c r="E4" s="7">
        <f>AVERAGE(D11:D50)</f>
        <v>3.7844888106862917E-4</v>
      </c>
      <c r="F4" s="8">
        <f>SUM(E11:E50)</f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3"/>
    </row>
    <row r="5" spans="1:24" ht="15.5" x14ac:dyDescent="0.35">
      <c r="A5" s="1"/>
      <c r="B5" s="20" t="str">
        <f>F9</f>
        <v>GreedyConstructive+ILS</v>
      </c>
      <c r="C5" s="65">
        <f>AVERAGE(G11:G50)</f>
        <v>1820</v>
      </c>
      <c r="D5" s="65">
        <f>AVERAGE(F11:F50)</f>
        <v>1.9274</v>
      </c>
      <c r="E5" s="60">
        <f>AVERAGE(H11:H50)</f>
        <v>8.8531981452795601E-4</v>
      </c>
      <c r="F5" s="23">
        <f>SUM(I11:I50)</f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</row>
    <row r="6" spans="1:24" ht="15.5" x14ac:dyDescent="0.35">
      <c r="A6" s="1"/>
      <c r="B6" s="69" t="str">
        <f>J9</f>
        <v>GreedyDestructive</v>
      </c>
      <c r="C6" s="66">
        <f>AVERAGE(K11:K20)</f>
        <v>1844.9</v>
      </c>
      <c r="D6" s="66">
        <f>AVERAGE(J11:J20)</f>
        <v>0.18629999999999999</v>
      </c>
      <c r="E6" s="67">
        <f>AVERAGE(L11:L20)</f>
        <v>1.6544957748277328E-2</v>
      </c>
      <c r="F6" s="68">
        <f>SUM(M11:M20)</f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</row>
    <row r="7" spans="1:24" ht="15.5" x14ac:dyDescent="0.35">
      <c r="A7" s="1"/>
      <c r="B7" s="69" t="str">
        <f>N9</f>
        <v>GreedyConstructive</v>
      </c>
      <c r="C7" s="66">
        <f>AVERAGE(O11:O20)</f>
        <v>1837.8</v>
      </c>
      <c r="D7" s="66">
        <f>AVERAGE(N11:N20)</f>
        <v>1.8193999999999999</v>
      </c>
      <c r="E7" s="67">
        <f>AVERAGE(P11:P20)</f>
        <v>1.1633062767609772E-2</v>
      </c>
      <c r="F7" s="68">
        <f>SUM(Q11:Q20)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</row>
    <row r="8" spans="1:24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</row>
    <row r="9" spans="1:24" ht="15.5" x14ac:dyDescent="0.35">
      <c r="A9" s="30"/>
      <c r="B9" s="77" t="s">
        <v>78</v>
      </c>
      <c r="C9" s="77"/>
      <c r="D9" s="77"/>
      <c r="E9" s="77"/>
      <c r="F9" s="77" t="s">
        <v>77</v>
      </c>
      <c r="G9" s="77"/>
      <c r="H9" s="77"/>
      <c r="I9" s="77"/>
      <c r="J9" s="77" t="s">
        <v>63</v>
      </c>
      <c r="K9" s="77"/>
      <c r="L9" s="77"/>
      <c r="M9" s="77"/>
      <c r="N9" s="77" t="s">
        <v>64</v>
      </c>
      <c r="O9" s="77"/>
      <c r="P9" s="77"/>
      <c r="Q9" s="77"/>
      <c r="R9" s="78"/>
      <c r="S9" s="78"/>
      <c r="T9" s="78"/>
      <c r="U9" s="78"/>
      <c r="V9" s="31"/>
    </row>
    <row r="10" spans="1:24" ht="15.5" x14ac:dyDescent="0.35">
      <c r="A10" s="20" t="s">
        <v>3</v>
      </c>
      <c r="B10" s="21" t="s">
        <v>4</v>
      </c>
      <c r="C10" s="21" t="s">
        <v>0</v>
      </c>
      <c r="D10" s="20" t="s">
        <v>2</v>
      </c>
      <c r="E10" s="20" t="s">
        <v>5</v>
      </c>
      <c r="F10" s="21" t="s">
        <v>4</v>
      </c>
      <c r="G10" s="21" t="s">
        <v>0</v>
      </c>
      <c r="H10" s="20" t="s">
        <v>2</v>
      </c>
      <c r="I10" s="20" t="s">
        <v>5</v>
      </c>
      <c r="J10" s="21" t="s">
        <v>4</v>
      </c>
      <c r="K10" s="21" t="s">
        <v>0</v>
      </c>
      <c r="L10" s="20" t="s">
        <v>2</v>
      </c>
      <c r="M10" s="20" t="s">
        <v>5</v>
      </c>
      <c r="N10" s="21" t="s">
        <v>4</v>
      </c>
      <c r="O10" s="21" t="s">
        <v>0</v>
      </c>
      <c r="P10" s="20" t="s">
        <v>2</v>
      </c>
      <c r="Q10" s="20" t="s">
        <v>5</v>
      </c>
      <c r="R10" s="3"/>
      <c r="S10" s="3"/>
      <c r="T10" s="1"/>
      <c r="U10" s="1"/>
      <c r="X10" s="1" t="s">
        <v>6</v>
      </c>
    </row>
    <row r="11" spans="1:24" ht="15.5" x14ac:dyDescent="0.35">
      <c r="A11" s="28" t="s">
        <v>7</v>
      </c>
      <c r="B11" s="29">
        <v>2.8000000000000001E-2</v>
      </c>
      <c r="C11" s="29">
        <v>726</v>
      </c>
      <c r="D11" s="22">
        <f>(C11-$X11)/$X11</f>
        <v>1.3793103448275861E-3</v>
      </c>
      <c r="E11" s="23">
        <f>IF(C11=$X11,1,0)</f>
        <v>0</v>
      </c>
      <c r="F11" s="29">
        <v>0.16400000000000001</v>
      </c>
      <c r="G11" s="29">
        <v>725</v>
      </c>
      <c r="H11" s="22">
        <f>(G11-$X11)/$X11</f>
        <v>0</v>
      </c>
      <c r="I11" s="23">
        <f>IF(G11=$X11,1,0)</f>
        <v>1</v>
      </c>
      <c r="J11" s="29">
        <v>2.3E-2</v>
      </c>
      <c r="K11" s="29">
        <v>746</v>
      </c>
      <c r="L11" s="22">
        <f>(K11-$X11)/$X11</f>
        <v>2.8965517241379312E-2</v>
      </c>
      <c r="M11" s="23">
        <f>IF(K11=$X11,1,0)</f>
        <v>0</v>
      </c>
      <c r="N11" s="29">
        <v>0.122</v>
      </c>
      <c r="O11" s="29">
        <v>743</v>
      </c>
      <c r="P11" s="22">
        <f>(O11-$X11)/$X11</f>
        <v>2.4827586206896551E-2</v>
      </c>
      <c r="Q11" s="23">
        <f>IF(O11=$X11,1,0)</f>
        <v>0</v>
      </c>
      <c r="T11" s="24"/>
      <c r="U11" s="1"/>
      <c r="X11" s="1">
        <f>MIN(O11,K11,G11,C11)</f>
        <v>725</v>
      </c>
    </row>
    <row r="12" spans="1:24" ht="15.5" x14ac:dyDescent="0.35">
      <c r="A12" s="28" t="s">
        <v>8</v>
      </c>
      <c r="B12" s="29">
        <v>4.5999999999999999E-2</v>
      </c>
      <c r="C12" s="29">
        <v>1431</v>
      </c>
      <c r="D12" s="22">
        <f t="shared" ref="D12:D20" si="0">(C12-$X12)/$X12</f>
        <v>0</v>
      </c>
      <c r="E12" s="23">
        <f t="shared" ref="E12:E20" si="1">IF(C12=$X12,1,0)</f>
        <v>1</v>
      </c>
      <c r="F12" s="29">
        <v>0.42899999999999999</v>
      </c>
      <c r="G12" s="29">
        <v>1442</v>
      </c>
      <c r="H12" s="22">
        <f t="shared" ref="H12:H20" si="2">(G12-$X12)/$X12</f>
        <v>7.6869322152341019E-3</v>
      </c>
      <c r="I12" s="23">
        <f t="shared" ref="I12:I20" si="3">IF(G12=$X12,1,0)</f>
        <v>0</v>
      </c>
      <c r="J12" s="29">
        <v>4.2999999999999997E-2</v>
      </c>
      <c r="K12" s="29">
        <v>1480</v>
      </c>
      <c r="L12" s="22">
        <f t="shared" ref="L12:L20" si="4">(K12-$X12)/$X12</f>
        <v>3.4241788958770093E-2</v>
      </c>
      <c r="M12" s="23">
        <f t="shared" ref="M12:M20" si="5">IF(K12=$X12,1,0)</f>
        <v>0</v>
      </c>
      <c r="N12" s="29">
        <v>0.41099999999999998</v>
      </c>
      <c r="O12" s="29">
        <v>1482</v>
      </c>
      <c r="P12" s="22">
        <f t="shared" ref="P12:P20" si="6">(O12-$X12)/$X12</f>
        <v>3.5639412997903561E-2</v>
      </c>
      <c r="Q12" s="23">
        <f t="shared" ref="Q12:Q20" si="7">IF(O12=$X12,1,0)</f>
        <v>0</v>
      </c>
      <c r="T12" s="24"/>
      <c r="U12" s="1"/>
      <c r="X12" s="1">
        <f>MIN(O12,K12,G12,C12)</f>
        <v>1431</v>
      </c>
    </row>
    <row r="13" spans="1:24" ht="15.5" x14ac:dyDescent="0.35">
      <c r="A13" s="28" t="s">
        <v>9</v>
      </c>
      <c r="B13" s="29">
        <v>0.14799999999999999</v>
      </c>
      <c r="C13" s="29">
        <v>435</v>
      </c>
      <c r="D13" s="22">
        <f t="shared" si="0"/>
        <v>0</v>
      </c>
      <c r="E13" s="23">
        <f t="shared" si="1"/>
        <v>1</v>
      </c>
      <c r="F13" s="29">
        <v>0.59</v>
      </c>
      <c r="G13" s="29">
        <v>435</v>
      </c>
      <c r="H13" s="22">
        <f t="shared" si="2"/>
        <v>0</v>
      </c>
      <c r="I13" s="23">
        <f t="shared" si="3"/>
        <v>1</v>
      </c>
      <c r="J13" s="29">
        <v>1.2999999999999999E-2</v>
      </c>
      <c r="K13" s="29">
        <v>441</v>
      </c>
      <c r="L13" s="22">
        <f t="shared" si="4"/>
        <v>1.3793103448275862E-2</v>
      </c>
      <c r="M13" s="23">
        <f t="shared" si="5"/>
        <v>0</v>
      </c>
      <c r="N13" s="29">
        <v>0.74099999999999999</v>
      </c>
      <c r="O13" s="29">
        <v>437</v>
      </c>
      <c r="P13" s="22">
        <f t="shared" si="6"/>
        <v>4.5977011494252873E-3</v>
      </c>
      <c r="Q13" s="23">
        <f t="shared" si="7"/>
        <v>0</v>
      </c>
      <c r="T13" s="24"/>
      <c r="U13" s="1"/>
      <c r="X13" s="1">
        <f t="shared" ref="X13:X20" si="8">MIN(O13,K13,G13,C13)</f>
        <v>435</v>
      </c>
    </row>
    <row r="14" spans="1:24" ht="15.5" x14ac:dyDescent="0.35">
      <c r="A14" s="28" t="s">
        <v>17</v>
      </c>
      <c r="B14" s="29">
        <v>1.2999999999999999E-2</v>
      </c>
      <c r="C14" s="29">
        <v>578</v>
      </c>
      <c r="D14" s="22">
        <f t="shared" si="0"/>
        <v>0</v>
      </c>
      <c r="E14" s="23">
        <f t="shared" si="1"/>
        <v>1</v>
      </c>
      <c r="F14" s="29">
        <v>1.2669999999999999</v>
      </c>
      <c r="G14" s="29">
        <v>578</v>
      </c>
      <c r="H14" s="22">
        <f t="shared" si="2"/>
        <v>0</v>
      </c>
      <c r="I14" s="23">
        <f t="shared" si="3"/>
        <v>1</v>
      </c>
      <c r="J14" s="29">
        <v>8.0000000000000002E-3</v>
      </c>
      <c r="K14" s="29">
        <v>589</v>
      </c>
      <c r="L14" s="22">
        <f t="shared" si="4"/>
        <v>1.9031141868512111E-2</v>
      </c>
      <c r="M14" s="23">
        <f t="shared" si="5"/>
        <v>0</v>
      </c>
      <c r="N14" s="29">
        <v>1.405</v>
      </c>
      <c r="O14" s="29">
        <v>584</v>
      </c>
      <c r="P14" s="22">
        <f t="shared" si="6"/>
        <v>1.0380622837370242E-2</v>
      </c>
      <c r="Q14" s="23">
        <f t="shared" si="7"/>
        <v>0</v>
      </c>
      <c r="T14" s="24"/>
      <c r="U14" s="1"/>
      <c r="X14" s="1">
        <f t="shared" si="8"/>
        <v>578</v>
      </c>
    </row>
    <row r="15" spans="1:24" ht="15.5" x14ac:dyDescent="0.35">
      <c r="A15" s="28" t="s">
        <v>10</v>
      </c>
      <c r="B15" s="29">
        <v>4.2999999999999997E-2</v>
      </c>
      <c r="C15" s="29">
        <v>741</v>
      </c>
      <c r="D15" s="22">
        <f t="shared" si="0"/>
        <v>0</v>
      </c>
      <c r="E15" s="23">
        <f t="shared" si="1"/>
        <v>1</v>
      </c>
      <c r="F15" s="29">
        <v>3.9470000000000001</v>
      </c>
      <c r="G15" s="29">
        <v>741</v>
      </c>
      <c r="H15" s="22">
        <f t="shared" si="2"/>
        <v>0</v>
      </c>
      <c r="I15" s="23">
        <f t="shared" si="3"/>
        <v>1</v>
      </c>
      <c r="J15" s="29">
        <v>2.1999999999999999E-2</v>
      </c>
      <c r="K15" s="29">
        <v>753</v>
      </c>
      <c r="L15" s="22">
        <f t="shared" si="4"/>
        <v>1.6194331983805668E-2</v>
      </c>
      <c r="M15" s="23">
        <f t="shared" si="5"/>
        <v>0</v>
      </c>
      <c r="N15" s="29">
        <v>3.944</v>
      </c>
      <c r="O15" s="29">
        <v>744</v>
      </c>
      <c r="P15" s="22">
        <f t="shared" si="6"/>
        <v>4.048582995951417E-3</v>
      </c>
      <c r="Q15" s="23">
        <f t="shared" si="7"/>
        <v>0</v>
      </c>
      <c r="T15" s="24"/>
      <c r="U15" s="1"/>
      <c r="X15" s="1">
        <f t="shared" si="8"/>
        <v>741</v>
      </c>
    </row>
    <row r="16" spans="1:24" ht="15.5" x14ac:dyDescent="0.35">
      <c r="A16" s="28" t="s">
        <v>11</v>
      </c>
      <c r="B16" s="29">
        <v>0.55700000000000005</v>
      </c>
      <c r="C16" s="29">
        <v>4357</v>
      </c>
      <c r="D16" s="22">
        <f t="shared" si="0"/>
        <v>1.1488970588235295E-3</v>
      </c>
      <c r="E16" s="23">
        <f t="shared" si="1"/>
        <v>0</v>
      </c>
      <c r="F16" s="29">
        <v>5.6</v>
      </c>
      <c r="G16" s="29">
        <v>4352</v>
      </c>
      <c r="H16" s="22">
        <f t="shared" si="2"/>
        <v>0</v>
      </c>
      <c r="I16" s="23">
        <f t="shared" si="3"/>
        <v>1</v>
      </c>
      <c r="J16" s="29">
        <v>0.53700000000000003</v>
      </c>
      <c r="K16" s="29">
        <v>4417</v>
      </c>
      <c r="L16" s="22">
        <f t="shared" si="4"/>
        <v>1.4935661764705883E-2</v>
      </c>
      <c r="M16" s="23">
        <f t="shared" si="5"/>
        <v>0</v>
      </c>
      <c r="N16" s="29">
        <v>4.0430000000000001</v>
      </c>
      <c r="O16" s="29">
        <v>4387</v>
      </c>
      <c r="P16" s="22">
        <f t="shared" si="6"/>
        <v>8.0422794117647051E-3</v>
      </c>
      <c r="Q16" s="23">
        <f t="shared" si="7"/>
        <v>0</v>
      </c>
      <c r="T16" s="24"/>
      <c r="U16" s="1"/>
      <c r="X16" s="1">
        <f t="shared" si="8"/>
        <v>4352</v>
      </c>
    </row>
    <row r="17" spans="1:24" ht="15.5" x14ac:dyDescent="0.35">
      <c r="A17" s="28" t="s">
        <v>12</v>
      </c>
      <c r="B17" s="29">
        <v>0.33800000000000002</v>
      </c>
      <c r="C17" s="29">
        <v>3432</v>
      </c>
      <c r="D17" s="22">
        <f t="shared" si="0"/>
        <v>0</v>
      </c>
      <c r="E17" s="23">
        <f t="shared" si="1"/>
        <v>1</v>
      </c>
      <c r="F17" s="29">
        <v>2.3959999999999999</v>
      </c>
      <c r="G17" s="29">
        <v>3433</v>
      </c>
      <c r="H17" s="22">
        <f t="shared" si="2"/>
        <v>2.9137529137529138E-4</v>
      </c>
      <c r="I17" s="23">
        <f t="shared" si="3"/>
        <v>0</v>
      </c>
      <c r="J17" s="29">
        <v>0.34300000000000003</v>
      </c>
      <c r="K17" s="29">
        <v>3475</v>
      </c>
      <c r="L17" s="22">
        <f t="shared" si="4"/>
        <v>1.252913752913753E-2</v>
      </c>
      <c r="M17" s="23">
        <f t="shared" si="5"/>
        <v>0</v>
      </c>
      <c r="N17" s="29">
        <v>2.4550000000000001</v>
      </c>
      <c r="O17" s="29">
        <v>3455</v>
      </c>
      <c r="P17" s="22">
        <f t="shared" si="6"/>
        <v>6.701631701631702E-3</v>
      </c>
      <c r="Q17" s="23">
        <f t="shared" si="7"/>
        <v>0</v>
      </c>
      <c r="T17" s="24"/>
      <c r="U17" s="1"/>
      <c r="X17" s="1">
        <f t="shared" si="8"/>
        <v>3432</v>
      </c>
    </row>
    <row r="18" spans="1:24" ht="15.5" x14ac:dyDescent="0.35">
      <c r="A18" s="28" t="s">
        <v>13</v>
      </c>
      <c r="B18" s="29">
        <v>0.34699999999999998</v>
      </c>
      <c r="C18" s="29">
        <v>3410</v>
      </c>
      <c r="D18" s="22">
        <f t="shared" si="0"/>
        <v>0</v>
      </c>
      <c r="E18" s="23">
        <f t="shared" si="1"/>
        <v>1</v>
      </c>
      <c r="F18" s="29">
        <v>2.4620000000000002</v>
      </c>
      <c r="G18" s="29">
        <v>3410</v>
      </c>
      <c r="H18" s="22">
        <f t="shared" si="2"/>
        <v>0</v>
      </c>
      <c r="I18" s="23">
        <f t="shared" si="3"/>
        <v>1</v>
      </c>
      <c r="J18" s="29">
        <v>0.32500000000000001</v>
      </c>
      <c r="K18" s="29">
        <v>3441</v>
      </c>
      <c r="L18" s="22">
        <f t="shared" si="4"/>
        <v>9.0909090909090905E-3</v>
      </c>
      <c r="M18" s="23">
        <f t="shared" si="5"/>
        <v>0</v>
      </c>
      <c r="N18" s="29">
        <v>2.6419999999999999</v>
      </c>
      <c r="O18" s="29">
        <v>3449</v>
      </c>
      <c r="P18" s="22">
        <f t="shared" si="6"/>
        <v>1.1436950146627566E-2</v>
      </c>
      <c r="Q18" s="23">
        <f t="shared" si="7"/>
        <v>0</v>
      </c>
      <c r="T18" s="24"/>
      <c r="U18" s="1"/>
      <c r="X18" s="1">
        <f t="shared" si="8"/>
        <v>3410</v>
      </c>
    </row>
    <row r="19" spans="1:24" ht="15.5" x14ac:dyDescent="0.35">
      <c r="A19" s="28" t="s">
        <v>14</v>
      </c>
      <c r="B19" s="29">
        <v>1.6E-2</v>
      </c>
      <c r="C19" s="29">
        <v>797</v>
      </c>
      <c r="D19" s="22">
        <f t="shared" si="0"/>
        <v>1.2562814070351759E-3</v>
      </c>
      <c r="E19" s="23">
        <f t="shared" si="1"/>
        <v>0</v>
      </c>
      <c r="F19" s="29">
        <v>0.06</v>
      </c>
      <c r="G19" s="29">
        <v>796</v>
      </c>
      <c r="H19" s="22">
        <f t="shared" si="2"/>
        <v>0</v>
      </c>
      <c r="I19" s="23">
        <f t="shared" si="3"/>
        <v>1</v>
      </c>
      <c r="J19" s="29">
        <v>1.4999999999999999E-2</v>
      </c>
      <c r="K19" s="29">
        <v>803</v>
      </c>
      <c r="L19" s="22">
        <f t="shared" si="4"/>
        <v>8.7939698492462311E-3</v>
      </c>
      <c r="M19" s="23">
        <f t="shared" si="5"/>
        <v>0</v>
      </c>
      <c r="N19" s="29">
        <v>5.8000000000000003E-2</v>
      </c>
      <c r="O19" s="29">
        <v>801</v>
      </c>
      <c r="P19" s="22">
        <f t="shared" si="6"/>
        <v>6.2814070351758797E-3</v>
      </c>
      <c r="Q19" s="23">
        <f t="shared" si="7"/>
        <v>0</v>
      </c>
      <c r="T19" s="24"/>
      <c r="U19" s="1"/>
      <c r="X19" s="1">
        <f t="shared" si="8"/>
        <v>796</v>
      </c>
    </row>
    <row r="20" spans="1:24" ht="15.5" x14ac:dyDescent="0.35">
      <c r="A20" s="28" t="s">
        <v>15</v>
      </c>
      <c r="B20" s="29">
        <v>0.54800000000000004</v>
      </c>
      <c r="C20" s="29">
        <v>2286</v>
      </c>
      <c r="D20" s="22">
        <f t="shared" si="0"/>
        <v>0</v>
      </c>
      <c r="E20" s="23">
        <f t="shared" si="1"/>
        <v>1</v>
      </c>
      <c r="F20" s="29">
        <v>2.359</v>
      </c>
      <c r="G20" s="29">
        <v>2288</v>
      </c>
      <c r="H20" s="22">
        <f t="shared" si="2"/>
        <v>8.7489063867016625E-4</v>
      </c>
      <c r="I20" s="23">
        <f t="shared" si="3"/>
        <v>0</v>
      </c>
      <c r="J20" s="29">
        <v>0.53400000000000003</v>
      </c>
      <c r="K20" s="29">
        <v>2304</v>
      </c>
      <c r="L20" s="22">
        <f t="shared" si="4"/>
        <v>7.874015748031496E-3</v>
      </c>
      <c r="M20" s="23">
        <f t="shared" si="5"/>
        <v>0</v>
      </c>
      <c r="N20" s="29">
        <v>2.3730000000000002</v>
      </c>
      <c r="O20" s="29">
        <v>2296</v>
      </c>
      <c r="P20" s="22">
        <f t="shared" si="6"/>
        <v>4.3744531933508314E-3</v>
      </c>
      <c r="Q20" s="23">
        <f t="shared" si="7"/>
        <v>0</v>
      </c>
      <c r="T20" s="24"/>
      <c r="U20" s="1"/>
      <c r="X20" s="1">
        <f t="shared" si="8"/>
        <v>2286</v>
      </c>
    </row>
    <row r="21" spans="1:24" ht="15.5" x14ac:dyDescent="0.35">
      <c r="A21" s="25"/>
      <c r="B21" s="25"/>
      <c r="C21" s="25"/>
      <c r="D21" s="24"/>
      <c r="E21" s="26"/>
      <c r="F21" s="25"/>
      <c r="G21" s="25"/>
      <c r="H21" s="24"/>
      <c r="I21" s="26"/>
      <c r="J21" s="3"/>
      <c r="K21" s="3"/>
      <c r="L21" s="24"/>
      <c r="M21" s="1"/>
      <c r="P21" s="24"/>
      <c r="Q21" s="1"/>
      <c r="T21" s="24"/>
      <c r="U21" s="1"/>
      <c r="X21" s="1"/>
    </row>
    <row r="22" spans="1:24" ht="15.5" x14ac:dyDescent="0.35">
      <c r="A22" s="25"/>
      <c r="B22" s="25"/>
      <c r="C22" s="25"/>
      <c r="D22" s="24"/>
      <c r="E22" s="26"/>
      <c r="F22" s="25"/>
      <c r="G22" s="25"/>
      <c r="H22" s="24"/>
      <c r="I22" s="26"/>
      <c r="J22" s="3"/>
      <c r="K22" s="3"/>
      <c r="L22" s="24"/>
      <c r="M22" s="1"/>
      <c r="P22" s="24"/>
      <c r="Q22" s="1"/>
      <c r="T22" s="24"/>
      <c r="U22" s="1"/>
      <c r="X22" s="1"/>
    </row>
    <row r="23" spans="1:24" ht="15.5" x14ac:dyDescent="0.35">
      <c r="A23" s="25"/>
      <c r="B23" s="25"/>
      <c r="C23" s="25"/>
      <c r="D23" s="24"/>
      <c r="E23" s="26"/>
      <c r="F23" s="25"/>
      <c r="G23" s="25"/>
      <c r="H23" s="24"/>
      <c r="I23" s="26"/>
      <c r="J23" s="3"/>
      <c r="K23" s="3"/>
      <c r="L23" s="24"/>
      <c r="M23" s="1"/>
      <c r="P23" s="24"/>
      <c r="Q23" s="1"/>
      <c r="T23" s="24"/>
      <c r="U23" s="1"/>
      <c r="X23" s="1"/>
    </row>
    <row r="24" spans="1:24" ht="15.5" x14ac:dyDescent="0.35">
      <c r="A24" s="25"/>
      <c r="B24" s="25"/>
      <c r="C24" s="25"/>
      <c r="D24" s="24"/>
      <c r="E24" s="26"/>
      <c r="F24" s="25"/>
      <c r="G24" s="25"/>
      <c r="H24" s="24"/>
      <c r="I24" s="26"/>
      <c r="J24" s="3"/>
      <c r="K24" s="3"/>
      <c r="L24" s="24"/>
      <c r="M24" s="1"/>
      <c r="P24" s="24"/>
      <c r="Q24" s="1"/>
      <c r="T24" s="24"/>
      <c r="U24" s="1"/>
      <c r="X24" s="1"/>
    </row>
    <row r="25" spans="1:24" ht="15.5" x14ac:dyDescent="0.35">
      <c r="A25" s="25"/>
      <c r="B25" s="25"/>
      <c r="C25" s="25"/>
      <c r="D25" s="24"/>
      <c r="E25" s="26"/>
      <c r="F25" s="25"/>
      <c r="G25" s="25"/>
      <c r="H25" s="24"/>
      <c r="I25" s="26"/>
      <c r="J25" s="3"/>
      <c r="K25" s="3"/>
      <c r="L25" s="24"/>
      <c r="M25" s="1"/>
      <c r="P25" s="24"/>
      <c r="Q25" s="1"/>
      <c r="T25" s="24"/>
      <c r="U25" s="1"/>
      <c r="X25" s="1"/>
    </row>
    <row r="26" spans="1:24" ht="15.5" x14ac:dyDescent="0.35">
      <c r="A26" s="25"/>
      <c r="B26" s="25"/>
      <c r="C26" s="25"/>
      <c r="D26" s="24"/>
      <c r="E26" s="26"/>
      <c r="F26" s="25"/>
      <c r="G26" s="25"/>
      <c r="H26" s="24"/>
      <c r="I26" s="26"/>
      <c r="J26" s="3"/>
      <c r="K26" s="3"/>
      <c r="L26" s="24"/>
      <c r="M26" s="1"/>
      <c r="P26" s="24"/>
      <c r="Q26" s="1"/>
      <c r="T26" s="24"/>
      <c r="U26" s="1"/>
      <c r="X26" s="1"/>
    </row>
    <row r="27" spans="1:24" ht="15.5" x14ac:dyDescent="0.35">
      <c r="A27" s="25"/>
      <c r="B27" s="25"/>
      <c r="C27" s="25"/>
      <c r="D27" s="24"/>
      <c r="E27" s="26"/>
      <c r="F27" s="25"/>
      <c r="G27" s="25"/>
      <c r="H27" s="24"/>
      <c r="I27" s="26"/>
      <c r="J27" s="3"/>
      <c r="K27" s="3"/>
      <c r="L27" s="24"/>
      <c r="M27" s="1"/>
      <c r="P27" s="24"/>
      <c r="Q27" s="1"/>
      <c r="T27" s="24"/>
      <c r="U27" s="1"/>
      <c r="X27" s="1"/>
    </row>
    <row r="28" spans="1:24" ht="15.5" x14ac:dyDescent="0.35">
      <c r="A28" s="25"/>
      <c r="B28" s="25"/>
      <c r="C28" s="25"/>
      <c r="D28" s="24"/>
      <c r="E28" s="26"/>
      <c r="F28" s="25"/>
      <c r="G28" s="25"/>
      <c r="H28" s="24"/>
      <c r="I28" s="26"/>
      <c r="J28" s="3"/>
      <c r="K28" s="3"/>
      <c r="L28" s="24"/>
      <c r="M28" s="1"/>
      <c r="P28" s="24"/>
      <c r="Q28" s="1"/>
      <c r="T28" s="24"/>
      <c r="U28" s="1"/>
      <c r="X28" s="1"/>
    </row>
    <row r="29" spans="1:24" ht="15.5" x14ac:dyDescent="0.35">
      <c r="A29" s="25"/>
      <c r="B29" s="25"/>
      <c r="C29" s="25"/>
      <c r="D29" s="24"/>
      <c r="E29" s="26"/>
      <c r="F29" s="25"/>
      <c r="G29" s="25"/>
      <c r="H29" s="24"/>
      <c r="I29" s="26"/>
      <c r="J29" s="3"/>
      <c r="K29" s="3"/>
      <c r="L29" s="24"/>
      <c r="M29" s="1"/>
      <c r="P29" s="24"/>
      <c r="Q29" s="1"/>
      <c r="T29" s="24"/>
      <c r="U29" s="1"/>
      <c r="X29" s="1"/>
    </row>
    <row r="30" spans="1:24" ht="15.5" x14ac:dyDescent="0.35">
      <c r="A30" s="25"/>
      <c r="B30" s="25"/>
      <c r="C30" s="25"/>
      <c r="D30" s="24"/>
      <c r="E30" s="26"/>
      <c r="F30" s="25"/>
      <c r="G30" s="25"/>
      <c r="H30" s="24"/>
      <c r="I30" s="26"/>
      <c r="J30" s="3"/>
      <c r="K30" s="3"/>
      <c r="L30" s="24"/>
      <c r="M30" s="1"/>
      <c r="P30" s="24"/>
      <c r="Q30" s="1"/>
      <c r="T30" s="24"/>
      <c r="U30" s="1"/>
      <c r="X30" s="1"/>
    </row>
  </sheetData>
  <mergeCells count="5">
    <mergeCell ref="B9:E9"/>
    <mergeCell ref="F9:I9"/>
    <mergeCell ref="J9:M9"/>
    <mergeCell ref="N9:Q9"/>
    <mergeCell ref="R9:U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3153-4252-42EA-8ACD-6A260D635CE7}">
  <dimension ref="A4:Y95"/>
  <sheetViews>
    <sheetView zoomScale="84" zoomScaleNormal="84" workbookViewId="0">
      <selection activeCell="L6" sqref="L6:Q6"/>
    </sheetView>
  </sheetViews>
  <sheetFormatPr baseColWidth="10" defaultRowHeight="14.5" x14ac:dyDescent="0.35"/>
  <cols>
    <col min="2" max="2" width="12.81640625" bestFit="1" customWidth="1"/>
  </cols>
  <sheetData>
    <row r="4" spans="1:24" x14ac:dyDescent="0.35">
      <c r="B4" t="s">
        <v>130</v>
      </c>
    </row>
    <row r="5" spans="1:24" x14ac:dyDescent="0.3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</row>
    <row r="6" spans="1:24" x14ac:dyDescent="0.35">
      <c r="B6" s="46"/>
      <c r="C6" s="47"/>
      <c r="D6" s="47"/>
      <c r="E6" s="47"/>
      <c r="F6" s="47"/>
      <c r="L6" s="81"/>
      <c r="M6" s="81"/>
      <c r="N6" s="81"/>
      <c r="O6" s="81"/>
      <c r="P6" s="81"/>
      <c r="Q6" s="81"/>
      <c r="X6" s="45"/>
    </row>
    <row r="7" spans="1:24" x14ac:dyDescent="0.35">
      <c r="B7" s="45"/>
      <c r="C7" s="45"/>
      <c r="D7" s="45"/>
      <c r="E7" s="45"/>
      <c r="F7" s="45"/>
      <c r="L7" s="45"/>
      <c r="M7" s="45"/>
      <c r="N7" s="45"/>
      <c r="O7" s="45"/>
      <c r="P7" s="45"/>
      <c r="X7" s="45"/>
    </row>
    <row r="8" spans="1:24" x14ac:dyDescent="0.35">
      <c r="B8" s="64" t="s">
        <v>30</v>
      </c>
      <c r="C8" s="64" t="s">
        <v>23</v>
      </c>
      <c r="D8" s="64" t="s">
        <v>24</v>
      </c>
      <c r="E8" s="64" t="s">
        <v>25</v>
      </c>
      <c r="F8" s="64" t="s">
        <v>26</v>
      </c>
      <c r="G8" s="64" t="s">
        <v>27</v>
      </c>
      <c r="L8" s="64" t="s">
        <v>30</v>
      </c>
      <c r="M8" s="64" t="s">
        <v>23</v>
      </c>
      <c r="N8" s="64" t="s">
        <v>24</v>
      </c>
      <c r="O8" s="64" t="s">
        <v>25</v>
      </c>
      <c r="P8" s="64" t="s">
        <v>26</v>
      </c>
      <c r="Q8" s="64" t="s">
        <v>27</v>
      </c>
      <c r="X8" s="45"/>
    </row>
    <row r="9" spans="1:24" x14ac:dyDescent="0.35">
      <c r="B9" s="64">
        <v>1</v>
      </c>
      <c r="C9" s="59">
        <f>AVERAGE(C83:C92)</f>
        <v>0.63190000000000013</v>
      </c>
      <c r="D9" s="48">
        <f>AVERAGE(C67:C76)</f>
        <v>0.93169999999999997</v>
      </c>
      <c r="E9" s="48">
        <f>AVERAGE(C51:C60)</f>
        <v>1.8600999999999999</v>
      </c>
      <c r="F9" s="48">
        <f>AVERAGE(C35:C44)</f>
        <v>2.4081000000000001</v>
      </c>
      <c r="G9" s="48">
        <f>AVERAGE(C20:C29)</f>
        <v>3.9192000000000009</v>
      </c>
      <c r="L9" s="64">
        <v>1</v>
      </c>
      <c r="M9" s="49">
        <f>AVERAGE(D83:D92)</f>
        <v>2.269296935804375E-3</v>
      </c>
      <c r="N9" s="49">
        <f>AVERAGE(D67:D76)</f>
        <v>2.269296935804375E-3</v>
      </c>
      <c r="O9" s="49">
        <f>AVERAGE(D51:D60)</f>
        <v>2.1880035069149263E-3</v>
      </c>
      <c r="P9" s="49">
        <f>AVERAGE(D35:D44)</f>
        <v>2.1880035069149263E-3</v>
      </c>
      <c r="Q9" s="49">
        <f>AVERAGE(D20:D29)</f>
        <v>2.1880035069149263E-3</v>
      </c>
      <c r="W9" s="50"/>
      <c r="X9" s="51"/>
    </row>
    <row r="10" spans="1:24" x14ac:dyDescent="0.35">
      <c r="B10" s="64">
        <v>10</v>
      </c>
      <c r="C10" s="48">
        <f>AVERAGE(G83:G92)</f>
        <v>2.1659999999999999</v>
      </c>
      <c r="D10" s="48">
        <f>AVERAGE(G67:G76)</f>
        <v>6.0149999999999988</v>
      </c>
      <c r="E10" s="48">
        <f>AVERAGE(G51:G60)</f>
        <v>11.275499999999999</v>
      </c>
      <c r="F10" s="48">
        <f>AVERAGE(G35:G44)</f>
        <v>15.024599999999998</v>
      </c>
      <c r="G10" s="48">
        <f>AVERAGE(G20:G29)</f>
        <v>27.950499999999998</v>
      </c>
      <c r="L10" s="64">
        <v>10</v>
      </c>
      <c r="M10" s="49">
        <f>AVERAGE(H83:H92)</f>
        <v>9.5674986740729531E-4</v>
      </c>
      <c r="N10" s="49">
        <f>AVERAGE(H67:H76)</f>
        <v>1.5395337872659033E-3</v>
      </c>
      <c r="O10" s="49">
        <f>AVERAGE(H51:H60)</f>
        <v>6.9710202969183559E-4</v>
      </c>
      <c r="P10" s="49">
        <f>AVERAGE(H35:H44)</f>
        <v>9.8760156350822127E-4</v>
      </c>
      <c r="Q10" s="49">
        <f>AVERAGE(H20:H29)</f>
        <v>5.3848811696111402E-4</v>
      </c>
      <c r="W10" s="50"/>
      <c r="X10" s="51"/>
    </row>
    <row r="11" spans="1:24" x14ac:dyDescent="0.35">
      <c r="B11" s="64">
        <v>20</v>
      </c>
      <c r="C11" s="63">
        <f>AVERAGE(K83:K92)</f>
        <v>4.0438000000000001</v>
      </c>
      <c r="D11" s="48">
        <f>AVERAGE(K67:K76)</f>
        <v>12.1167</v>
      </c>
      <c r="E11" s="48">
        <f>AVERAGE(K51:K60)</f>
        <v>21.561399999999999</v>
      </c>
      <c r="F11" s="48">
        <f>AVERAGE(K35:K44)</f>
        <v>29.290199999999999</v>
      </c>
      <c r="G11" s="48">
        <f>AVERAGE(K20:K29)</f>
        <v>54.199400000000004</v>
      </c>
      <c r="L11" s="64">
        <v>20</v>
      </c>
      <c r="M11" s="61">
        <f>AVERAGE(L83:L92)</f>
        <v>2.0727652414653103E-4</v>
      </c>
      <c r="N11" s="49">
        <f>AVERAGE(L67:L76)</f>
        <v>1.0444855680959205E-3</v>
      </c>
      <c r="O11" s="49">
        <f>AVERAGE(L51:L60)</f>
        <v>5.2538109354694743E-4</v>
      </c>
      <c r="P11" s="49">
        <f>AVERAGE(L35:L44)</f>
        <v>9.1869940457390794E-4</v>
      </c>
      <c r="Q11" s="49">
        <f>AVERAGE(L20:L29)</f>
        <v>5.3848811696111402E-4</v>
      </c>
      <c r="W11" s="50"/>
      <c r="X11" s="51"/>
    </row>
    <row r="12" spans="1:24" x14ac:dyDescent="0.35">
      <c r="B12" s="64">
        <v>30</v>
      </c>
      <c r="C12" s="48">
        <f>AVERAGE(O83:O92)</f>
        <v>6.0447999999999995</v>
      </c>
      <c r="D12" s="48">
        <f>AVERAGE(O67:O76)</f>
        <v>17.842499999999998</v>
      </c>
      <c r="E12" s="48">
        <f>AVERAGE(O51:O60)</f>
        <v>31.699099999999998</v>
      </c>
      <c r="F12" s="48">
        <f>AVERAGE(O35:O44)</f>
        <v>42.691999999999993</v>
      </c>
      <c r="G12" s="48">
        <f>AVERAGE(O20:O29)</f>
        <v>80.4589</v>
      </c>
      <c r="L12" s="64">
        <v>30</v>
      </c>
      <c r="M12" s="49">
        <f>AVERAGE(P83:P92)</f>
        <v>2.0727652414653103E-4</v>
      </c>
      <c r="N12" s="49">
        <f>AVERAGE(P67:P76)</f>
        <v>1.0444855680959205E-3</v>
      </c>
      <c r="O12" s="49">
        <f>AVERAGE(P51:P60)</f>
        <v>5.2538109354694743E-4</v>
      </c>
      <c r="P12" s="49">
        <f>AVERAGE(P35:P44)</f>
        <v>3.6391438376946977E-4</v>
      </c>
      <c r="Q12" s="49">
        <f>AVERAGE(P20:P29)</f>
        <v>5.3848811696111402E-4</v>
      </c>
      <c r="W12" s="50"/>
      <c r="X12" s="51"/>
    </row>
    <row r="13" spans="1:24" x14ac:dyDescent="0.35">
      <c r="B13" s="64">
        <v>40</v>
      </c>
      <c r="C13" s="48">
        <f>AVERAGE(S83:S92)</f>
        <v>7.6667000000000005</v>
      </c>
      <c r="D13" s="48">
        <f>AVERAGE(S67:S76)</f>
        <v>22.956200000000003</v>
      </c>
      <c r="E13" s="48">
        <f>AVERAGE(S51:S60)</f>
        <v>85.929099999999991</v>
      </c>
      <c r="F13" s="48">
        <f>AVERAGE(S35:S44)</f>
        <v>82.068699999999993</v>
      </c>
      <c r="G13" s="48">
        <f>AVERAGE(S20:S29)</f>
        <v>107.5714</v>
      </c>
      <c r="L13" s="64">
        <v>40</v>
      </c>
      <c r="M13" s="49">
        <f>AVERAGE(T83:T92)</f>
        <v>2.0727652414653103E-4</v>
      </c>
      <c r="N13" s="49">
        <f>AVERAGE(T67:T76)</f>
        <v>9.1869940457390794E-4</v>
      </c>
      <c r="O13" s="49">
        <f>AVERAGE(T51:T60)</f>
        <v>5.2538109354694743E-4</v>
      </c>
      <c r="P13" s="49">
        <f>AVERAGE(T35:T44)</f>
        <v>2.381282202474572E-4</v>
      </c>
      <c r="Q13" s="49">
        <f>AVERAGE(T20:T29)</f>
        <v>5.3848811696111402E-4</v>
      </c>
      <c r="W13" s="50"/>
      <c r="X13" s="51"/>
    </row>
    <row r="14" spans="1:24" x14ac:dyDescent="0.35">
      <c r="C14" s="50"/>
      <c r="D14" s="50"/>
      <c r="E14" s="53"/>
      <c r="F14" s="54"/>
      <c r="X14" s="45"/>
    </row>
    <row r="15" spans="1:24" x14ac:dyDescent="0.35">
      <c r="C15" s="50"/>
      <c r="D15" s="50"/>
      <c r="E15" s="53"/>
      <c r="F15" s="54"/>
      <c r="X15" s="45"/>
    </row>
    <row r="16" spans="1:24" x14ac:dyDescent="0.35">
      <c r="B16" s="55" t="s">
        <v>31</v>
      </c>
      <c r="X16" s="45"/>
    </row>
    <row r="17" spans="1:25" x14ac:dyDescent="0.35">
      <c r="X17" s="45"/>
    </row>
    <row r="18" spans="1:25" x14ac:dyDescent="0.35">
      <c r="B18" s="80" t="s">
        <v>36</v>
      </c>
      <c r="C18" s="80"/>
      <c r="D18" s="80"/>
      <c r="E18" s="80"/>
      <c r="F18" s="80" t="s">
        <v>40</v>
      </c>
      <c r="G18" s="80"/>
      <c r="H18" s="80"/>
      <c r="I18" s="80"/>
      <c r="J18" s="80" t="s">
        <v>37</v>
      </c>
      <c r="K18" s="80"/>
      <c r="L18" s="80"/>
      <c r="M18" s="80"/>
      <c r="N18" s="80" t="s">
        <v>38</v>
      </c>
      <c r="O18" s="80"/>
      <c r="P18" s="80"/>
      <c r="Q18" s="80"/>
      <c r="R18" s="80" t="s">
        <v>39</v>
      </c>
      <c r="S18" s="80"/>
      <c r="T18" s="80"/>
      <c r="U18" s="80"/>
      <c r="X18" s="45"/>
    </row>
    <row r="19" spans="1:25" x14ac:dyDescent="0.35">
      <c r="A19" s="28" t="s">
        <v>3</v>
      </c>
      <c r="B19" s="56" t="s">
        <v>0</v>
      </c>
      <c r="C19" s="56" t="s">
        <v>28</v>
      </c>
      <c r="D19" s="28" t="s">
        <v>29</v>
      </c>
      <c r="E19" s="28" t="s">
        <v>5</v>
      </c>
      <c r="F19" s="56" t="s">
        <v>0</v>
      </c>
      <c r="G19" s="56" t="s">
        <v>28</v>
      </c>
      <c r="H19" s="28" t="s">
        <v>29</v>
      </c>
      <c r="I19" s="28" t="s">
        <v>5</v>
      </c>
      <c r="J19" s="56" t="s">
        <v>0</v>
      </c>
      <c r="K19" s="56" t="s">
        <v>28</v>
      </c>
      <c r="L19" s="28" t="s">
        <v>29</v>
      </c>
      <c r="M19" s="28" t="s">
        <v>5</v>
      </c>
      <c r="N19" s="56" t="s">
        <v>0</v>
      </c>
      <c r="O19" s="56" t="s">
        <v>28</v>
      </c>
      <c r="P19" s="28" t="s">
        <v>29</v>
      </c>
      <c r="Q19" s="28" t="s">
        <v>5</v>
      </c>
      <c r="R19" s="56" t="s">
        <v>0</v>
      </c>
      <c r="S19" s="56" t="s">
        <v>28</v>
      </c>
      <c r="T19" s="28" t="s">
        <v>29</v>
      </c>
      <c r="U19" s="28" t="s">
        <v>5</v>
      </c>
      <c r="W19" t="s">
        <v>6</v>
      </c>
      <c r="X19" s="45"/>
      <c r="Y19" t="s">
        <v>41</v>
      </c>
    </row>
    <row r="20" spans="1:25" x14ac:dyDescent="0.35">
      <c r="A20" s="28" t="s">
        <v>7</v>
      </c>
      <c r="B20">
        <v>731</v>
      </c>
      <c r="C20">
        <v>0.113</v>
      </c>
      <c r="D20" s="49">
        <f>(B20-$Y20)/$Y20</f>
        <v>1.3869625520110958E-2</v>
      </c>
      <c r="E20" s="57">
        <f t="shared" ref="E20:E29" si="0">IF($W20=B20,1,0)</f>
        <v>0</v>
      </c>
      <c r="F20">
        <v>723</v>
      </c>
      <c r="G20">
        <v>1.0609999999999999</v>
      </c>
      <c r="H20" s="49">
        <f>(F20-$Y20)/$Y20</f>
        <v>2.7739251040221915E-3</v>
      </c>
      <c r="I20" s="57">
        <f t="shared" ref="I20:I29" si="1">IF($W20=F20,1,0)</f>
        <v>1</v>
      </c>
      <c r="J20">
        <v>723</v>
      </c>
      <c r="K20">
        <v>1.974</v>
      </c>
      <c r="L20" s="49">
        <f>(J20-$Y20)/$Y20</f>
        <v>2.7739251040221915E-3</v>
      </c>
      <c r="M20" s="57">
        <f t="shared" ref="M20:M29" si="2">IF($W20=J20,1,0)</f>
        <v>1</v>
      </c>
      <c r="N20">
        <v>723</v>
      </c>
      <c r="O20">
        <v>2.8679999999999999</v>
      </c>
      <c r="P20" s="49">
        <f>(N20-$Y20)/$Y20</f>
        <v>2.7739251040221915E-3</v>
      </c>
      <c r="Q20" s="57">
        <f t="shared" ref="Q20:Q29" si="3">IF($W20=N20,1,0)</f>
        <v>1</v>
      </c>
      <c r="R20">
        <v>723</v>
      </c>
      <c r="S20">
        <v>3.8210000000000002</v>
      </c>
      <c r="T20" s="49">
        <f>(R20-$Y20)/$Y20</f>
        <v>2.7739251040221915E-3</v>
      </c>
      <c r="U20" s="57">
        <f t="shared" ref="U20:U29" si="4">IF($W20=R20,1,0)</f>
        <v>1</v>
      </c>
      <c r="W20" s="54">
        <f>MIN(R20,N20,J20,F20,B20)</f>
        <v>723</v>
      </c>
      <c r="X20" s="45"/>
      <c r="Y20" s="54">
        <f>MIN(W20,W35,W51,W67,W83)</f>
        <v>721</v>
      </c>
    </row>
    <row r="21" spans="1:25" x14ac:dyDescent="0.35">
      <c r="A21" s="28" t="s">
        <v>8</v>
      </c>
      <c r="B21">
        <v>1440</v>
      </c>
      <c r="C21">
        <v>0.32400000000000001</v>
      </c>
      <c r="D21" s="49">
        <f t="shared" ref="D21:D29" si="5">(B21-$Y21)/$Y21</f>
        <v>2.0876826722338203E-3</v>
      </c>
      <c r="E21" s="57">
        <f t="shared" si="0"/>
        <v>1</v>
      </c>
      <c r="F21">
        <v>1440</v>
      </c>
      <c r="G21">
        <v>3.0640000000000001</v>
      </c>
      <c r="H21" s="49">
        <f t="shared" ref="H21:H29" si="6">(F21-$Y21)/$Y21</f>
        <v>2.0876826722338203E-3</v>
      </c>
      <c r="I21" s="57">
        <f t="shared" si="1"/>
        <v>1</v>
      </c>
      <c r="J21">
        <v>1440</v>
      </c>
      <c r="K21">
        <v>6.0510000000000002</v>
      </c>
      <c r="L21" s="49">
        <f t="shared" ref="L21:L29" si="7">(J21-$Y21)/$Y21</f>
        <v>2.0876826722338203E-3</v>
      </c>
      <c r="M21" s="57">
        <f t="shared" si="2"/>
        <v>1</v>
      </c>
      <c r="N21">
        <v>1440</v>
      </c>
      <c r="O21">
        <v>9.0709999999999997</v>
      </c>
      <c r="P21" s="49">
        <f t="shared" ref="P21:P29" si="8">(N21-$Y21)/$Y21</f>
        <v>2.0876826722338203E-3</v>
      </c>
      <c r="Q21" s="57">
        <f t="shared" si="3"/>
        <v>1</v>
      </c>
      <c r="R21">
        <v>1440</v>
      </c>
      <c r="S21">
        <v>12.215</v>
      </c>
      <c r="T21" s="49">
        <f t="shared" ref="T21:T29" si="9">(R21-$Y21)/$Y21</f>
        <v>2.0876826722338203E-3</v>
      </c>
      <c r="U21" s="57">
        <f t="shared" si="4"/>
        <v>1</v>
      </c>
      <c r="W21" s="54">
        <f t="shared" ref="W21:W29" si="10">MIN(R21,N21,J21,F21,B21)</f>
        <v>1440</v>
      </c>
      <c r="X21" s="45"/>
      <c r="Y21" s="54">
        <f t="shared" ref="Y21:Y29" si="11">MIN(W21,W36,W52,W68,W84)</f>
        <v>1437</v>
      </c>
    </row>
    <row r="22" spans="1:25" x14ac:dyDescent="0.35">
      <c r="A22" s="28" t="s">
        <v>9</v>
      </c>
      <c r="B22">
        <v>435</v>
      </c>
      <c r="C22">
        <v>6.7000000000000004E-2</v>
      </c>
      <c r="D22" s="49">
        <f t="shared" si="5"/>
        <v>0</v>
      </c>
      <c r="E22" s="57">
        <f t="shared" si="0"/>
        <v>1</v>
      </c>
      <c r="F22">
        <v>435</v>
      </c>
      <c r="G22">
        <v>0.23899999999999999</v>
      </c>
      <c r="H22" s="49">
        <f t="shared" si="6"/>
        <v>0</v>
      </c>
      <c r="I22" s="57">
        <f t="shared" si="1"/>
        <v>1</v>
      </c>
      <c r="J22">
        <v>435</v>
      </c>
      <c r="K22">
        <v>0.44500000000000001</v>
      </c>
      <c r="L22" s="49">
        <f t="shared" si="7"/>
        <v>0</v>
      </c>
      <c r="M22" s="57">
        <f t="shared" si="2"/>
        <v>1</v>
      </c>
      <c r="N22">
        <v>435</v>
      </c>
      <c r="O22">
        <v>0.61899999999999999</v>
      </c>
      <c r="P22" s="49">
        <f t="shared" si="8"/>
        <v>0</v>
      </c>
      <c r="Q22" s="57">
        <f t="shared" si="3"/>
        <v>1</v>
      </c>
      <c r="R22">
        <v>435</v>
      </c>
      <c r="S22">
        <v>0.86899999999999999</v>
      </c>
      <c r="T22" s="49">
        <f t="shared" si="9"/>
        <v>0</v>
      </c>
      <c r="U22" s="57">
        <f t="shared" si="4"/>
        <v>1</v>
      </c>
      <c r="W22" s="54">
        <f t="shared" si="10"/>
        <v>435</v>
      </c>
      <c r="X22" s="45"/>
      <c r="Y22" s="54">
        <f t="shared" si="11"/>
        <v>435</v>
      </c>
    </row>
    <row r="23" spans="1:25" x14ac:dyDescent="0.35">
      <c r="A23" s="28" t="s">
        <v>17</v>
      </c>
      <c r="B23">
        <v>578</v>
      </c>
      <c r="C23">
        <v>6.5000000000000002E-2</v>
      </c>
      <c r="D23" s="49">
        <f t="shared" si="5"/>
        <v>0</v>
      </c>
      <c r="E23" s="57">
        <f t="shared" si="0"/>
        <v>1</v>
      </c>
      <c r="F23">
        <v>578</v>
      </c>
      <c r="G23">
        <v>0.49199999999999999</v>
      </c>
      <c r="H23" s="49">
        <f t="shared" si="6"/>
        <v>0</v>
      </c>
      <c r="I23" s="57">
        <f t="shared" si="1"/>
        <v>1</v>
      </c>
      <c r="J23">
        <v>578</v>
      </c>
      <c r="K23">
        <v>0.86</v>
      </c>
      <c r="L23" s="49">
        <f t="shared" si="7"/>
        <v>0</v>
      </c>
      <c r="M23" s="57">
        <f t="shared" si="2"/>
        <v>1</v>
      </c>
      <c r="N23">
        <v>578</v>
      </c>
      <c r="O23">
        <v>1.3340000000000001</v>
      </c>
      <c r="P23" s="49">
        <f t="shared" si="8"/>
        <v>0</v>
      </c>
      <c r="Q23" s="57">
        <f t="shared" si="3"/>
        <v>1</v>
      </c>
      <c r="R23">
        <v>578</v>
      </c>
      <c r="S23">
        <v>1.8360000000000001</v>
      </c>
      <c r="T23" s="49">
        <f t="shared" si="9"/>
        <v>0</v>
      </c>
      <c r="U23" s="57">
        <f t="shared" si="4"/>
        <v>1</v>
      </c>
      <c r="W23" s="54">
        <f t="shared" si="10"/>
        <v>578</v>
      </c>
      <c r="X23" s="45"/>
      <c r="Y23" s="54">
        <f t="shared" si="11"/>
        <v>578</v>
      </c>
    </row>
    <row r="24" spans="1:25" x14ac:dyDescent="0.35">
      <c r="A24" s="28" t="s">
        <v>10</v>
      </c>
      <c r="B24">
        <v>741</v>
      </c>
      <c r="C24">
        <v>0.128</v>
      </c>
      <c r="D24" s="49">
        <f t="shared" si="5"/>
        <v>0</v>
      </c>
      <c r="E24" s="57">
        <f t="shared" si="0"/>
        <v>1</v>
      </c>
      <c r="F24">
        <v>741</v>
      </c>
      <c r="G24">
        <v>0.71499999999999997</v>
      </c>
      <c r="H24" s="49">
        <f t="shared" si="6"/>
        <v>0</v>
      </c>
      <c r="I24" s="57">
        <f t="shared" si="1"/>
        <v>1</v>
      </c>
      <c r="J24">
        <v>741</v>
      </c>
      <c r="K24">
        <v>1.371</v>
      </c>
      <c r="L24" s="49">
        <f t="shared" si="7"/>
        <v>0</v>
      </c>
      <c r="M24" s="57">
        <f t="shared" si="2"/>
        <v>1</v>
      </c>
      <c r="N24">
        <v>741</v>
      </c>
      <c r="O24">
        <v>1.982</v>
      </c>
      <c r="P24" s="49">
        <f t="shared" si="8"/>
        <v>0</v>
      </c>
      <c r="Q24" s="57">
        <f t="shared" si="3"/>
        <v>1</v>
      </c>
      <c r="R24">
        <v>741</v>
      </c>
      <c r="S24">
        <v>2.6459999999999999</v>
      </c>
      <c r="T24" s="49">
        <f t="shared" si="9"/>
        <v>0</v>
      </c>
      <c r="U24" s="57">
        <f t="shared" si="4"/>
        <v>1</v>
      </c>
      <c r="W24" s="54">
        <f t="shared" si="10"/>
        <v>741</v>
      </c>
      <c r="X24" s="45"/>
      <c r="Y24" s="54">
        <f t="shared" si="11"/>
        <v>741</v>
      </c>
    </row>
    <row r="25" spans="1:25" x14ac:dyDescent="0.35">
      <c r="A25" s="28" t="s">
        <v>11</v>
      </c>
      <c r="B25">
        <v>4357</v>
      </c>
      <c r="C25">
        <v>12.817</v>
      </c>
      <c r="D25" s="49">
        <f t="shared" si="5"/>
        <v>6.8902158934313273E-4</v>
      </c>
      <c r="E25" s="57">
        <f t="shared" si="0"/>
        <v>0</v>
      </c>
      <c r="F25">
        <v>4355</v>
      </c>
      <c r="G25">
        <v>84.438999999999993</v>
      </c>
      <c r="H25" s="49">
        <f t="shared" si="6"/>
        <v>2.2967386311437759E-4</v>
      </c>
      <c r="I25" s="57">
        <f t="shared" si="1"/>
        <v>1</v>
      </c>
      <c r="J25">
        <v>4355</v>
      </c>
      <c r="K25">
        <v>159.69800000000001</v>
      </c>
      <c r="L25" s="49">
        <f t="shared" si="7"/>
        <v>2.2967386311437759E-4</v>
      </c>
      <c r="M25" s="57">
        <f t="shared" si="2"/>
        <v>1</v>
      </c>
      <c r="N25">
        <v>4355</v>
      </c>
      <c r="O25">
        <v>234.06200000000001</v>
      </c>
      <c r="P25" s="49">
        <f t="shared" si="8"/>
        <v>2.2967386311437759E-4</v>
      </c>
      <c r="Q25" s="57">
        <f t="shared" si="3"/>
        <v>1</v>
      </c>
      <c r="R25">
        <v>4355</v>
      </c>
      <c r="S25">
        <v>312.39400000000001</v>
      </c>
      <c r="T25" s="49">
        <f t="shared" si="9"/>
        <v>2.2967386311437759E-4</v>
      </c>
      <c r="U25" s="57">
        <f t="shared" si="4"/>
        <v>1</v>
      </c>
      <c r="W25" s="54">
        <f t="shared" si="10"/>
        <v>4355</v>
      </c>
      <c r="X25" s="45"/>
      <c r="Y25" s="54">
        <f t="shared" si="11"/>
        <v>4354</v>
      </c>
    </row>
    <row r="26" spans="1:25" x14ac:dyDescent="0.35">
      <c r="A26" s="28" t="s">
        <v>12</v>
      </c>
      <c r="B26">
        <v>3433</v>
      </c>
      <c r="C26">
        <v>8.9120000000000008</v>
      </c>
      <c r="D26" s="49">
        <f t="shared" si="5"/>
        <v>1.1665208515602217E-3</v>
      </c>
      <c r="E26" s="57">
        <f t="shared" si="0"/>
        <v>0</v>
      </c>
      <c r="F26">
        <v>3429</v>
      </c>
      <c r="G26">
        <v>53.381999999999998</v>
      </c>
      <c r="H26" s="49">
        <f t="shared" si="6"/>
        <v>0</v>
      </c>
      <c r="I26" s="57">
        <f t="shared" si="1"/>
        <v>1</v>
      </c>
      <c r="J26">
        <v>3429</v>
      </c>
      <c r="K26">
        <v>103.836</v>
      </c>
      <c r="L26" s="49">
        <f t="shared" si="7"/>
        <v>0</v>
      </c>
      <c r="M26" s="57">
        <f t="shared" si="2"/>
        <v>1</v>
      </c>
      <c r="N26">
        <v>3429</v>
      </c>
      <c r="O26">
        <v>154.042</v>
      </c>
      <c r="P26" s="49">
        <f t="shared" si="8"/>
        <v>0</v>
      </c>
      <c r="Q26" s="57">
        <f t="shared" si="3"/>
        <v>1</v>
      </c>
      <c r="R26">
        <v>3429</v>
      </c>
      <c r="S26">
        <v>204.75899999999999</v>
      </c>
      <c r="T26" s="49">
        <f t="shared" si="9"/>
        <v>0</v>
      </c>
      <c r="U26" s="57">
        <f t="shared" si="4"/>
        <v>1</v>
      </c>
      <c r="W26" s="54">
        <f t="shared" si="10"/>
        <v>3429</v>
      </c>
      <c r="X26" s="45"/>
      <c r="Y26" s="54">
        <f t="shared" si="11"/>
        <v>3429</v>
      </c>
    </row>
    <row r="27" spans="1:25" x14ac:dyDescent="0.35">
      <c r="A27" s="28" t="s">
        <v>13</v>
      </c>
      <c r="B27">
        <v>3407</v>
      </c>
      <c r="C27">
        <v>7.7770000000000001</v>
      </c>
      <c r="D27" s="49">
        <f t="shared" si="5"/>
        <v>2.9359953024075161E-4</v>
      </c>
      <c r="E27" s="57">
        <f t="shared" si="0"/>
        <v>1</v>
      </c>
      <c r="F27">
        <v>3407</v>
      </c>
      <c r="G27">
        <v>49.914000000000001</v>
      </c>
      <c r="H27" s="49">
        <f t="shared" si="6"/>
        <v>2.9359953024075161E-4</v>
      </c>
      <c r="I27" s="57">
        <f t="shared" si="1"/>
        <v>1</v>
      </c>
      <c r="J27">
        <v>3407</v>
      </c>
      <c r="K27">
        <v>99.86</v>
      </c>
      <c r="L27" s="49">
        <f t="shared" si="7"/>
        <v>2.9359953024075161E-4</v>
      </c>
      <c r="M27" s="57">
        <f t="shared" si="2"/>
        <v>1</v>
      </c>
      <c r="N27">
        <v>3407</v>
      </c>
      <c r="O27">
        <v>147.33500000000001</v>
      </c>
      <c r="P27" s="49">
        <f t="shared" si="8"/>
        <v>2.9359953024075161E-4</v>
      </c>
      <c r="Q27" s="57">
        <f t="shared" si="3"/>
        <v>1</v>
      </c>
      <c r="R27">
        <v>3407</v>
      </c>
      <c r="S27">
        <v>196.78899999999999</v>
      </c>
      <c r="T27" s="49">
        <f t="shared" si="9"/>
        <v>2.9359953024075161E-4</v>
      </c>
      <c r="U27" s="57">
        <f t="shared" si="4"/>
        <v>1</v>
      </c>
      <c r="W27" s="54">
        <f t="shared" si="10"/>
        <v>3407</v>
      </c>
      <c r="X27" s="45"/>
      <c r="Y27" s="54">
        <f t="shared" si="11"/>
        <v>3406</v>
      </c>
    </row>
    <row r="28" spans="1:25" x14ac:dyDescent="0.35">
      <c r="A28" s="28" t="s">
        <v>14</v>
      </c>
      <c r="B28">
        <v>798</v>
      </c>
      <c r="C28">
        <v>0.218</v>
      </c>
      <c r="D28" s="49">
        <f t="shared" si="5"/>
        <v>3.7735849056603774E-3</v>
      </c>
      <c r="E28" s="57">
        <f t="shared" si="0"/>
        <v>0</v>
      </c>
      <c r="F28">
        <v>795</v>
      </c>
      <c r="G28">
        <v>1.9530000000000001</v>
      </c>
      <c r="H28" s="49">
        <f t="shared" si="6"/>
        <v>0</v>
      </c>
      <c r="I28" s="57">
        <f t="shared" si="1"/>
        <v>1</v>
      </c>
      <c r="J28">
        <v>795</v>
      </c>
      <c r="K28">
        <v>3.819</v>
      </c>
      <c r="L28" s="49">
        <f t="shared" si="7"/>
        <v>0</v>
      </c>
      <c r="M28" s="57">
        <f t="shared" si="2"/>
        <v>1</v>
      </c>
      <c r="N28">
        <v>795</v>
      </c>
      <c r="O28">
        <v>5.5140000000000002</v>
      </c>
      <c r="P28" s="49">
        <f t="shared" si="8"/>
        <v>0</v>
      </c>
      <c r="Q28" s="57">
        <f t="shared" si="3"/>
        <v>1</v>
      </c>
      <c r="R28">
        <v>795</v>
      </c>
      <c r="S28">
        <v>7.29</v>
      </c>
      <c r="T28" s="49">
        <f t="shared" si="9"/>
        <v>0</v>
      </c>
      <c r="U28" s="57">
        <f t="shared" si="4"/>
        <v>1</v>
      </c>
      <c r="W28" s="54">
        <f t="shared" si="10"/>
        <v>795</v>
      </c>
      <c r="X28" s="45"/>
      <c r="Y28" s="54">
        <f t="shared" si="11"/>
        <v>795</v>
      </c>
    </row>
    <row r="29" spans="1:25" x14ac:dyDescent="0.35">
      <c r="A29" s="28" t="s">
        <v>15</v>
      </c>
      <c r="B29">
        <v>2288</v>
      </c>
      <c r="C29">
        <v>8.7710000000000008</v>
      </c>
      <c r="D29" s="49">
        <f t="shared" si="5"/>
        <v>0</v>
      </c>
      <c r="E29" s="57">
        <f t="shared" si="0"/>
        <v>1</v>
      </c>
      <c r="F29">
        <v>2288</v>
      </c>
      <c r="G29">
        <v>84.245999999999995</v>
      </c>
      <c r="H29" s="49">
        <f t="shared" si="6"/>
        <v>0</v>
      </c>
      <c r="I29" s="57">
        <f t="shared" si="1"/>
        <v>1</v>
      </c>
      <c r="J29">
        <v>2288</v>
      </c>
      <c r="K29">
        <v>164.08</v>
      </c>
      <c r="L29" s="49">
        <f t="shared" si="7"/>
        <v>0</v>
      </c>
      <c r="M29" s="57">
        <f t="shared" si="2"/>
        <v>1</v>
      </c>
      <c r="N29">
        <v>2288</v>
      </c>
      <c r="O29">
        <v>247.762</v>
      </c>
      <c r="P29" s="49">
        <f t="shared" si="8"/>
        <v>0</v>
      </c>
      <c r="Q29" s="57">
        <f t="shared" si="3"/>
        <v>1</v>
      </c>
      <c r="R29">
        <v>2288</v>
      </c>
      <c r="S29">
        <v>333.09500000000003</v>
      </c>
      <c r="T29" s="49">
        <f t="shared" si="9"/>
        <v>0</v>
      </c>
      <c r="U29" s="57">
        <f t="shared" si="4"/>
        <v>1</v>
      </c>
      <c r="W29" s="54">
        <f t="shared" si="10"/>
        <v>2288</v>
      </c>
      <c r="X29" s="45"/>
      <c r="Y29" s="54">
        <f t="shared" si="11"/>
        <v>2288</v>
      </c>
    </row>
    <row r="30" spans="1:25" x14ac:dyDescent="0.3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</row>
    <row r="31" spans="1:25" x14ac:dyDescent="0.35">
      <c r="A31" s="45"/>
      <c r="B31" s="58" t="s">
        <v>32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</row>
    <row r="32" spans="1:25" x14ac:dyDescent="0.3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</row>
    <row r="33" spans="1:25" x14ac:dyDescent="0.35">
      <c r="B33" s="80" t="s">
        <v>36</v>
      </c>
      <c r="C33" s="80"/>
      <c r="D33" s="80"/>
      <c r="E33" s="80"/>
      <c r="F33" s="80" t="s">
        <v>40</v>
      </c>
      <c r="G33" s="80"/>
      <c r="H33" s="80"/>
      <c r="I33" s="80"/>
      <c r="J33" s="80" t="s">
        <v>37</v>
      </c>
      <c r="K33" s="80"/>
      <c r="L33" s="80"/>
      <c r="M33" s="80"/>
      <c r="N33" s="80" t="s">
        <v>38</v>
      </c>
      <c r="O33" s="80"/>
      <c r="P33" s="80"/>
      <c r="Q33" s="80"/>
      <c r="R33" s="80" t="s">
        <v>39</v>
      </c>
      <c r="S33" s="80"/>
      <c r="T33" s="80"/>
      <c r="U33" s="80"/>
      <c r="X33" s="45"/>
    </row>
    <row r="34" spans="1:25" x14ac:dyDescent="0.35">
      <c r="A34" s="28" t="s">
        <v>3</v>
      </c>
      <c r="B34" s="56" t="s">
        <v>0</v>
      </c>
      <c r="C34" s="56" t="s">
        <v>28</v>
      </c>
      <c r="D34" s="28" t="s">
        <v>29</v>
      </c>
      <c r="E34" s="28" t="s">
        <v>5</v>
      </c>
      <c r="F34" s="56" t="s">
        <v>0</v>
      </c>
      <c r="G34" s="56" t="s">
        <v>28</v>
      </c>
      <c r="H34" s="28" t="s">
        <v>29</v>
      </c>
      <c r="I34" s="28" t="s">
        <v>5</v>
      </c>
      <c r="J34" s="56" t="s">
        <v>0</v>
      </c>
      <c r="K34" s="56" t="s">
        <v>28</v>
      </c>
      <c r="L34" s="28" t="s">
        <v>29</v>
      </c>
      <c r="M34" s="28" t="s">
        <v>5</v>
      </c>
      <c r="N34" s="56" t="s">
        <v>0</v>
      </c>
      <c r="O34" s="56" t="s">
        <v>28</v>
      </c>
      <c r="P34" s="28" t="s">
        <v>29</v>
      </c>
      <c r="Q34" s="28" t="s">
        <v>5</v>
      </c>
      <c r="R34" s="56" t="s">
        <v>0</v>
      </c>
      <c r="S34" s="56" t="s">
        <v>28</v>
      </c>
      <c r="T34" s="28" t="s">
        <v>29</v>
      </c>
      <c r="U34" s="28" t="s">
        <v>5</v>
      </c>
      <c r="W34" t="s">
        <v>6</v>
      </c>
      <c r="X34" s="45"/>
      <c r="Y34" t="s">
        <v>41</v>
      </c>
    </row>
    <row r="35" spans="1:25" x14ac:dyDescent="0.35">
      <c r="A35" s="28" t="s">
        <v>7</v>
      </c>
      <c r="B35">
        <v>731</v>
      </c>
      <c r="C35">
        <v>6.4000000000000001E-2</v>
      </c>
      <c r="D35" s="49">
        <f>(B35-$Y35)/$Y35</f>
        <v>1.3869625520110958E-2</v>
      </c>
      <c r="E35" s="57">
        <f t="shared" ref="E35:E44" si="12">IF($W35=B35,1,0)</f>
        <v>0</v>
      </c>
      <c r="F35">
        <v>725</v>
      </c>
      <c r="G35">
        <v>0.625</v>
      </c>
      <c r="H35" s="49">
        <f>(F35-$Y35)/$Y35</f>
        <v>5.5478502080443829E-3</v>
      </c>
      <c r="I35" s="57">
        <f t="shared" ref="I35:I44" si="13">IF($W35=F35,1,0)</f>
        <v>0</v>
      </c>
      <c r="J35">
        <v>725</v>
      </c>
      <c r="K35">
        <v>1.0209999999999999</v>
      </c>
      <c r="L35" s="49">
        <f>(J35-$Y35)/$Y35</f>
        <v>5.5478502080443829E-3</v>
      </c>
      <c r="M35" s="57">
        <f t="shared" ref="M35:M44" si="14">IF($W35=J35,1,0)</f>
        <v>0</v>
      </c>
      <c r="N35">
        <v>721</v>
      </c>
      <c r="O35">
        <v>1.724</v>
      </c>
      <c r="P35" s="49">
        <f>(N35-$Y35)/$Y35</f>
        <v>0</v>
      </c>
      <c r="Q35" s="57">
        <f t="shared" ref="Q35:Q44" si="15">IF($W35=N35,1,0)</f>
        <v>1</v>
      </c>
      <c r="R35">
        <v>721</v>
      </c>
      <c r="S35">
        <v>2.0190000000000001</v>
      </c>
      <c r="T35" s="49">
        <f>(R35-$Y35)/$Y35</f>
        <v>0</v>
      </c>
      <c r="U35" s="57">
        <f t="shared" ref="U35:U44" si="16">IF($W35=R35,1,0)</f>
        <v>1</v>
      </c>
      <c r="W35" s="54">
        <f>MIN(R35,N35,J35,F35,B35)</f>
        <v>721</v>
      </c>
      <c r="X35" s="45"/>
      <c r="Y35" s="54">
        <f>Y20</f>
        <v>721</v>
      </c>
    </row>
    <row r="36" spans="1:25" x14ac:dyDescent="0.35">
      <c r="A36" s="28" t="s">
        <v>8</v>
      </c>
      <c r="B36">
        <v>1440</v>
      </c>
      <c r="C36">
        <v>0.17100000000000001</v>
      </c>
      <c r="D36" s="49">
        <f t="shared" ref="D36:D44" si="17">(B36-$Y36)/$Y36</f>
        <v>2.0876826722338203E-3</v>
      </c>
      <c r="E36" s="57">
        <f t="shared" si="12"/>
        <v>1</v>
      </c>
      <c r="F36">
        <v>1440</v>
      </c>
      <c r="G36">
        <v>1.8440000000000001</v>
      </c>
      <c r="H36" s="49">
        <f t="shared" ref="H36:H44" si="18">(F36-$Y36)/$Y36</f>
        <v>2.0876826722338203E-3</v>
      </c>
      <c r="I36" s="57">
        <f t="shared" si="13"/>
        <v>1</v>
      </c>
      <c r="J36">
        <v>1440</v>
      </c>
      <c r="K36">
        <v>2.9660000000000002</v>
      </c>
      <c r="L36" s="49">
        <f t="shared" ref="L36:L44" si="19">(J36-$Y36)/$Y36</f>
        <v>2.0876826722338203E-3</v>
      </c>
      <c r="M36" s="57">
        <f t="shared" si="14"/>
        <v>1</v>
      </c>
      <c r="N36">
        <v>1440</v>
      </c>
      <c r="O36">
        <v>4.9000000000000004</v>
      </c>
      <c r="P36" s="49">
        <f t="shared" ref="P36:P44" si="20">(N36-$Y36)/$Y36</f>
        <v>2.0876826722338203E-3</v>
      </c>
      <c r="Q36" s="57">
        <f t="shared" si="15"/>
        <v>1</v>
      </c>
      <c r="R36">
        <v>1440</v>
      </c>
      <c r="S36">
        <v>9.2059999999999995</v>
      </c>
      <c r="T36" s="49">
        <f t="shared" ref="T36:T44" si="21">(R36-$Y36)/$Y36</f>
        <v>2.0876826722338203E-3</v>
      </c>
      <c r="U36" s="57">
        <f t="shared" si="16"/>
        <v>1</v>
      </c>
      <c r="W36" s="54">
        <f t="shared" ref="W36:W44" si="22">MIN(R36,N36,J36,F36,B36)</f>
        <v>1440</v>
      </c>
      <c r="X36" s="45"/>
      <c r="Y36" s="54">
        <f t="shared" ref="Y36:Y44" si="23">Y21</f>
        <v>1437</v>
      </c>
    </row>
    <row r="37" spans="1:25" x14ac:dyDescent="0.35">
      <c r="A37" s="28" t="s">
        <v>9</v>
      </c>
      <c r="B37">
        <v>435</v>
      </c>
      <c r="C37">
        <v>4.2999999999999997E-2</v>
      </c>
      <c r="D37" s="49">
        <f t="shared" si="17"/>
        <v>0</v>
      </c>
      <c r="E37" s="57">
        <f t="shared" si="12"/>
        <v>1</v>
      </c>
      <c r="F37">
        <v>435</v>
      </c>
      <c r="G37">
        <v>0.13200000000000001</v>
      </c>
      <c r="H37" s="49">
        <f t="shared" si="18"/>
        <v>0</v>
      </c>
      <c r="I37" s="57">
        <f t="shared" si="13"/>
        <v>1</v>
      </c>
      <c r="J37">
        <v>435</v>
      </c>
      <c r="K37">
        <v>0.22600000000000001</v>
      </c>
      <c r="L37" s="49">
        <f t="shared" si="19"/>
        <v>0</v>
      </c>
      <c r="M37" s="57">
        <f t="shared" si="14"/>
        <v>1</v>
      </c>
      <c r="N37">
        <v>435</v>
      </c>
      <c r="O37">
        <v>0.433</v>
      </c>
      <c r="P37" s="49">
        <f t="shared" si="20"/>
        <v>0</v>
      </c>
      <c r="Q37" s="57">
        <f t="shared" si="15"/>
        <v>1</v>
      </c>
      <c r="R37">
        <v>435</v>
      </c>
      <c r="S37">
        <v>0.61899999999999999</v>
      </c>
      <c r="T37" s="49">
        <f t="shared" si="21"/>
        <v>0</v>
      </c>
      <c r="U37" s="57">
        <f t="shared" si="16"/>
        <v>1</v>
      </c>
      <c r="W37" s="54">
        <f t="shared" si="22"/>
        <v>435</v>
      </c>
      <c r="X37" s="45"/>
      <c r="Y37" s="54">
        <f t="shared" si="23"/>
        <v>435</v>
      </c>
    </row>
    <row r="38" spans="1:25" x14ac:dyDescent="0.35">
      <c r="A38" s="28" t="s">
        <v>17</v>
      </c>
      <c r="B38">
        <v>578</v>
      </c>
      <c r="C38">
        <v>4.1000000000000002E-2</v>
      </c>
      <c r="D38" s="49">
        <f t="shared" si="17"/>
        <v>0</v>
      </c>
      <c r="E38" s="57">
        <f t="shared" si="12"/>
        <v>1</v>
      </c>
      <c r="F38">
        <v>578</v>
      </c>
      <c r="G38">
        <v>0.30199999999999999</v>
      </c>
      <c r="H38" s="49">
        <f t="shared" si="18"/>
        <v>0</v>
      </c>
      <c r="I38" s="57">
        <f t="shared" si="13"/>
        <v>1</v>
      </c>
      <c r="J38">
        <v>578</v>
      </c>
      <c r="K38">
        <v>0.47699999999999998</v>
      </c>
      <c r="L38" s="49">
        <f t="shared" si="19"/>
        <v>0</v>
      </c>
      <c r="M38" s="57">
        <f t="shared" si="14"/>
        <v>1</v>
      </c>
      <c r="N38">
        <v>578</v>
      </c>
      <c r="O38">
        <v>0.72199999999999998</v>
      </c>
      <c r="P38" s="49">
        <f t="shared" si="20"/>
        <v>0</v>
      </c>
      <c r="Q38" s="57">
        <f t="shared" si="15"/>
        <v>1</v>
      </c>
      <c r="R38">
        <v>578</v>
      </c>
      <c r="S38">
        <v>1.35</v>
      </c>
      <c r="T38" s="49">
        <f t="shared" si="21"/>
        <v>0</v>
      </c>
      <c r="U38" s="57">
        <f t="shared" si="16"/>
        <v>1</v>
      </c>
      <c r="W38" s="54">
        <f t="shared" si="22"/>
        <v>578</v>
      </c>
      <c r="X38" s="45"/>
      <c r="Y38" s="54">
        <f t="shared" si="23"/>
        <v>578</v>
      </c>
    </row>
    <row r="39" spans="1:25" x14ac:dyDescent="0.35">
      <c r="A39" s="28" t="s">
        <v>10</v>
      </c>
      <c r="B39">
        <v>741</v>
      </c>
      <c r="C39">
        <v>7.5999999999999998E-2</v>
      </c>
      <c r="D39" s="49">
        <f t="shared" si="17"/>
        <v>0</v>
      </c>
      <c r="E39" s="57">
        <f t="shared" si="12"/>
        <v>1</v>
      </c>
      <c r="F39">
        <v>741</v>
      </c>
      <c r="G39">
        <v>0.45100000000000001</v>
      </c>
      <c r="H39" s="49">
        <f t="shared" si="18"/>
        <v>0</v>
      </c>
      <c r="I39" s="57">
        <f t="shared" si="13"/>
        <v>1</v>
      </c>
      <c r="J39">
        <v>741</v>
      </c>
      <c r="K39">
        <v>0.78500000000000003</v>
      </c>
      <c r="L39" s="49">
        <f t="shared" si="19"/>
        <v>0</v>
      </c>
      <c r="M39" s="57">
        <f t="shared" si="14"/>
        <v>1</v>
      </c>
      <c r="N39">
        <v>741</v>
      </c>
      <c r="O39">
        <v>1.04</v>
      </c>
      <c r="P39" s="49">
        <f t="shared" si="20"/>
        <v>0</v>
      </c>
      <c r="Q39" s="57">
        <f t="shared" si="15"/>
        <v>1</v>
      </c>
      <c r="R39">
        <v>741</v>
      </c>
      <c r="S39">
        <v>1.9259999999999999</v>
      </c>
      <c r="T39" s="49">
        <f t="shared" si="21"/>
        <v>0</v>
      </c>
      <c r="U39" s="57">
        <f t="shared" si="16"/>
        <v>1</v>
      </c>
      <c r="W39" s="54">
        <f t="shared" si="22"/>
        <v>741</v>
      </c>
      <c r="X39" s="45"/>
      <c r="Y39" s="54">
        <f t="shared" si="23"/>
        <v>741</v>
      </c>
    </row>
    <row r="40" spans="1:25" x14ac:dyDescent="0.35">
      <c r="A40" s="28" t="s">
        <v>11</v>
      </c>
      <c r="B40">
        <v>4357</v>
      </c>
      <c r="C40">
        <v>8.2680000000000007</v>
      </c>
      <c r="D40" s="49">
        <f t="shared" si="17"/>
        <v>6.8902158934313273E-4</v>
      </c>
      <c r="E40" s="57">
        <f t="shared" si="12"/>
        <v>0</v>
      </c>
      <c r="F40">
        <v>4357</v>
      </c>
      <c r="G40">
        <v>42.716999999999999</v>
      </c>
      <c r="H40" s="49">
        <f t="shared" si="18"/>
        <v>6.8902158934313273E-4</v>
      </c>
      <c r="I40" s="57">
        <f t="shared" si="13"/>
        <v>0</v>
      </c>
      <c r="J40">
        <v>4354</v>
      </c>
      <c r="K40">
        <v>80.72</v>
      </c>
      <c r="L40" s="49">
        <f t="shared" si="19"/>
        <v>0</v>
      </c>
      <c r="M40" s="57">
        <f t="shared" si="14"/>
        <v>1</v>
      </c>
      <c r="N40">
        <v>4354</v>
      </c>
      <c r="O40">
        <v>125.179</v>
      </c>
      <c r="P40" s="49">
        <f t="shared" si="20"/>
        <v>0</v>
      </c>
      <c r="Q40" s="57">
        <f t="shared" si="15"/>
        <v>1</v>
      </c>
      <c r="R40">
        <v>4354</v>
      </c>
      <c r="S40">
        <v>236.07599999999999</v>
      </c>
      <c r="T40" s="49">
        <f t="shared" si="21"/>
        <v>0</v>
      </c>
      <c r="U40" s="57">
        <f t="shared" si="16"/>
        <v>1</v>
      </c>
      <c r="W40" s="54">
        <f t="shared" si="22"/>
        <v>4354</v>
      </c>
      <c r="X40" s="45"/>
      <c r="Y40" s="54">
        <f t="shared" si="23"/>
        <v>4354</v>
      </c>
    </row>
    <row r="41" spans="1:25" x14ac:dyDescent="0.35">
      <c r="A41" s="28" t="s">
        <v>12</v>
      </c>
      <c r="B41">
        <v>3433</v>
      </c>
      <c r="C41">
        <v>5.468</v>
      </c>
      <c r="D41" s="49">
        <f t="shared" si="17"/>
        <v>1.1665208515602217E-3</v>
      </c>
      <c r="E41" s="57">
        <f t="shared" si="12"/>
        <v>0</v>
      </c>
      <c r="F41">
        <v>3429</v>
      </c>
      <c r="G41">
        <v>31.652000000000001</v>
      </c>
      <c r="H41" s="49">
        <f t="shared" si="18"/>
        <v>0</v>
      </c>
      <c r="I41" s="57">
        <f t="shared" si="13"/>
        <v>1</v>
      </c>
      <c r="J41">
        <v>3429</v>
      </c>
      <c r="K41">
        <v>59.904000000000003</v>
      </c>
      <c r="L41" s="49">
        <f t="shared" si="19"/>
        <v>0</v>
      </c>
      <c r="M41" s="57">
        <f t="shared" si="14"/>
        <v>1</v>
      </c>
      <c r="N41">
        <v>3429</v>
      </c>
      <c r="O41">
        <v>83.27</v>
      </c>
      <c r="P41" s="49">
        <f t="shared" si="20"/>
        <v>0</v>
      </c>
      <c r="Q41" s="57">
        <f t="shared" si="15"/>
        <v>1</v>
      </c>
      <c r="R41">
        <v>3429</v>
      </c>
      <c r="S41">
        <v>162.858</v>
      </c>
      <c r="T41" s="49">
        <f t="shared" si="21"/>
        <v>0</v>
      </c>
      <c r="U41" s="57">
        <f t="shared" si="16"/>
        <v>1</v>
      </c>
      <c r="W41" s="54">
        <f t="shared" si="22"/>
        <v>3429</v>
      </c>
      <c r="X41" s="45"/>
      <c r="Y41" s="54">
        <f t="shared" si="23"/>
        <v>3429</v>
      </c>
    </row>
    <row r="42" spans="1:25" x14ac:dyDescent="0.35">
      <c r="A42" s="28" t="s">
        <v>13</v>
      </c>
      <c r="B42">
        <v>3407</v>
      </c>
      <c r="C42">
        <v>4.8600000000000003</v>
      </c>
      <c r="D42" s="49">
        <f t="shared" si="17"/>
        <v>2.9359953024075161E-4</v>
      </c>
      <c r="E42" s="57">
        <f t="shared" si="12"/>
        <v>1</v>
      </c>
      <c r="F42">
        <v>3407</v>
      </c>
      <c r="G42">
        <v>28.094999999999999</v>
      </c>
      <c r="H42" s="49">
        <f t="shared" si="18"/>
        <v>2.9359953024075161E-4</v>
      </c>
      <c r="I42" s="57">
        <f t="shared" si="13"/>
        <v>1</v>
      </c>
      <c r="J42">
        <v>3407</v>
      </c>
      <c r="K42">
        <v>52.798999999999999</v>
      </c>
      <c r="L42" s="49">
        <f t="shared" si="19"/>
        <v>2.9359953024075161E-4</v>
      </c>
      <c r="M42" s="57">
        <f t="shared" si="14"/>
        <v>1</v>
      </c>
      <c r="N42">
        <v>3407</v>
      </c>
      <c r="O42">
        <v>73.614999999999995</v>
      </c>
      <c r="P42" s="49">
        <f t="shared" si="20"/>
        <v>2.9359953024075161E-4</v>
      </c>
      <c r="Q42" s="57">
        <f t="shared" si="15"/>
        <v>1</v>
      </c>
      <c r="R42">
        <v>3407</v>
      </c>
      <c r="S42">
        <v>145.90100000000001</v>
      </c>
      <c r="T42" s="49">
        <f t="shared" si="21"/>
        <v>2.9359953024075161E-4</v>
      </c>
      <c r="U42" s="57">
        <f t="shared" si="16"/>
        <v>1</v>
      </c>
      <c r="W42" s="54">
        <f t="shared" si="22"/>
        <v>3407</v>
      </c>
      <c r="X42" s="45"/>
      <c r="Y42" s="54">
        <f t="shared" si="23"/>
        <v>3406</v>
      </c>
    </row>
    <row r="43" spans="1:25" x14ac:dyDescent="0.35">
      <c r="A43" s="28" t="s">
        <v>14</v>
      </c>
      <c r="B43">
        <v>798</v>
      </c>
      <c r="C43">
        <v>0.127</v>
      </c>
      <c r="D43" s="49">
        <f t="shared" si="17"/>
        <v>3.7735849056603774E-3</v>
      </c>
      <c r="E43" s="57">
        <f t="shared" si="12"/>
        <v>0</v>
      </c>
      <c r="F43">
        <v>796</v>
      </c>
      <c r="G43">
        <v>1.143</v>
      </c>
      <c r="H43" s="49">
        <f t="shared" si="18"/>
        <v>1.2578616352201257E-3</v>
      </c>
      <c r="I43" s="57">
        <f t="shared" si="13"/>
        <v>0</v>
      </c>
      <c r="J43">
        <v>796</v>
      </c>
      <c r="K43">
        <v>2.2080000000000002</v>
      </c>
      <c r="L43" s="49">
        <f t="shared" si="19"/>
        <v>1.2578616352201257E-3</v>
      </c>
      <c r="M43" s="57">
        <f t="shared" si="14"/>
        <v>0</v>
      </c>
      <c r="N43">
        <v>796</v>
      </c>
      <c r="O43">
        <v>2.9209999999999998</v>
      </c>
      <c r="P43" s="49">
        <f t="shared" si="20"/>
        <v>1.2578616352201257E-3</v>
      </c>
      <c r="Q43" s="57">
        <f t="shared" si="15"/>
        <v>0</v>
      </c>
      <c r="R43">
        <v>795</v>
      </c>
      <c r="S43">
        <v>5.8230000000000004</v>
      </c>
      <c r="T43" s="49">
        <f t="shared" si="21"/>
        <v>0</v>
      </c>
      <c r="U43" s="57">
        <f t="shared" si="16"/>
        <v>1</v>
      </c>
      <c r="W43" s="54">
        <f t="shared" si="22"/>
        <v>795</v>
      </c>
      <c r="X43" s="45"/>
      <c r="Y43" s="54">
        <f t="shared" si="23"/>
        <v>795</v>
      </c>
    </row>
    <row r="44" spans="1:25" x14ac:dyDescent="0.35">
      <c r="A44" s="28" t="s">
        <v>15</v>
      </c>
      <c r="B44">
        <v>2288</v>
      </c>
      <c r="C44">
        <v>4.9630000000000001</v>
      </c>
      <c r="D44" s="49">
        <f t="shared" si="17"/>
        <v>0</v>
      </c>
      <c r="E44" s="57">
        <f t="shared" si="12"/>
        <v>1</v>
      </c>
      <c r="F44">
        <v>2288</v>
      </c>
      <c r="G44">
        <v>43.284999999999997</v>
      </c>
      <c r="H44" s="49">
        <f t="shared" si="18"/>
        <v>0</v>
      </c>
      <c r="I44" s="57">
        <f t="shared" si="13"/>
        <v>1</v>
      </c>
      <c r="J44">
        <v>2288</v>
      </c>
      <c r="K44">
        <v>91.796000000000006</v>
      </c>
      <c r="L44" s="49">
        <f t="shared" si="19"/>
        <v>0</v>
      </c>
      <c r="M44" s="57">
        <f t="shared" si="14"/>
        <v>1</v>
      </c>
      <c r="N44">
        <v>2288</v>
      </c>
      <c r="O44">
        <v>133.11600000000001</v>
      </c>
      <c r="P44" s="49">
        <f t="shared" si="20"/>
        <v>0</v>
      </c>
      <c r="Q44" s="57">
        <f t="shared" si="15"/>
        <v>1</v>
      </c>
      <c r="R44">
        <v>2288</v>
      </c>
      <c r="S44">
        <v>254.90899999999999</v>
      </c>
      <c r="T44" s="49">
        <f t="shared" si="21"/>
        <v>0</v>
      </c>
      <c r="U44" s="57">
        <f t="shared" si="16"/>
        <v>1</v>
      </c>
      <c r="W44" s="54">
        <f t="shared" si="22"/>
        <v>2288</v>
      </c>
      <c r="X44" s="45"/>
      <c r="Y44" s="54">
        <f t="shared" si="23"/>
        <v>2288</v>
      </c>
    </row>
    <row r="45" spans="1:25" x14ac:dyDescent="0.35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</row>
    <row r="46" spans="1:25" x14ac:dyDescent="0.3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</row>
    <row r="47" spans="1:25" x14ac:dyDescent="0.35">
      <c r="A47" s="45"/>
      <c r="B47" s="58" t="s">
        <v>33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</row>
    <row r="48" spans="1:25" x14ac:dyDescent="0.35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</row>
    <row r="49" spans="1:25" x14ac:dyDescent="0.35">
      <c r="B49" s="80" t="s">
        <v>36</v>
      </c>
      <c r="C49" s="80"/>
      <c r="D49" s="80"/>
      <c r="E49" s="80"/>
      <c r="F49" s="80" t="s">
        <v>40</v>
      </c>
      <c r="G49" s="80"/>
      <c r="H49" s="80"/>
      <c r="I49" s="80"/>
      <c r="J49" s="80" t="s">
        <v>37</v>
      </c>
      <c r="K49" s="80"/>
      <c r="L49" s="80"/>
      <c r="M49" s="80"/>
      <c r="N49" s="80" t="s">
        <v>38</v>
      </c>
      <c r="O49" s="80"/>
      <c r="P49" s="80"/>
      <c r="Q49" s="80"/>
      <c r="R49" s="80" t="s">
        <v>39</v>
      </c>
      <c r="S49" s="80"/>
      <c r="T49" s="80"/>
      <c r="U49" s="80"/>
      <c r="X49" s="45"/>
    </row>
    <row r="50" spans="1:25" x14ac:dyDescent="0.35">
      <c r="A50" s="28" t="s">
        <v>3</v>
      </c>
      <c r="B50" s="56" t="s">
        <v>0</v>
      </c>
      <c r="C50" s="56" t="s">
        <v>28</v>
      </c>
      <c r="D50" s="28" t="s">
        <v>29</v>
      </c>
      <c r="E50" s="28" t="s">
        <v>5</v>
      </c>
      <c r="F50" s="56" t="s">
        <v>0</v>
      </c>
      <c r="G50" s="56" t="s">
        <v>28</v>
      </c>
      <c r="H50" s="28" t="s">
        <v>29</v>
      </c>
      <c r="I50" s="28" t="s">
        <v>5</v>
      </c>
      <c r="J50" s="56" t="s">
        <v>0</v>
      </c>
      <c r="K50" s="56" t="s">
        <v>28</v>
      </c>
      <c r="L50" s="28" t="s">
        <v>29</v>
      </c>
      <c r="M50" s="28" t="s">
        <v>5</v>
      </c>
      <c r="N50" s="56" t="s">
        <v>0</v>
      </c>
      <c r="O50" s="56" t="s">
        <v>28</v>
      </c>
      <c r="P50" s="28" t="s">
        <v>29</v>
      </c>
      <c r="Q50" s="28" t="s">
        <v>5</v>
      </c>
      <c r="R50" s="56" t="s">
        <v>0</v>
      </c>
      <c r="S50" s="56" t="s">
        <v>28</v>
      </c>
      <c r="T50" s="28" t="s">
        <v>29</v>
      </c>
      <c r="U50" s="28" t="s">
        <v>5</v>
      </c>
      <c r="W50" t="s">
        <v>6</v>
      </c>
      <c r="X50" s="45"/>
      <c r="Y50" t="s">
        <v>41</v>
      </c>
    </row>
    <row r="51" spans="1:25" x14ac:dyDescent="0.35">
      <c r="A51" s="28" t="s">
        <v>7</v>
      </c>
      <c r="B51">
        <v>731</v>
      </c>
      <c r="C51">
        <v>4.2999999999999997E-2</v>
      </c>
      <c r="D51" s="49">
        <f>(B51-$Y51)/$Y51</f>
        <v>1.3869625520110958E-2</v>
      </c>
      <c r="E51" s="57">
        <f t="shared" ref="E51:E60" si="24">IF($W51=B51,1,0)</f>
        <v>0</v>
      </c>
      <c r="F51">
        <v>722</v>
      </c>
      <c r="G51">
        <v>0.3</v>
      </c>
      <c r="H51" s="49">
        <f>(F51-$Y51)/$Y51</f>
        <v>1.3869625520110957E-3</v>
      </c>
      <c r="I51" s="57">
        <f t="shared" ref="I51:I60" si="25">IF($W51=F51,1,0)</f>
        <v>1</v>
      </c>
      <c r="J51">
        <v>722</v>
      </c>
      <c r="K51">
        <v>0.56100000000000005</v>
      </c>
      <c r="L51" s="49">
        <f>(J51-$Y51)/$Y51</f>
        <v>1.3869625520110957E-3</v>
      </c>
      <c r="M51" s="57">
        <f t="shared" ref="M51:M60" si="26">IF($W51=J51,1,0)</f>
        <v>1</v>
      </c>
      <c r="N51">
        <v>722</v>
      </c>
      <c r="O51">
        <v>0.83899999999999997</v>
      </c>
      <c r="P51" s="49">
        <f>(N51-$Y51)/$Y51</f>
        <v>1.3869625520110957E-3</v>
      </c>
      <c r="Q51" s="57">
        <f t="shared" ref="Q51:Q60" si="27">IF($W51=N51,1,0)</f>
        <v>1</v>
      </c>
      <c r="R51">
        <v>722</v>
      </c>
      <c r="S51">
        <v>1.054</v>
      </c>
      <c r="T51" s="49">
        <f>(R51-$Y51)/$Y51</f>
        <v>1.3869625520110957E-3</v>
      </c>
      <c r="U51" s="57">
        <f t="shared" ref="U51:U60" si="28">IF($W51=R51,1,0)</f>
        <v>1</v>
      </c>
      <c r="W51" s="54">
        <f>MIN(R51,N51,J51,F51,B51)</f>
        <v>722</v>
      </c>
      <c r="X51" s="45"/>
      <c r="Y51" s="54">
        <f>Y35</f>
        <v>721</v>
      </c>
    </row>
    <row r="52" spans="1:25" x14ac:dyDescent="0.35">
      <c r="A52" s="28" t="s">
        <v>8</v>
      </c>
      <c r="B52">
        <v>1440</v>
      </c>
      <c r="C52">
        <v>0.121</v>
      </c>
      <c r="D52" s="49">
        <f t="shared" ref="D52:D60" si="29">(B52-$Y52)/$Y52</f>
        <v>2.0876826722338203E-3</v>
      </c>
      <c r="E52" s="57">
        <f t="shared" si="24"/>
        <v>1</v>
      </c>
      <c r="F52">
        <v>1440</v>
      </c>
      <c r="G52">
        <v>1.0820000000000001</v>
      </c>
      <c r="H52" s="49">
        <f t="shared" ref="H52:H60" si="30">(F52-$Y52)/$Y52</f>
        <v>2.0876826722338203E-3</v>
      </c>
      <c r="I52" s="57">
        <f t="shared" si="25"/>
        <v>1</v>
      </c>
      <c r="J52">
        <v>1440</v>
      </c>
      <c r="K52">
        <v>2.331</v>
      </c>
      <c r="L52" s="49">
        <f t="shared" ref="L52:L60" si="31">(J52-$Y52)/$Y52</f>
        <v>2.0876826722338203E-3</v>
      </c>
      <c r="M52" s="57">
        <f t="shared" si="26"/>
        <v>1</v>
      </c>
      <c r="N52">
        <v>1440</v>
      </c>
      <c r="O52">
        <v>3.2919999999999998</v>
      </c>
      <c r="P52" s="49">
        <f t="shared" ref="P52:P60" si="32">(N52-$Y52)/$Y52</f>
        <v>2.0876826722338203E-3</v>
      </c>
      <c r="Q52" s="57">
        <f t="shared" si="27"/>
        <v>1</v>
      </c>
      <c r="R52">
        <v>1440</v>
      </c>
      <c r="S52">
        <v>4.2</v>
      </c>
      <c r="T52" s="49">
        <f t="shared" ref="T52:T60" si="33">(R52-$Y52)/$Y52</f>
        <v>2.0876826722338203E-3</v>
      </c>
      <c r="U52" s="57">
        <f t="shared" si="28"/>
        <v>1</v>
      </c>
      <c r="W52" s="54">
        <f t="shared" ref="W52:W60" si="34">MIN(R52,N52,J52,F52,B52)</f>
        <v>1440</v>
      </c>
      <c r="X52" s="45"/>
      <c r="Y52" s="54">
        <f t="shared" ref="Y52:Y59" si="35">Y36</f>
        <v>1437</v>
      </c>
    </row>
    <row r="53" spans="1:25" x14ac:dyDescent="0.35">
      <c r="A53" s="28" t="s">
        <v>9</v>
      </c>
      <c r="B53">
        <v>435</v>
      </c>
      <c r="C53">
        <v>3.2000000000000001E-2</v>
      </c>
      <c r="D53" s="49">
        <f t="shared" si="29"/>
        <v>0</v>
      </c>
      <c r="E53" s="57">
        <f t="shared" si="24"/>
        <v>1</v>
      </c>
      <c r="F53">
        <v>435</v>
      </c>
      <c r="G53">
        <v>0.10199999999999999</v>
      </c>
      <c r="H53" s="49">
        <f t="shared" si="30"/>
        <v>0</v>
      </c>
      <c r="I53" s="57">
        <f t="shared" si="25"/>
        <v>1</v>
      </c>
      <c r="J53">
        <v>435</v>
      </c>
      <c r="K53">
        <v>0.17</v>
      </c>
      <c r="L53" s="49">
        <f t="shared" si="31"/>
        <v>0</v>
      </c>
      <c r="M53" s="57">
        <f t="shared" si="26"/>
        <v>1</v>
      </c>
      <c r="N53">
        <v>435</v>
      </c>
      <c r="O53">
        <v>0.23499999999999999</v>
      </c>
      <c r="P53" s="49">
        <f t="shared" si="32"/>
        <v>0</v>
      </c>
      <c r="Q53" s="57">
        <f t="shared" si="27"/>
        <v>1</v>
      </c>
      <c r="R53">
        <v>435</v>
      </c>
      <c r="S53">
        <v>0.27900000000000003</v>
      </c>
      <c r="T53" s="49">
        <f t="shared" si="33"/>
        <v>0</v>
      </c>
      <c r="U53" s="57">
        <f t="shared" si="28"/>
        <v>1</v>
      </c>
      <c r="W53" s="54">
        <f t="shared" si="34"/>
        <v>435</v>
      </c>
      <c r="X53" s="45"/>
      <c r="Y53" s="54">
        <f t="shared" si="35"/>
        <v>435</v>
      </c>
    </row>
    <row r="54" spans="1:25" x14ac:dyDescent="0.35">
      <c r="A54" s="28" t="s">
        <v>17</v>
      </c>
      <c r="B54">
        <v>578</v>
      </c>
      <c r="C54">
        <v>2.4E-2</v>
      </c>
      <c r="D54" s="49">
        <f t="shared" si="29"/>
        <v>0</v>
      </c>
      <c r="E54" s="57">
        <f t="shared" si="24"/>
        <v>1</v>
      </c>
      <c r="F54">
        <v>578</v>
      </c>
      <c r="G54">
        <v>0.16800000000000001</v>
      </c>
      <c r="H54" s="49">
        <f t="shared" si="30"/>
        <v>0</v>
      </c>
      <c r="I54" s="57">
        <f t="shared" si="25"/>
        <v>1</v>
      </c>
      <c r="J54">
        <v>578</v>
      </c>
      <c r="K54">
        <v>0.307</v>
      </c>
      <c r="L54" s="49">
        <f t="shared" si="31"/>
        <v>0</v>
      </c>
      <c r="M54" s="57">
        <f t="shared" si="26"/>
        <v>1</v>
      </c>
      <c r="N54">
        <v>578</v>
      </c>
      <c r="O54">
        <v>0.48499999999999999</v>
      </c>
      <c r="P54" s="49">
        <f t="shared" si="32"/>
        <v>0</v>
      </c>
      <c r="Q54" s="57">
        <f t="shared" si="27"/>
        <v>1</v>
      </c>
      <c r="R54">
        <v>578</v>
      </c>
      <c r="S54">
        <v>0.625</v>
      </c>
      <c r="T54" s="49">
        <f t="shared" si="33"/>
        <v>0</v>
      </c>
      <c r="U54" s="57">
        <f t="shared" si="28"/>
        <v>1</v>
      </c>
      <c r="W54" s="54">
        <f t="shared" si="34"/>
        <v>578</v>
      </c>
      <c r="X54" s="45"/>
      <c r="Y54" s="54">
        <f t="shared" si="35"/>
        <v>578</v>
      </c>
    </row>
    <row r="55" spans="1:25" x14ac:dyDescent="0.35">
      <c r="A55" s="28" t="s">
        <v>10</v>
      </c>
      <c r="B55">
        <v>741</v>
      </c>
      <c r="C55">
        <v>7.1999999999999995E-2</v>
      </c>
      <c r="D55" s="49">
        <f t="shared" si="29"/>
        <v>0</v>
      </c>
      <c r="E55" s="57">
        <f t="shared" si="24"/>
        <v>1</v>
      </c>
      <c r="F55">
        <v>741</v>
      </c>
      <c r="G55">
        <v>0.28499999999999998</v>
      </c>
      <c r="H55" s="49">
        <f t="shared" si="30"/>
        <v>0</v>
      </c>
      <c r="I55" s="57">
        <f t="shared" si="25"/>
        <v>1</v>
      </c>
      <c r="J55">
        <v>741</v>
      </c>
      <c r="K55">
        <v>0.499</v>
      </c>
      <c r="L55" s="49">
        <f t="shared" si="31"/>
        <v>0</v>
      </c>
      <c r="M55" s="57">
        <f t="shared" si="26"/>
        <v>1</v>
      </c>
      <c r="N55">
        <v>741</v>
      </c>
      <c r="O55">
        <v>0.85499999999999998</v>
      </c>
      <c r="P55" s="49">
        <f t="shared" si="32"/>
        <v>0</v>
      </c>
      <c r="Q55" s="57">
        <f t="shared" si="27"/>
        <v>1</v>
      </c>
      <c r="R55">
        <v>741</v>
      </c>
      <c r="S55">
        <v>0.872</v>
      </c>
      <c r="T55" s="49">
        <f t="shared" si="33"/>
        <v>0</v>
      </c>
      <c r="U55" s="57">
        <f t="shared" si="28"/>
        <v>1</v>
      </c>
      <c r="W55" s="54">
        <f t="shared" si="34"/>
        <v>741</v>
      </c>
      <c r="X55" s="45"/>
      <c r="Y55" s="54">
        <f t="shared" si="35"/>
        <v>741</v>
      </c>
    </row>
    <row r="56" spans="1:25" x14ac:dyDescent="0.35">
      <c r="A56" s="28" t="s">
        <v>11</v>
      </c>
      <c r="B56">
        <v>4357</v>
      </c>
      <c r="C56">
        <v>6.4539999999999997</v>
      </c>
      <c r="D56" s="49">
        <f t="shared" si="29"/>
        <v>6.8902158934313273E-4</v>
      </c>
      <c r="E56" s="57">
        <f t="shared" si="24"/>
        <v>0</v>
      </c>
      <c r="F56">
        <v>4357</v>
      </c>
      <c r="G56">
        <v>30.675000000000001</v>
      </c>
      <c r="H56" s="49">
        <f t="shared" si="30"/>
        <v>6.8902158934313273E-4</v>
      </c>
      <c r="I56" s="57">
        <f t="shared" si="25"/>
        <v>0</v>
      </c>
      <c r="J56">
        <v>4355</v>
      </c>
      <c r="K56">
        <v>61.889000000000003</v>
      </c>
      <c r="L56" s="49">
        <f t="shared" si="31"/>
        <v>2.2967386311437759E-4</v>
      </c>
      <c r="M56" s="57">
        <f t="shared" si="26"/>
        <v>1</v>
      </c>
      <c r="N56">
        <v>4355</v>
      </c>
      <c r="O56">
        <v>98.474000000000004</v>
      </c>
      <c r="P56" s="49">
        <f t="shared" si="32"/>
        <v>2.2967386311437759E-4</v>
      </c>
      <c r="Q56" s="57">
        <f t="shared" si="27"/>
        <v>1</v>
      </c>
      <c r="R56">
        <v>4355</v>
      </c>
      <c r="S56">
        <v>586.73</v>
      </c>
      <c r="T56" s="49">
        <f t="shared" si="33"/>
        <v>2.2967386311437759E-4</v>
      </c>
      <c r="U56" s="57">
        <f t="shared" si="28"/>
        <v>1</v>
      </c>
      <c r="W56" s="54">
        <f t="shared" si="34"/>
        <v>4355</v>
      </c>
      <c r="X56" s="45"/>
      <c r="Y56" s="54">
        <f t="shared" si="35"/>
        <v>4354</v>
      </c>
    </row>
    <row r="57" spans="1:25" x14ac:dyDescent="0.35">
      <c r="A57" s="28" t="s">
        <v>12</v>
      </c>
      <c r="B57">
        <v>3433</v>
      </c>
      <c r="C57">
        <v>4.5810000000000004</v>
      </c>
      <c r="D57" s="49">
        <f t="shared" si="29"/>
        <v>1.1665208515602217E-3</v>
      </c>
      <c r="E57" s="57">
        <f t="shared" si="24"/>
        <v>0</v>
      </c>
      <c r="F57">
        <v>3430</v>
      </c>
      <c r="G57">
        <v>24.911999999999999</v>
      </c>
      <c r="H57" s="49">
        <f t="shared" si="30"/>
        <v>2.9163021289005544E-4</v>
      </c>
      <c r="I57" s="57">
        <f t="shared" si="25"/>
        <v>1</v>
      </c>
      <c r="J57">
        <v>3430</v>
      </c>
      <c r="K57">
        <v>45.360999999999997</v>
      </c>
      <c r="L57" s="49">
        <f t="shared" si="31"/>
        <v>2.9163021289005544E-4</v>
      </c>
      <c r="M57" s="57">
        <f t="shared" si="26"/>
        <v>1</v>
      </c>
      <c r="N57">
        <v>3430</v>
      </c>
      <c r="O57">
        <v>61.475999999999999</v>
      </c>
      <c r="P57" s="49">
        <f t="shared" si="32"/>
        <v>2.9163021289005544E-4</v>
      </c>
      <c r="Q57" s="57">
        <f t="shared" si="27"/>
        <v>1</v>
      </c>
      <c r="R57">
        <v>3430</v>
      </c>
      <c r="S57">
        <v>65.763999999999996</v>
      </c>
      <c r="T57" s="49">
        <f t="shared" si="33"/>
        <v>2.9163021289005544E-4</v>
      </c>
      <c r="U57" s="57">
        <f t="shared" si="28"/>
        <v>1</v>
      </c>
      <c r="W57" s="54">
        <f t="shared" si="34"/>
        <v>3430</v>
      </c>
      <c r="X57" s="45"/>
      <c r="Y57" s="54">
        <f t="shared" si="35"/>
        <v>3429</v>
      </c>
    </row>
    <row r="58" spans="1:25" x14ac:dyDescent="0.35">
      <c r="A58" s="28" t="s">
        <v>13</v>
      </c>
      <c r="B58">
        <v>3407</v>
      </c>
      <c r="C58">
        <v>3.9209999999999998</v>
      </c>
      <c r="D58" s="49">
        <f t="shared" si="29"/>
        <v>2.9359953024075161E-4</v>
      </c>
      <c r="E58" s="57">
        <f t="shared" si="24"/>
        <v>0</v>
      </c>
      <c r="F58">
        <v>3406</v>
      </c>
      <c r="G58">
        <v>21.945</v>
      </c>
      <c r="H58" s="49">
        <f t="shared" si="30"/>
        <v>0</v>
      </c>
      <c r="I58" s="57">
        <f t="shared" si="25"/>
        <v>1</v>
      </c>
      <c r="J58">
        <v>3406</v>
      </c>
      <c r="K58">
        <v>39.981999999999999</v>
      </c>
      <c r="L58" s="49">
        <f t="shared" si="31"/>
        <v>0</v>
      </c>
      <c r="M58" s="57">
        <f t="shared" si="26"/>
        <v>1</v>
      </c>
      <c r="N58">
        <v>3406</v>
      </c>
      <c r="O58">
        <v>58.154000000000003</v>
      </c>
      <c r="P58" s="49">
        <f t="shared" si="32"/>
        <v>0</v>
      </c>
      <c r="Q58" s="57">
        <f t="shared" si="27"/>
        <v>1</v>
      </c>
      <c r="R58">
        <v>3406</v>
      </c>
      <c r="S58">
        <v>75.683000000000007</v>
      </c>
      <c r="T58" s="49">
        <f t="shared" si="33"/>
        <v>0</v>
      </c>
      <c r="U58" s="57">
        <f t="shared" si="28"/>
        <v>1</v>
      </c>
      <c r="W58" s="54">
        <f t="shared" si="34"/>
        <v>3406</v>
      </c>
      <c r="X58" s="45"/>
      <c r="Y58" s="54">
        <f t="shared" si="35"/>
        <v>3406</v>
      </c>
    </row>
    <row r="59" spans="1:25" x14ac:dyDescent="0.35">
      <c r="A59" s="28" t="s">
        <v>14</v>
      </c>
      <c r="B59">
        <v>798</v>
      </c>
      <c r="C59">
        <v>8.3000000000000004E-2</v>
      </c>
      <c r="D59" s="49">
        <f t="shared" si="29"/>
        <v>3.7735849056603774E-3</v>
      </c>
      <c r="E59" s="57">
        <f t="shared" si="24"/>
        <v>0</v>
      </c>
      <c r="F59">
        <v>797</v>
      </c>
      <c r="G59">
        <v>0.63200000000000001</v>
      </c>
      <c r="H59" s="49">
        <f t="shared" si="30"/>
        <v>2.5157232704402514E-3</v>
      </c>
      <c r="I59" s="57">
        <f t="shared" si="25"/>
        <v>0</v>
      </c>
      <c r="J59">
        <v>796</v>
      </c>
      <c r="K59">
        <v>1.4259999999999999</v>
      </c>
      <c r="L59" s="49">
        <f t="shared" si="31"/>
        <v>1.2578616352201257E-3</v>
      </c>
      <c r="M59" s="57">
        <f t="shared" si="26"/>
        <v>1</v>
      </c>
      <c r="N59">
        <v>796</v>
      </c>
      <c r="O59">
        <v>1.619</v>
      </c>
      <c r="P59" s="49">
        <f t="shared" si="32"/>
        <v>1.2578616352201257E-3</v>
      </c>
      <c r="Q59" s="57">
        <f t="shared" si="27"/>
        <v>1</v>
      </c>
      <c r="R59">
        <v>796</v>
      </c>
      <c r="S59">
        <v>2.319</v>
      </c>
      <c r="T59" s="49">
        <f t="shared" si="33"/>
        <v>1.2578616352201257E-3</v>
      </c>
      <c r="U59" s="57">
        <f t="shared" si="28"/>
        <v>1</v>
      </c>
      <c r="W59" s="54">
        <f t="shared" si="34"/>
        <v>796</v>
      </c>
      <c r="X59" s="45"/>
      <c r="Y59" s="54">
        <f t="shared" si="35"/>
        <v>795</v>
      </c>
    </row>
    <row r="60" spans="1:25" x14ac:dyDescent="0.35">
      <c r="A60" s="28" t="s">
        <v>15</v>
      </c>
      <c r="B60">
        <v>2288</v>
      </c>
      <c r="C60">
        <v>3.27</v>
      </c>
      <c r="D60" s="49">
        <f t="shared" si="29"/>
        <v>0</v>
      </c>
      <c r="E60" s="57">
        <f t="shared" si="24"/>
        <v>1</v>
      </c>
      <c r="F60">
        <v>2288</v>
      </c>
      <c r="G60">
        <v>32.654000000000003</v>
      </c>
      <c r="H60" s="49">
        <f t="shared" si="30"/>
        <v>0</v>
      </c>
      <c r="I60" s="57">
        <f t="shared" si="25"/>
        <v>1</v>
      </c>
      <c r="J60">
        <v>2288</v>
      </c>
      <c r="K60">
        <v>63.088000000000001</v>
      </c>
      <c r="L60" s="49">
        <f t="shared" si="31"/>
        <v>0</v>
      </c>
      <c r="M60" s="57">
        <f t="shared" si="26"/>
        <v>1</v>
      </c>
      <c r="N60">
        <v>2288</v>
      </c>
      <c r="O60">
        <v>91.561999999999998</v>
      </c>
      <c r="P60" s="49">
        <f t="shared" si="32"/>
        <v>0</v>
      </c>
      <c r="Q60" s="57">
        <f t="shared" si="27"/>
        <v>1</v>
      </c>
      <c r="R60">
        <v>2288</v>
      </c>
      <c r="S60">
        <v>121.765</v>
      </c>
      <c r="T60" s="49">
        <f t="shared" si="33"/>
        <v>0</v>
      </c>
      <c r="U60" s="57">
        <f t="shared" si="28"/>
        <v>1</v>
      </c>
      <c r="W60" s="54">
        <f t="shared" si="34"/>
        <v>2288</v>
      </c>
      <c r="X60" s="45"/>
      <c r="Y60" s="54">
        <f>Y44</f>
        <v>2288</v>
      </c>
    </row>
    <row r="61" spans="1:25" x14ac:dyDescent="0.35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</row>
    <row r="62" spans="1:25" x14ac:dyDescent="0.3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</row>
    <row r="63" spans="1:25" x14ac:dyDescent="0.35">
      <c r="A63" s="45"/>
      <c r="B63" s="58" t="s">
        <v>34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</row>
    <row r="64" spans="1:25" x14ac:dyDescent="0.35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</row>
    <row r="65" spans="1:25" x14ac:dyDescent="0.35">
      <c r="B65" s="80" t="s">
        <v>36</v>
      </c>
      <c r="C65" s="80"/>
      <c r="D65" s="80"/>
      <c r="E65" s="80"/>
      <c r="F65" s="80" t="s">
        <v>40</v>
      </c>
      <c r="G65" s="80"/>
      <c r="H65" s="80"/>
      <c r="I65" s="80"/>
      <c r="J65" s="80" t="s">
        <v>37</v>
      </c>
      <c r="K65" s="80"/>
      <c r="L65" s="80"/>
      <c r="M65" s="80"/>
      <c r="N65" s="80" t="s">
        <v>38</v>
      </c>
      <c r="O65" s="80"/>
      <c r="P65" s="80"/>
      <c r="Q65" s="80"/>
      <c r="R65" s="80" t="s">
        <v>39</v>
      </c>
      <c r="S65" s="80"/>
      <c r="T65" s="80"/>
      <c r="U65" s="80"/>
      <c r="X65" s="45"/>
    </row>
    <row r="66" spans="1:25" x14ac:dyDescent="0.35">
      <c r="A66" s="28" t="s">
        <v>3</v>
      </c>
      <c r="B66" s="56" t="s">
        <v>0</v>
      </c>
      <c r="C66" s="56" t="s">
        <v>28</v>
      </c>
      <c r="D66" s="28" t="s">
        <v>29</v>
      </c>
      <c r="E66" s="28" t="s">
        <v>5</v>
      </c>
      <c r="F66" s="56" t="s">
        <v>0</v>
      </c>
      <c r="G66" s="56" t="s">
        <v>28</v>
      </c>
      <c r="H66" s="28" t="s">
        <v>29</v>
      </c>
      <c r="I66" s="28" t="s">
        <v>5</v>
      </c>
      <c r="J66" s="56" t="s">
        <v>0</v>
      </c>
      <c r="K66" s="56" t="s">
        <v>28</v>
      </c>
      <c r="L66" s="28" t="s">
        <v>29</v>
      </c>
      <c r="M66" s="28" t="s">
        <v>5</v>
      </c>
      <c r="N66" s="56" t="s">
        <v>0</v>
      </c>
      <c r="O66" s="56" t="s">
        <v>28</v>
      </c>
      <c r="P66" s="28" t="s">
        <v>29</v>
      </c>
      <c r="Q66" s="28" t="s">
        <v>5</v>
      </c>
      <c r="R66" s="56" t="s">
        <v>0</v>
      </c>
      <c r="S66" s="56" t="s">
        <v>28</v>
      </c>
      <c r="T66" s="28" t="s">
        <v>29</v>
      </c>
      <c r="U66" s="28" t="s">
        <v>5</v>
      </c>
      <c r="W66" t="s">
        <v>6</v>
      </c>
      <c r="X66" s="45"/>
      <c r="Y66" t="s">
        <v>41</v>
      </c>
    </row>
    <row r="67" spans="1:25" x14ac:dyDescent="0.35">
      <c r="A67" s="28" t="s">
        <v>7</v>
      </c>
      <c r="B67">
        <v>731</v>
      </c>
      <c r="C67">
        <v>2.9000000000000001E-2</v>
      </c>
      <c r="D67" s="49">
        <f>(B67-$Y67)/$Y67</f>
        <v>1.3869625520110958E-2</v>
      </c>
      <c r="E67" s="57">
        <f t="shared" ref="E67:E76" si="36">IF($W67=B67,1,0)</f>
        <v>0</v>
      </c>
      <c r="F67">
        <v>727</v>
      </c>
      <c r="G67">
        <v>0.159</v>
      </c>
      <c r="H67" s="49">
        <f>(F67-$Y67)/$Y67</f>
        <v>8.321775312066574E-3</v>
      </c>
      <c r="I67" s="57">
        <f t="shared" ref="I67:I76" si="37">IF($W67=F67,1,0)</f>
        <v>0</v>
      </c>
      <c r="J67">
        <v>725</v>
      </c>
      <c r="K67">
        <v>0.32600000000000001</v>
      </c>
      <c r="L67" s="49">
        <f>(J67-$Y67)/$Y67</f>
        <v>5.5478502080443829E-3</v>
      </c>
      <c r="M67" s="57">
        <f t="shared" ref="M67:M76" si="38">IF($W67=J67,1,0)</f>
        <v>1</v>
      </c>
      <c r="N67">
        <v>725</v>
      </c>
      <c r="O67">
        <v>0.497</v>
      </c>
      <c r="P67" s="49">
        <f>(N67-$Y67)/$Y67</f>
        <v>5.5478502080443829E-3</v>
      </c>
      <c r="Q67" s="57">
        <f t="shared" ref="Q67:Q76" si="39">IF($W67=N67,1,0)</f>
        <v>1</v>
      </c>
      <c r="R67">
        <v>725</v>
      </c>
      <c r="S67">
        <v>0.60299999999999998</v>
      </c>
      <c r="T67" s="49">
        <f>(R67-$Y67)/$Y67</f>
        <v>5.5478502080443829E-3</v>
      </c>
      <c r="U67" s="57">
        <f t="shared" ref="U67:U76" si="40">IF($W67=R67,1,0)</f>
        <v>1</v>
      </c>
      <c r="W67" s="54">
        <f>MIN(R67,N67,J67,F67,B67)</f>
        <v>725</v>
      </c>
      <c r="X67" s="45"/>
      <c r="Y67" s="54">
        <f>Y51</f>
        <v>721</v>
      </c>
    </row>
    <row r="68" spans="1:25" x14ac:dyDescent="0.35">
      <c r="A68" s="28" t="s">
        <v>8</v>
      </c>
      <c r="B68">
        <v>1440</v>
      </c>
      <c r="C68">
        <v>7.8E-2</v>
      </c>
      <c r="D68" s="49">
        <f t="shared" ref="D68:D76" si="41">(B68-$Y68)/$Y68</f>
        <v>2.0876826722338203E-3</v>
      </c>
      <c r="E68" s="57">
        <f t="shared" si="36"/>
        <v>1</v>
      </c>
      <c r="F68">
        <v>1440</v>
      </c>
      <c r="G68">
        <v>0.61599999999999999</v>
      </c>
      <c r="H68" s="49">
        <f t="shared" ref="H68:H76" si="42">(F68-$Y68)/$Y68</f>
        <v>2.0876826722338203E-3</v>
      </c>
      <c r="I68" s="57">
        <f t="shared" si="37"/>
        <v>1</v>
      </c>
      <c r="J68">
        <v>1440</v>
      </c>
      <c r="K68">
        <v>1.232</v>
      </c>
      <c r="L68" s="49">
        <f t="shared" ref="L68:L76" si="43">(J68-$Y68)/$Y68</f>
        <v>2.0876826722338203E-3</v>
      </c>
      <c r="M68" s="57">
        <f t="shared" si="38"/>
        <v>1</v>
      </c>
      <c r="N68">
        <v>1440</v>
      </c>
      <c r="O68">
        <v>2.0099999999999998</v>
      </c>
      <c r="P68" s="49">
        <f t="shared" ref="P68:P76" si="44">(N68-$Y68)/$Y68</f>
        <v>2.0876826722338203E-3</v>
      </c>
      <c r="Q68" s="57">
        <f t="shared" si="39"/>
        <v>1</v>
      </c>
      <c r="R68">
        <v>1440</v>
      </c>
      <c r="S68">
        <v>2.444</v>
      </c>
      <c r="T68" s="49">
        <f t="shared" ref="T68:T76" si="45">(R68-$Y68)/$Y68</f>
        <v>2.0876826722338203E-3</v>
      </c>
      <c r="U68" s="57">
        <f t="shared" si="40"/>
        <v>1</v>
      </c>
      <c r="W68" s="54">
        <f t="shared" ref="W68:W76" si="46">MIN(R68,N68,J68,F68,B68)</f>
        <v>1440</v>
      </c>
      <c r="X68" s="45"/>
      <c r="Y68" s="54">
        <f t="shared" ref="Y68:Y76" si="47">Y52</f>
        <v>1437</v>
      </c>
    </row>
    <row r="69" spans="1:25" x14ac:dyDescent="0.35">
      <c r="A69" s="28" t="s">
        <v>9</v>
      </c>
      <c r="B69">
        <v>435</v>
      </c>
      <c r="C69">
        <v>2.5000000000000001E-2</v>
      </c>
      <c r="D69" s="49">
        <f t="shared" si="41"/>
        <v>0</v>
      </c>
      <c r="E69" s="57">
        <f t="shared" si="36"/>
        <v>1</v>
      </c>
      <c r="F69">
        <v>435</v>
      </c>
      <c r="G69">
        <v>0.05</v>
      </c>
      <c r="H69" s="49">
        <f t="shared" si="42"/>
        <v>0</v>
      </c>
      <c r="I69" s="57">
        <f t="shared" si="37"/>
        <v>1</v>
      </c>
      <c r="J69">
        <v>435</v>
      </c>
      <c r="K69">
        <v>0.1</v>
      </c>
      <c r="L69" s="49">
        <f t="shared" si="43"/>
        <v>0</v>
      </c>
      <c r="M69" s="57">
        <f t="shared" si="38"/>
        <v>1</v>
      </c>
      <c r="N69">
        <v>435</v>
      </c>
      <c r="O69">
        <v>0.14699999999999999</v>
      </c>
      <c r="P69" s="49">
        <f t="shared" si="44"/>
        <v>0</v>
      </c>
      <c r="Q69" s="57">
        <f t="shared" si="39"/>
        <v>1</v>
      </c>
      <c r="R69">
        <v>435</v>
      </c>
      <c r="S69">
        <v>0.159</v>
      </c>
      <c r="T69" s="49">
        <f t="shared" si="45"/>
        <v>0</v>
      </c>
      <c r="U69" s="57">
        <f t="shared" si="40"/>
        <v>1</v>
      </c>
      <c r="W69" s="54">
        <f t="shared" si="46"/>
        <v>435</v>
      </c>
      <c r="X69" s="45"/>
      <c r="Y69" s="54">
        <f t="shared" si="47"/>
        <v>435</v>
      </c>
    </row>
    <row r="70" spans="1:25" x14ac:dyDescent="0.35">
      <c r="A70" s="28" t="s">
        <v>17</v>
      </c>
      <c r="B70">
        <v>578</v>
      </c>
      <c r="C70">
        <v>1.4999999999999999E-2</v>
      </c>
      <c r="D70" s="49">
        <f t="shared" si="41"/>
        <v>0</v>
      </c>
      <c r="E70" s="57">
        <f t="shared" si="36"/>
        <v>1</v>
      </c>
      <c r="F70">
        <v>578</v>
      </c>
      <c r="G70">
        <v>6.9000000000000006E-2</v>
      </c>
      <c r="H70" s="49">
        <f t="shared" si="42"/>
        <v>0</v>
      </c>
      <c r="I70" s="57">
        <f t="shared" si="37"/>
        <v>1</v>
      </c>
      <c r="J70">
        <v>578</v>
      </c>
      <c r="K70">
        <v>0.13700000000000001</v>
      </c>
      <c r="L70" s="49">
        <f t="shared" si="43"/>
        <v>0</v>
      </c>
      <c r="M70" s="57">
        <f t="shared" si="38"/>
        <v>1</v>
      </c>
      <c r="N70">
        <v>578</v>
      </c>
      <c r="O70">
        <v>0.19800000000000001</v>
      </c>
      <c r="P70" s="49">
        <f t="shared" si="44"/>
        <v>0</v>
      </c>
      <c r="Q70" s="57">
        <f t="shared" si="39"/>
        <v>1</v>
      </c>
      <c r="R70">
        <v>578</v>
      </c>
      <c r="S70">
        <v>0.25700000000000001</v>
      </c>
      <c r="T70" s="49">
        <f t="shared" si="45"/>
        <v>0</v>
      </c>
      <c r="U70" s="57">
        <f t="shared" si="40"/>
        <v>1</v>
      </c>
      <c r="W70" s="54">
        <f t="shared" si="46"/>
        <v>578</v>
      </c>
      <c r="X70" s="45"/>
      <c r="Y70" s="54">
        <f t="shared" si="47"/>
        <v>578</v>
      </c>
    </row>
    <row r="71" spans="1:25" x14ac:dyDescent="0.35">
      <c r="A71" s="28" t="s">
        <v>10</v>
      </c>
      <c r="B71">
        <v>741</v>
      </c>
      <c r="C71">
        <v>5.1999999999999998E-2</v>
      </c>
      <c r="D71" s="49">
        <f t="shared" si="41"/>
        <v>0</v>
      </c>
      <c r="E71" s="57">
        <f t="shared" si="36"/>
        <v>1</v>
      </c>
      <c r="F71">
        <v>741</v>
      </c>
      <c r="G71">
        <v>0.13400000000000001</v>
      </c>
      <c r="H71" s="49">
        <f t="shared" si="42"/>
        <v>0</v>
      </c>
      <c r="I71" s="57">
        <f t="shared" si="37"/>
        <v>1</v>
      </c>
      <c r="J71">
        <v>741</v>
      </c>
      <c r="K71">
        <v>0.245</v>
      </c>
      <c r="L71" s="49">
        <f t="shared" si="43"/>
        <v>0</v>
      </c>
      <c r="M71" s="57">
        <f t="shared" si="38"/>
        <v>1</v>
      </c>
      <c r="N71">
        <v>741</v>
      </c>
      <c r="O71">
        <v>0.374</v>
      </c>
      <c r="P71" s="49">
        <f t="shared" si="44"/>
        <v>0</v>
      </c>
      <c r="Q71" s="57">
        <f t="shared" si="39"/>
        <v>1</v>
      </c>
      <c r="R71">
        <v>741</v>
      </c>
      <c r="S71">
        <v>0.5</v>
      </c>
      <c r="T71" s="49">
        <f t="shared" si="45"/>
        <v>0</v>
      </c>
      <c r="U71" s="57">
        <f t="shared" si="40"/>
        <v>1</v>
      </c>
      <c r="W71" s="54">
        <f t="shared" si="46"/>
        <v>741</v>
      </c>
      <c r="X71" s="45"/>
      <c r="Y71" s="54">
        <f t="shared" si="47"/>
        <v>741</v>
      </c>
    </row>
    <row r="72" spans="1:25" x14ac:dyDescent="0.35">
      <c r="A72" s="28" t="s">
        <v>11</v>
      </c>
      <c r="B72">
        <v>4358</v>
      </c>
      <c r="C72">
        <v>2.2250000000000001</v>
      </c>
      <c r="D72" s="49">
        <f t="shared" si="41"/>
        <v>9.1869545245751034E-4</v>
      </c>
      <c r="E72" s="57">
        <f t="shared" si="36"/>
        <v>0</v>
      </c>
      <c r="F72">
        <v>4358</v>
      </c>
      <c r="G72">
        <v>16.43</v>
      </c>
      <c r="H72" s="49">
        <f t="shared" si="42"/>
        <v>9.1869545245751034E-4</v>
      </c>
      <c r="I72" s="57">
        <f t="shared" si="37"/>
        <v>0</v>
      </c>
      <c r="J72">
        <v>4354</v>
      </c>
      <c r="K72">
        <v>34.456000000000003</v>
      </c>
      <c r="L72" s="49">
        <f t="shared" si="43"/>
        <v>0</v>
      </c>
      <c r="M72" s="57">
        <f t="shared" si="38"/>
        <v>1</v>
      </c>
      <c r="N72">
        <v>4354</v>
      </c>
      <c r="O72">
        <v>52.250999999999998</v>
      </c>
      <c r="P72" s="49">
        <f t="shared" si="44"/>
        <v>0</v>
      </c>
      <c r="Q72" s="57">
        <f t="shared" si="39"/>
        <v>1</v>
      </c>
      <c r="R72">
        <v>4354</v>
      </c>
      <c r="S72">
        <v>66.468000000000004</v>
      </c>
      <c r="T72" s="49">
        <f t="shared" si="45"/>
        <v>0</v>
      </c>
      <c r="U72" s="57">
        <f t="shared" si="40"/>
        <v>1</v>
      </c>
      <c r="W72" s="54">
        <f t="shared" si="46"/>
        <v>4354</v>
      </c>
      <c r="X72" s="45"/>
      <c r="Y72" s="54">
        <f t="shared" si="47"/>
        <v>4354</v>
      </c>
    </row>
    <row r="73" spans="1:25" x14ac:dyDescent="0.35">
      <c r="A73" s="28" t="s">
        <v>12</v>
      </c>
      <c r="B73">
        <v>3435</v>
      </c>
      <c r="C73">
        <v>1.839</v>
      </c>
      <c r="D73" s="49">
        <f t="shared" si="41"/>
        <v>1.7497812773403325E-3</v>
      </c>
      <c r="E73" s="57">
        <f t="shared" si="36"/>
        <v>0</v>
      </c>
      <c r="F73">
        <v>3429</v>
      </c>
      <c r="G73">
        <v>12.467000000000001</v>
      </c>
      <c r="H73" s="49">
        <f t="shared" si="42"/>
        <v>0</v>
      </c>
      <c r="I73" s="57">
        <f t="shared" si="37"/>
        <v>1</v>
      </c>
      <c r="J73">
        <v>3429</v>
      </c>
      <c r="K73">
        <v>24.195</v>
      </c>
      <c r="L73" s="49">
        <f t="shared" si="43"/>
        <v>0</v>
      </c>
      <c r="M73" s="57">
        <f t="shared" si="38"/>
        <v>1</v>
      </c>
      <c r="N73">
        <v>3429</v>
      </c>
      <c r="O73">
        <v>34.801000000000002</v>
      </c>
      <c r="P73" s="49">
        <f t="shared" si="44"/>
        <v>0</v>
      </c>
      <c r="Q73" s="57">
        <f t="shared" si="39"/>
        <v>1</v>
      </c>
      <c r="R73">
        <v>3429</v>
      </c>
      <c r="S73">
        <v>43.576999999999998</v>
      </c>
      <c r="T73" s="49">
        <f t="shared" si="45"/>
        <v>0</v>
      </c>
      <c r="U73" s="57">
        <f t="shared" si="40"/>
        <v>1</v>
      </c>
      <c r="W73" s="54">
        <f t="shared" si="46"/>
        <v>3429</v>
      </c>
      <c r="X73" s="45"/>
      <c r="Y73" s="54">
        <f t="shared" si="47"/>
        <v>3429</v>
      </c>
    </row>
    <row r="74" spans="1:25" x14ac:dyDescent="0.35">
      <c r="A74" s="28" t="s">
        <v>13</v>
      </c>
      <c r="B74">
        <v>3407</v>
      </c>
      <c r="C74">
        <v>2.96</v>
      </c>
      <c r="D74" s="49">
        <f t="shared" si="41"/>
        <v>2.9359953024075161E-4</v>
      </c>
      <c r="E74" s="57">
        <f t="shared" si="36"/>
        <v>1</v>
      </c>
      <c r="F74">
        <v>3407</v>
      </c>
      <c r="G74">
        <v>12.231</v>
      </c>
      <c r="H74" s="49">
        <f t="shared" si="42"/>
        <v>2.9359953024075161E-4</v>
      </c>
      <c r="I74" s="57">
        <f t="shared" si="37"/>
        <v>1</v>
      </c>
      <c r="J74">
        <v>3407</v>
      </c>
      <c r="K74">
        <v>23.385999999999999</v>
      </c>
      <c r="L74" s="49">
        <f t="shared" si="43"/>
        <v>2.9359953024075161E-4</v>
      </c>
      <c r="M74" s="57">
        <f t="shared" si="38"/>
        <v>1</v>
      </c>
      <c r="N74">
        <v>3407</v>
      </c>
      <c r="O74">
        <v>33.326000000000001</v>
      </c>
      <c r="P74" s="49">
        <f t="shared" si="44"/>
        <v>2.9359953024075161E-4</v>
      </c>
      <c r="Q74" s="57">
        <f t="shared" si="39"/>
        <v>1</v>
      </c>
      <c r="R74">
        <v>3407</v>
      </c>
      <c r="S74">
        <v>44.569000000000003</v>
      </c>
      <c r="T74" s="49">
        <f t="shared" si="45"/>
        <v>2.9359953024075161E-4</v>
      </c>
      <c r="U74" s="57">
        <f t="shared" si="40"/>
        <v>1</v>
      </c>
      <c r="W74" s="54">
        <f t="shared" si="46"/>
        <v>3407</v>
      </c>
      <c r="X74" s="45"/>
      <c r="Y74" s="54">
        <f t="shared" si="47"/>
        <v>3406</v>
      </c>
    </row>
    <row r="75" spans="1:25" x14ac:dyDescent="0.35">
      <c r="A75" s="28" t="s">
        <v>14</v>
      </c>
      <c r="B75">
        <v>798</v>
      </c>
      <c r="C75">
        <v>5.8000000000000003E-2</v>
      </c>
      <c r="D75" s="49">
        <f t="shared" si="41"/>
        <v>3.7735849056603774E-3</v>
      </c>
      <c r="E75" s="57">
        <f t="shared" si="36"/>
        <v>0</v>
      </c>
      <c r="F75">
        <v>798</v>
      </c>
      <c r="G75">
        <v>0.376</v>
      </c>
      <c r="H75" s="49">
        <f t="shared" si="42"/>
        <v>3.7735849056603774E-3</v>
      </c>
      <c r="I75" s="57">
        <f t="shared" si="37"/>
        <v>0</v>
      </c>
      <c r="J75">
        <v>797</v>
      </c>
      <c r="K75">
        <v>0.67300000000000004</v>
      </c>
      <c r="L75" s="49">
        <f t="shared" si="43"/>
        <v>2.5157232704402514E-3</v>
      </c>
      <c r="M75" s="57">
        <f t="shared" si="38"/>
        <v>0</v>
      </c>
      <c r="N75">
        <v>797</v>
      </c>
      <c r="O75">
        <v>0.89600000000000002</v>
      </c>
      <c r="P75" s="49">
        <f t="shared" si="44"/>
        <v>2.5157232704402514E-3</v>
      </c>
      <c r="Q75" s="57">
        <f t="shared" si="39"/>
        <v>0</v>
      </c>
      <c r="R75">
        <v>796</v>
      </c>
      <c r="S75">
        <v>1.35</v>
      </c>
      <c r="T75" s="49">
        <f t="shared" si="45"/>
        <v>1.2578616352201257E-3</v>
      </c>
      <c r="U75" s="57">
        <f t="shared" si="40"/>
        <v>1</v>
      </c>
      <c r="W75" s="54">
        <f t="shared" si="46"/>
        <v>796</v>
      </c>
      <c r="X75" s="45"/>
      <c r="Y75" s="54">
        <f t="shared" si="47"/>
        <v>795</v>
      </c>
    </row>
    <row r="76" spans="1:25" x14ac:dyDescent="0.35">
      <c r="A76" s="28" t="s">
        <v>15</v>
      </c>
      <c r="B76">
        <v>2288</v>
      </c>
      <c r="C76">
        <v>2.036</v>
      </c>
      <c r="D76" s="49">
        <f t="shared" si="41"/>
        <v>0</v>
      </c>
      <c r="E76" s="57">
        <f t="shared" si="36"/>
        <v>1</v>
      </c>
      <c r="F76">
        <v>2288</v>
      </c>
      <c r="G76">
        <v>17.617999999999999</v>
      </c>
      <c r="H76" s="49">
        <f t="shared" si="42"/>
        <v>0</v>
      </c>
      <c r="I76" s="57">
        <f t="shared" si="37"/>
        <v>1</v>
      </c>
      <c r="J76">
        <v>2288</v>
      </c>
      <c r="K76">
        <v>36.417000000000002</v>
      </c>
      <c r="L76" s="49">
        <f t="shared" si="43"/>
        <v>0</v>
      </c>
      <c r="M76" s="57">
        <f t="shared" si="38"/>
        <v>1</v>
      </c>
      <c r="N76">
        <v>2288</v>
      </c>
      <c r="O76">
        <v>53.924999999999997</v>
      </c>
      <c r="P76" s="49">
        <f t="shared" si="44"/>
        <v>0</v>
      </c>
      <c r="Q76" s="57">
        <f t="shared" si="39"/>
        <v>1</v>
      </c>
      <c r="R76">
        <v>2288</v>
      </c>
      <c r="S76">
        <v>69.635000000000005</v>
      </c>
      <c r="T76" s="49">
        <f t="shared" si="45"/>
        <v>0</v>
      </c>
      <c r="U76" s="57">
        <f t="shared" si="40"/>
        <v>1</v>
      </c>
      <c r="W76" s="54">
        <f t="shared" si="46"/>
        <v>2288</v>
      </c>
      <c r="X76" s="45"/>
      <c r="Y76" s="54">
        <f t="shared" si="47"/>
        <v>2288</v>
      </c>
    </row>
    <row r="77" spans="1:25" x14ac:dyDescent="0.3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 spans="1:25" x14ac:dyDescent="0.3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 spans="1:25" x14ac:dyDescent="0.35">
      <c r="A79" s="45"/>
      <c r="B79" s="58" t="s">
        <v>35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 spans="1:25" x14ac:dyDescent="0.3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 spans="1:25" x14ac:dyDescent="0.35">
      <c r="B81" s="80" t="s">
        <v>36</v>
      </c>
      <c r="C81" s="80"/>
      <c r="D81" s="80"/>
      <c r="E81" s="80"/>
      <c r="F81" s="80" t="s">
        <v>40</v>
      </c>
      <c r="G81" s="80"/>
      <c r="H81" s="80"/>
      <c r="I81" s="80"/>
      <c r="J81" s="80" t="s">
        <v>37</v>
      </c>
      <c r="K81" s="80"/>
      <c r="L81" s="80"/>
      <c r="M81" s="80"/>
      <c r="N81" s="80" t="s">
        <v>38</v>
      </c>
      <c r="O81" s="80"/>
      <c r="P81" s="80"/>
      <c r="Q81" s="80"/>
      <c r="R81" s="80" t="s">
        <v>39</v>
      </c>
      <c r="S81" s="80"/>
      <c r="T81" s="80"/>
      <c r="U81" s="80"/>
      <c r="X81" s="45"/>
    </row>
    <row r="82" spans="1:25" x14ac:dyDescent="0.35">
      <c r="A82" s="28" t="s">
        <v>3</v>
      </c>
      <c r="B82" s="56" t="s">
        <v>0</v>
      </c>
      <c r="C82" s="56" t="s">
        <v>28</v>
      </c>
      <c r="D82" s="28" t="s">
        <v>29</v>
      </c>
      <c r="E82" s="28" t="s">
        <v>5</v>
      </c>
      <c r="F82" s="56" t="s">
        <v>0</v>
      </c>
      <c r="G82" s="56" t="s">
        <v>28</v>
      </c>
      <c r="H82" s="28" t="s">
        <v>29</v>
      </c>
      <c r="I82" s="28" t="s">
        <v>5</v>
      </c>
      <c r="J82" s="56" t="s">
        <v>0</v>
      </c>
      <c r="K82" s="56" t="s">
        <v>28</v>
      </c>
      <c r="L82" s="28" t="s">
        <v>29</v>
      </c>
      <c r="M82" s="28" t="s">
        <v>5</v>
      </c>
      <c r="N82" s="56" t="s">
        <v>0</v>
      </c>
      <c r="O82" s="56" t="s">
        <v>28</v>
      </c>
      <c r="P82" s="28" t="s">
        <v>29</v>
      </c>
      <c r="Q82" s="28" t="s">
        <v>5</v>
      </c>
      <c r="R82" s="56" t="s">
        <v>0</v>
      </c>
      <c r="S82" s="56" t="s">
        <v>28</v>
      </c>
      <c r="T82" s="28" t="s">
        <v>29</v>
      </c>
      <c r="U82" s="28" t="s">
        <v>5</v>
      </c>
      <c r="W82" t="s">
        <v>6</v>
      </c>
      <c r="X82" s="45"/>
      <c r="Y82" t="s">
        <v>41</v>
      </c>
    </row>
    <row r="83" spans="1:25" x14ac:dyDescent="0.35">
      <c r="A83" s="28" t="s">
        <v>7</v>
      </c>
      <c r="B83">
        <v>731</v>
      </c>
      <c r="C83">
        <v>7.2999999999999995E-2</v>
      </c>
      <c r="D83" s="49">
        <f>(B83-$Y83)/$Y83</f>
        <v>1.3869625520110958E-2</v>
      </c>
      <c r="E83" s="57">
        <f t="shared" ref="E83:E92" si="48">IF($W83=B83,1,0)</f>
        <v>0</v>
      </c>
      <c r="F83">
        <v>725</v>
      </c>
      <c r="G83">
        <v>7.8E-2</v>
      </c>
      <c r="H83" s="49">
        <f>(F83-$Y83)/$Y83</f>
        <v>5.5478502080443829E-3</v>
      </c>
      <c r="I83" s="57">
        <f t="shared" ref="I83:I92" si="49">IF($W83=F83,1,0)</f>
        <v>0</v>
      </c>
      <c r="J83">
        <v>721</v>
      </c>
      <c r="K83">
        <v>0.11</v>
      </c>
      <c r="L83" s="49">
        <f>(J83-$Y83)/$Y83</f>
        <v>0</v>
      </c>
      <c r="M83" s="57">
        <f t="shared" ref="M83:M92" si="50">IF($W83=J83,1,0)</f>
        <v>1</v>
      </c>
      <c r="N83">
        <v>721</v>
      </c>
      <c r="O83">
        <v>0.154</v>
      </c>
      <c r="P83" s="49">
        <f>(N83-$Y83)/$Y83</f>
        <v>0</v>
      </c>
      <c r="Q83" s="57">
        <f t="shared" ref="Q83:Q92" si="51">IF($W83=N83,1,0)</f>
        <v>1</v>
      </c>
      <c r="R83">
        <v>721</v>
      </c>
      <c r="S83">
        <v>0.216</v>
      </c>
      <c r="T83" s="49">
        <f>(R83-$Y83)/$Y83</f>
        <v>0</v>
      </c>
      <c r="U83" s="57">
        <f t="shared" ref="U83:U92" si="52">IF($W83=R83,1,0)</f>
        <v>1</v>
      </c>
      <c r="W83" s="54">
        <f>MIN(R83,N83,J83,F83,B83)</f>
        <v>721</v>
      </c>
      <c r="X83" s="45"/>
      <c r="Y83" s="54">
        <f>Y67</f>
        <v>721</v>
      </c>
    </row>
    <row r="84" spans="1:25" x14ac:dyDescent="0.35">
      <c r="A84" s="28" t="s">
        <v>8</v>
      </c>
      <c r="B84">
        <v>1440</v>
      </c>
      <c r="C84">
        <v>7.6999999999999999E-2</v>
      </c>
      <c r="D84" s="49">
        <f t="shared" ref="D84:D92" si="53">(B84-$Y84)/$Y84</f>
        <v>2.0876826722338203E-3</v>
      </c>
      <c r="E84" s="57">
        <f t="shared" si="48"/>
        <v>0</v>
      </c>
      <c r="F84">
        <v>1437</v>
      </c>
      <c r="G84">
        <v>0.247</v>
      </c>
      <c r="H84" s="49">
        <f t="shared" ref="H84:H92" si="54">(F84-$Y84)/$Y84</f>
        <v>0</v>
      </c>
      <c r="I84" s="57">
        <f t="shared" si="49"/>
        <v>1</v>
      </c>
      <c r="J84">
        <v>1437</v>
      </c>
      <c r="K84">
        <v>0.39100000000000001</v>
      </c>
      <c r="L84" s="49">
        <f t="shared" ref="L84:L92" si="55">(J84-$Y84)/$Y84</f>
        <v>0</v>
      </c>
      <c r="M84" s="57">
        <f t="shared" si="50"/>
        <v>1</v>
      </c>
      <c r="N84">
        <v>1437</v>
      </c>
      <c r="O84">
        <v>0.59099999999999997</v>
      </c>
      <c r="P84" s="49">
        <f t="shared" ref="P84:P92" si="56">(N84-$Y84)/$Y84</f>
        <v>0</v>
      </c>
      <c r="Q84" s="57">
        <f t="shared" si="51"/>
        <v>1</v>
      </c>
      <c r="R84">
        <v>1437</v>
      </c>
      <c r="S84">
        <v>0.78800000000000003</v>
      </c>
      <c r="T84" s="49">
        <f t="shared" ref="T84:T92" si="57">(R84-$Y84)/$Y84</f>
        <v>0</v>
      </c>
      <c r="U84" s="57">
        <f t="shared" si="52"/>
        <v>1</v>
      </c>
      <c r="W84" s="54">
        <f t="shared" ref="W84:W92" si="58">MIN(R84,N84,J84,F84,B84)</f>
        <v>1437</v>
      </c>
      <c r="X84" s="45"/>
      <c r="Y84" s="54">
        <f t="shared" ref="Y84:Y92" si="59">Y68</f>
        <v>1437</v>
      </c>
    </row>
    <row r="85" spans="1:25" x14ac:dyDescent="0.35">
      <c r="A85" s="28" t="s">
        <v>9</v>
      </c>
      <c r="B85">
        <v>435</v>
      </c>
      <c r="C85">
        <v>3.5000000000000003E-2</v>
      </c>
      <c r="D85" s="49">
        <f t="shared" si="53"/>
        <v>0</v>
      </c>
      <c r="E85" s="57">
        <f t="shared" si="48"/>
        <v>1</v>
      </c>
      <c r="F85">
        <v>435</v>
      </c>
      <c r="G85">
        <v>3.5000000000000003E-2</v>
      </c>
      <c r="H85" s="49">
        <f t="shared" si="54"/>
        <v>0</v>
      </c>
      <c r="I85" s="57">
        <f t="shared" si="49"/>
        <v>1</v>
      </c>
      <c r="J85">
        <v>435</v>
      </c>
      <c r="K85">
        <v>4.1000000000000002E-2</v>
      </c>
      <c r="L85" s="49">
        <f t="shared" si="55"/>
        <v>0</v>
      </c>
      <c r="M85" s="57">
        <f t="shared" si="50"/>
        <v>1</v>
      </c>
      <c r="N85">
        <v>435</v>
      </c>
      <c r="O85">
        <v>5.2999999999999999E-2</v>
      </c>
      <c r="P85" s="49">
        <f t="shared" si="56"/>
        <v>0</v>
      </c>
      <c r="Q85" s="57">
        <f t="shared" si="51"/>
        <v>1</v>
      </c>
      <c r="R85">
        <v>435</v>
      </c>
      <c r="S85">
        <v>6.5000000000000002E-2</v>
      </c>
      <c r="T85" s="49">
        <f t="shared" si="57"/>
        <v>0</v>
      </c>
      <c r="U85" s="57">
        <f t="shared" si="52"/>
        <v>1</v>
      </c>
      <c r="W85" s="54">
        <f t="shared" si="58"/>
        <v>435</v>
      </c>
      <c r="X85" s="45"/>
      <c r="Y85" s="54">
        <f t="shared" si="59"/>
        <v>435</v>
      </c>
    </row>
    <row r="86" spans="1:25" x14ac:dyDescent="0.35">
      <c r="A86" s="28" t="s">
        <v>17</v>
      </c>
      <c r="B86">
        <v>578</v>
      </c>
      <c r="C86">
        <v>1.0999999999999999E-2</v>
      </c>
      <c r="D86" s="49">
        <f t="shared" si="53"/>
        <v>0</v>
      </c>
      <c r="E86" s="57">
        <f t="shared" si="48"/>
        <v>1</v>
      </c>
      <c r="F86">
        <v>578</v>
      </c>
      <c r="G86">
        <v>3.6999999999999998E-2</v>
      </c>
      <c r="H86" s="49">
        <f t="shared" si="54"/>
        <v>0</v>
      </c>
      <c r="I86" s="57">
        <f t="shared" si="49"/>
        <v>1</v>
      </c>
      <c r="J86">
        <v>578</v>
      </c>
      <c r="K86">
        <v>5.1999999999999998E-2</v>
      </c>
      <c r="L86" s="49">
        <f t="shared" si="55"/>
        <v>0</v>
      </c>
      <c r="M86" s="57">
        <f t="shared" si="50"/>
        <v>1</v>
      </c>
      <c r="N86">
        <v>578</v>
      </c>
      <c r="O86">
        <v>7.4999999999999997E-2</v>
      </c>
      <c r="P86" s="49">
        <f t="shared" si="56"/>
        <v>0</v>
      </c>
      <c r="Q86" s="57">
        <f t="shared" si="51"/>
        <v>1</v>
      </c>
      <c r="R86">
        <v>578</v>
      </c>
      <c r="S86">
        <v>9.2999999999999999E-2</v>
      </c>
      <c r="T86" s="49">
        <f t="shared" si="57"/>
        <v>0</v>
      </c>
      <c r="U86" s="57">
        <f t="shared" si="52"/>
        <v>1</v>
      </c>
      <c r="W86" s="54">
        <f t="shared" si="58"/>
        <v>578</v>
      </c>
      <c r="X86" s="45"/>
      <c r="Y86" s="54">
        <f t="shared" si="59"/>
        <v>578</v>
      </c>
    </row>
    <row r="87" spans="1:25" x14ac:dyDescent="0.35">
      <c r="A87" s="28" t="s">
        <v>10</v>
      </c>
      <c r="B87">
        <v>741</v>
      </c>
      <c r="C87">
        <v>6.9000000000000006E-2</v>
      </c>
      <c r="D87" s="49">
        <f t="shared" si="53"/>
        <v>0</v>
      </c>
      <c r="E87" s="57">
        <f t="shared" si="48"/>
        <v>1</v>
      </c>
      <c r="F87">
        <v>741</v>
      </c>
      <c r="G87">
        <v>0.186</v>
      </c>
      <c r="H87" s="49">
        <f t="shared" si="54"/>
        <v>0</v>
      </c>
      <c r="I87" s="57">
        <f t="shared" si="49"/>
        <v>1</v>
      </c>
      <c r="J87">
        <v>741</v>
      </c>
      <c r="K87">
        <v>0.158</v>
      </c>
      <c r="L87" s="49">
        <f t="shared" si="55"/>
        <v>0</v>
      </c>
      <c r="M87" s="57">
        <f t="shared" si="50"/>
        <v>1</v>
      </c>
      <c r="N87">
        <v>741</v>
      </c>
      <c r="O87">
        <v>0.23</v>
      </c>
      <c r="P87" s="49">
        <f t="shared" si="56"/>
        <v>0</v>
      </c>
      <c r="Q87" s="57">
        <f t="shared" si="51"/>
        <v>1</v>
      </c>
      <c r="R87">
        <v>741</v>
      </c>
      <c r="S87">
        <v>0.218</v>
      </c>
      <c r="T87" s="49">
        <f t="shared" si="57"/>
        <v>0</v>
      </c>
      <c r="U87" s="57">
        <f t="shared" si="52"/>
        <v>1</v>
      </c>
      <c r="W87" s="54">
        <f t="shared" si="58"/>
        <v>741</v>
      </c>
      <c r="X87" s="45"/>
      <c r="Y87" s="54">
        <f t="shared" si="59"/>
        <v>741</v>
      </c>
    </row>
    <row r="88" spans="1:25" x14ac:dyDescent="0.35">
      <c r="A88" s="28" t="s">
        <v>11</v>
      </c>
      <c r="B88">
        <v>4358</v>
      </c>
      <c r="C88">
        <v>1.409</v>
      </c>
      <c r="D88" s="49">
        <f t="shared" si="53"/>
        <v>9.1869545245751034E-4</v>
      </c>
      <c r="E88" s="57">
        <f t="shared" si="48"/>
        <v>0</v>
      </c>
      <c r="F88">
        <v>4358</v>
      </c>
      <c r="G88">
        <v>5.0030000000000001</v>
      </c>
      <c r="H88" s="49">
        <f t="shared" si="54"/>
        <v>9.1869545245751034E-4</v>
      </c>
      <c r="I88" s="57">
        <f t="shared" si="49"/>
        <v>0</v>
      </c>
      <c r="J88">
        <v>4355</v>
      </c>
      <c r="K88">
        <v>10.694000000000001</v>
      </c>
      <c r="L88" s="49">
        <f t="shared" si="55"/>
        <v>2.2967386311437759E-4</v>
      </c>
      <c r="M88" s="57">
        <f t="shared" si="50"/>
        <v>1</v>
      </c>
      <c r="N88">
        <v>4355</v>
      </c>
      <c r="O88">
        <v>17.055</v>
      </c>
      <c r="P88" s="49">
        <f t="shared" si="56"/>
        <v>2.2967386311437759E-4</v>
      </c>
      <c r="Q88" s="57">
        <f t="shared" si="51"/>
        <v>1</v>
      </c>
      <c r="R88">
        <v>4355</v>
      </c>
      <c r="S88">
        <v>21.218</v>
      </c>
      <c r="T88" s="49">
        <f t="shared" si="57"/>
        <v>2.2967386311437759E-4</v>
      </c>
      <c r="U88" s="57">
        <f t="shared" si="52"/>
        <v>1</v>
      </c>
      <c r="W88" s="54">
        <f t="shared" si="58"/>
        <v>4355</v>
      </c>
      <c r="X88" s="45"/>
      <c r="Y88" s="54">
        <f t="shared" si="59"/>
        <v>4354</v>
      </c>
    </row>
    <row r="89" spans="1:25" x14ac:dyDescent="0.35">
      <c r="A89" s="28" t="s">
        <v>12</v>
      </c>
      <c r="B89">
        <v>3435</v>
      </c>
      <c r="C89">
        <v>1.2569999999999999</v>
      </c>
      <c r="D89" s="49">
        <f t="shared" si="53"/>
        <v>1.7497812773403325E-3</v>
      </c>
      <c r="E89" s="57">
        <f t="shared" si="48"/>
        <v>0</v>
      </c>
      <c r="F89">
        <v>3430</v>
      </c>
      <c r="G89">
        <v>4.3010000000000002</v>
      </c>
      <c r="H89" s="49">
        <f t="shared" si="54"/>
        <v>2.9163021289005544E-4</v>
      </c>
      <c r="I89" s="57">
        <f t="shared" si="49"/>
        <v>1</v>
      </c>
      <c r="J89">
        <v>3430</v>
      </c>
      <c r="K89">
        <v>7.7210000000000001</v>
      </c>
      <c r="L89" s="49">
        <f t="shared" si="55"/>
        <v>2.9163021289005544E-4</v>
      </c>
      <c r="M89" s="57">
        <f t="shared" si="50"/>
        <v>1</v>
      </c>
      <c r="N89">
        <v>3430</v>
      </c>
      <c r="O89">
        <v>11.46</v>
      </c>
      <c r="P89" s="49">
        <f t="shared" si="56"/>
        <v>2.9163021289005544E-4</v>
      </c>
      <c r="Q89" s="57">
        <f t="shared" si="51"/>
        <v>1</v>
      </c>
      <c r="R89">
        <v>3430</v>
      </c>
      <c r="S89">
        <v>13.95</v>
      </c>
      <c r="T89" s="49">
        <f t="shared" si="57"/>
        <v>2.9163021289005544E-4</v>
      </c>
      <c r="U89" s="57">
        <f t="shared" si="52"/>
        <v>1</v>
      </c>
      <c r="W89" s="54">
        <f t="shared" si="58"/>
        <v>3430</v>
      </c>
      <c r="X89" s="45"/>
      <c r="Y89" s="54">
        <f t="shared" si="59"/>
        <v>3429</v>
      </c>
    </row>
    <row r="90" spans="1:25" x14ac:dyDescent="0.35">
      <c r="A90" s="28" t="s">
        <v>13</v>
      </c>
      <c r="B90">
        <v>3407</v>
      </c>
      <c r="C90">
        <v>2.383</v>
      </c>
      <c r="D90" s="49">
        <f t="shared" si="53"/>
        <v>2.9359953024075161E-4</v>
      </c>
      <c r="E90" s="57">
        <f t="shared" si="48"/>
        <v>1</v>
      </c>
      <c r="F90">
        <v>3407</v>
      </c>
      <c r="G90">
        <v>3.9409999999999998</v>
      </c>
      <c r="H90" s="49">
        <f t="shared" si="54"/>
        <v>2.9359953024075161E-4</v>
      </c>
      <c r="I90" s="57">
        <f t="shared" si="49"/>
        <v>1</v>
      </c>
      <c r="J90">
        <v>3407</v>
      </c>
      <c r="K90">
        <v>7.52</v>
      </c>
      <c r="L90" s="49">
        <f t="shared" si="55"/>
        <v>2.9359953024075161E-4</v>
      </c>
      <c r="M90" s="57">
        <f t="shared" si="50"/>
        <v>1</v>
      </c>
      <c r="N90">
        <v>3407</v>
      </c>
      <c r="O90">
        <v>10.718</v>
      </c>
      <c r="P90" s="49">
        <f t="shared" si="56"/>
        <v>2.9359953024075161E-4</v>
      </c>
      <c r="Q90" s="57">
        <f t="shared" si="51"/>
        <v>1</v>
      </c>
      <c r="R90">
        <v>3407</v>
      </c>
      <c r="S90">
        <v>14.337</v>
      </c>
      <c r="T90" s="49">
        <f t="shared" si="57"/>
        <v>2.9359953024075161E-4</v>
      </c>
      <c r="U90" s="57">
        <f t="shared" si="52"/>
        <v>1</v>
      </c>
      <c r="W90" s="54">
        <f t="shared" si="58"/>
        <v>3407</v>
      </c>
      <c r="X90" s="45"/>
      <c r="Y90" s="54">
        <f t="shared" si="59"/>
        <v>3406</v>
      </c>
    </row>
    <row r="91" spans="1:25" x14ac:dyDescent="0.35">
      <c r="A91" s="28" t="s">
        <v>14</v>
      </c>
      <c r="B91">
        <v>798</v>
      </c>
      <c r="C91">
        <v>4.1000000000000002E-2</v>
      </c>
      <c r="D91" s="49">
        <f t="shared" si="53"/>
        <v>3.7735849056603774E-3</v>
      </c>
      <c r="E91" s="57">
        <f t="shared" si="48"/>
        <v>0</v>
      </c>
      <c r="F91">
        <v>797</v>
      </c>
      <c r="G91">
        <v>0.127</v>
      </c>
      <c r="H91" s="49">
        <f t="shared" si="54"/>
        <v>2.5157232704402514E-3</v>
      </c>
      <c r="I91" s="57">
        <f t="shared" si="49"/>
        <v>0</v>
      </c>
      <c r="J91">
        <v>796</v>
      </c>
      <c r="K91">
        <v>0.26400000000000001</v>
      </c>
      <c r="L91" s="49">
        <f t="shared" si="55"/>
        <v>1.2578616352201257E-3</v>
      </c>
      <c r="M91" s="57">
        <f t="shared" si="50"/>
        <v>1</v>
      </c>
      <c r="N91">
        <v>796</v>
      </c>
      <c r="O91">
        <v>0.35499999999999998</v>
      </c>
      <c r="P91" s="49">
        <f t="shared" si="56"/>
        <v>1.2578616352201257E-3</v>
      </c>
      <c r="Q91" s="57">
        <f t="shared" si="51"/>
        <v>1</v>
      </c>
      <c r="R91">
        <v>796</v>
      </c>
      <c r="S91">
        <v>0.443</v>
      </c>
      <c r="T91" s="49">
        <f t="shared" si="57"/>
        <v>1.2578616352201257E-3</v>
      </c>
      <c r="U91" s="57">
        <f t="shared" si="52"/>
        <v>1</v>
      </c>
      <c r="W91" s="54">
        <f t="shared" si="58"/>
        <v>796</v>
      </c>
      <c r="X91" s="45"/>
      <c r="Y91" s="54">
        <f t="shared" si="59"/>
        <v>795</v>
      </c>
    </row>
    <row r="92" spans="1:25" x14ac:dyDescent="0.35">
      <c r="A92" s="28" t="s">
        <v>15</v>
      </c>
      <c r="B92">
        <v>2288</v>
      </c>
      <c r="C92">
        <v>0.96399999999999997</v>
      </c>
      <c r="D92" s="49">
        <f t="shared" si="53"/>
        <v>0</v>
      </c>
      <c r="E92" s="57">
        <f t="shared" si="48"/>
        <v>1</v>
      </c>
      <c r="F92">
        <v>2288</v>
      </c>
      <c r="G92">
        <v>7.7050000000000001</v>
      </c>
      <c r="H92" s="49">
        <f t="shared" si="54"/>
        <v>0</v>
      </c>
      <c r="I92" s="57">
        <f t="shared" si="49"/>
        <v>1</v>
      </c>
      <c r="J92">
        <v>2288</v>
      </c>
      <c r="K92">
        <v>13.487</v>
      </c>
      <c r="L92" s="49">
        <f t="shared" si="55"/>
        <v>0</v>
      </c>
      <c r="M92" s="57">
        <f t="shared" si="50"/>
        <v>1</v>
      </c>
      <c r="N92">
        <v>2288</v>
      </c>
      <c r="O92">
        <v>19.757000000000001</v>
      </c>
      <c r="P92" s="49">
        <f t="shared" si="56"/>
        <v>0</v>
      </c>
      <c r="Q92" s="57">
        <f t="shared" si="51"/>
        <v>1</v>
      </c>
      <c r="R92">
        <v>2288</v>
      </c>
      <c r="S92">
        <v>25.338999999999999</v>
      </c>
      <c r="T92" s="49">
        <f t="shared" si="57"/>
        <v>0</v>
      </c>
      <c r="U92" s="57">
        <f t="shared" si="52"/>
        <v>1</v>
      </c>
      <c r="W92" s="54">
        <f t="shared" si="58"/>
        <v>2288</v>
      </c>
      <c r="X92" s="45"/>
      <c r="Y92" s="54">
        <f t="shared" si="59"/>
        <v>2288</v>
      </c>
    </row>
    <row r="93" spans="1:25" x14ac:dyDescent="0.3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 spans="1:25" x14ac:dyDescent="0.3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 spans="1:25" x14ac:dyDescent="0.3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</sheetData>
  <mergeCells count="26">
    <mergeCell ref="R18:U18"/>
    <mergeCell ref="L6:Q6"/>
    <mergeCell ref="B18:E18"/>
    <mergeCell ref="F18:I18"/>
    <mergeCell ref="J18:M18"/>
    <mergeCell ref="N18:Q18"/>
    <mergeCell ref="B49:E49"/>
    <mergeCell ref="F49:I49"/>
    <mergeCell ref="J49:M49"/>
    <mergeCell ref="N49:Q49"/>
    <mergeCell ref="R49:U49"/>
    <mergeCell ref="B33:E33"/>
    <mergeCell ref="F33:I33"/>
    <mergeCell ref="J33:M33"/>
    <mergeCell ref="N33:Q33"/>
    <mergeCell ref="R33:U33"/>
    <mergeCell ref="B81:E81"/>
    <mergeCell ref="F81:I81"/>
    <mergeCell ref="J81:M81"/>
    <mergeCell ref="N81:Q81"/>
    <mergeCell ref="R81:U81"/>
    <mergeCell ref="B65:E65"/>
    <mergeCell ref="F65:I65"/>
    <mergeCell ref="J65:M65"/>
    <mergeCell ref="N65:Q65"/>
    <mergeCell ref="R65:U65"/>
  </mergeCells>
  <conditionalFormatting sqref="X9:X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B09C-2FF2-4E7D-89CB-52C7DEC76FF5}">
  <dimension ref="A2:AI93"/>
  <sheetViews>
    <sheetView zoomScale="69" zoomScaleNormal="69" workbookViewId="0">
      <selection activeCell="J1" sqref="J1"/>
    </sheetView>
  </sheetViews>
  <sheetFormatPr baseColWidth="10" defaultRowHeight="14.5" x14ac:dyDescent="0.35"/>
  <cols>
    <col min="1" max="1" width="13.81640625" bestFit="1" customWidth="1"/>
    <col min="2" max="2" width="14.81640625" bestFit="1" customWidth="1"/>
    <col min="3" max="3" width="8.1796875" bestFit="1" customWidth="1"/>
    <col min="4" max="4" width="8.453125" bestFit="1" customWidth="1"/>
    <col min="5" max="5" width="7.81640625" bestFit="1" customWidth="1"/>
    <col min="6" max="6" width="15.1796875" bestFit="1" customWidth="1"/>
  </cols>
  <sheetData>
    <row r="2" spans="1:35" x14ac:dyDescent="0.35">
      <c r="B2" t="s">
        <v>131</v>
      </c>
    </row>
    <row r="3" spans="1:35" x14ac:dyDescent="0.3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1:35" x14ac:dyDescent="0.35">
      <c r="B4" s="46"/>
      <c r="C4" s="47"/>
      <c r="D4" s="47"/>
      <c r="E4" s="47"/>
      <c r="F4" s="47"/>
      <c r="L4" s="81"/>
      <c r="M4" s="81"/>
      <c r="N4" s="81"/>
      <c r="O4" s="81"/>
      <c r="P4" s="81"/>
      <c r="Q4" s="81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</row>
    <row r="5" spans="1:35" x14ac:dyDescent="0.35">
      <c r="B5" s="45"/>
      <c r="C5" s="45"/>
      <c r="D5" s="45"/>
      <c r="E5" s="45"/>
      <c r="F5" s="45"/>
      <c r="L5" s="45"/>
      <c r="M5" s="45"/>
      <c r="N5" s="45"/>
      <c r="O5" s="45"/>
      <c r="P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35">
      <c r="B6" s="64" t="s">
        <v>30</v>
      </c>
      <c r="C6" s="64" t="s">
        <v>23</v>
      </c>
      <c r="D6" s="64" t="s">
        <v>24</v>
      </c>
      <c r="E6" s="64" t="s">
        <v>25</v>
      </c>
      <c r="F6" s="64" t="s">
        <v>26</v>
      </c>
      <c r="G6" s="64" t="s">
        <v>27</v>
      </c>
      <c r="L6" s="64" t="s">
        <v>30</v>
      </c>
      <c r="M6" s="64" t="s">
        <v>23</v>
      </c>
      <c r="N6" s="64" t="s">
        <v>24</v>
      </c>
      <c r="O6" s="64" t="s">
        <v>25</v>
      </c>
      <c r="P6" s="64" t="s">
        <v>26</v>
      </c>
      <c r="Q6" s="64" t="s">
        <v>27</v>
      </c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35" x14ac:dyDescent="0.35">
      <c r="B7" s="64">
        <v>1</v>
      </c>
      <c r="C7" s="48">
        <f>AVERAGE(C81:C90)</f>
        <v>0.20169999999999999</v>
      </c>
      <c r="D7" s="48">
        <f>AVERAGE(C65:C74)</f>
        <v>0.26160000000000005</v>
      </c>
      <c r="E7" s="48">
        <f>AVERAGE(C49:C58)</f>
        <v>0.56800000000000006</v>
      </c>
      <c r="F7" s="48">
        <f>AVERAGE(C33:C42)</f>
        <v>1.1488</v>
      </c>
      <c r="G7" s="48">
        <f>AVERAGE(C18:C27)</f>
        <v>2.04</v>
      </c>
      <c r="L7" s="64">
        <v>1</v>
      </c>
      <c r="M7" s="49">
        <f>AVERAGE(D81:D90)</f>
        <v>3.5680770246881918E-3</v>
      </c>
      <c r="N7" s="49">
        <f>AVERAGE(D65:D74)</f>
        <v>3.4039505420311172E-3</v>
      </c>
      <c r="O7" s="49">
        <f>AVERAGE(D49:D58)</f>
        <v>3.1784382293540102E-3</v>
      </c>
      <c r="P7" s="49">
        <f>AVERAGE(D33:D42)</f>
        <v>1.2376713349441593E-3</v>
      </c>
      <c r="Q7" s="49">
        <f>AVERAGE(D18:D27)</f>
        <v>1.208516815993722E-3</v>
      </c>
      <c r="W7" s="50"/>
      <c r="X7" s="51"/>
      <c r="Y7" s="51"/>
      <c r="Z7" s="51"/>
      <c r="AA7" s="51"/>
      <c r="AB7" s="45"/>
      <c r="AC7" s="45"/>
      <c r="AD7" s="52"/>
      <c r="AE7" s="52"/>
      <c r="AF7" s="52"/>
      <c r="AG7" s="52"/>
      <c r="AH7" s="52"/>
      <c r="AI7" s="45"/>
    </row>
    <row r="8" spans="1:35" x14ac:dyDescent="0.35">
      <c r="B8" s="64">
        <v>10</v>
      </c>
      <c r="C8" s="59">
        <f>AVERAGE(G81:G90)</f>
        <v>0.18820000000000001</v>
      </c>
      <c r="D8" s="48">
        <f>AVERAGE(G65:G74)</f>
        <v>0.98929999999999985</v>
      </c>
      <c r="E8" s="48">
        <f>AVERAGE(G49:G58)</f>
        <v>3.1517000000000004</v>
      </c>
      <c r="F8" s="48">
        <f>AVERAGE(G33:G42)</f>
        <v>6.0507999999999997</v>
      </c>
      <c r="G8" s="48">
        <f>AVERAGE(G18:G27)</f>
        <v>12.741099999999998</v>
      </c>
      <c r="L8" s="64">
        <v>10</v>
      </c>
      <c r="M8" s="49">
        <f>AVERAGE(H81:H90)</f>
        <v>3.5680770246881918E-3</v>
      </c>
      <c r="N8" s="49">
        <f>AVERAGE(H65:H74)</f>
        <v>1.6825781704911647E-3</v>
      </c>
      <c r="O8" s="49">
        <f>AVERAGE(H49:H58)</f>
        <v>7.4840253420037058E-4</v>
      </c>
      <c r="P8" s="49">
        <f>AVERAGE(H33:H42)</f>
        <v>1.1003528063429459E-3</v>
      </c>
      <c r="Q8" s="49">
        <f>AVERAGE(H18:H27)</f>
        <v>6.0694907337192178E-4</v>
      </c>
      <c r="W8" s="50"/>
      <c r="X8" s="51"/>
      <c r="Y8" s="51"/>
      <c r="Z8" s="51"/>
      <c r="AA8" s="51"/>
      <c r="AB8" s="45"/>
      <c r="AC8" s="45"/>
      <c r="AD8" s="52"/>
      <c r="AE8" s="52"/>
      <c r="AF8" s="52"/>
      <c r="AG8" s="52"/>
      <c r="AH8" s="52"/>
      <c r="AI8" s="45"/>
    </row>
    <row r="9" spans="1:35" x14ac:dyDescent="0.35">
      <c r="B9" s="64">
        <v>20</v>
      </c>
      <c r="C9" s="48">
        <f>AVERAGE(K81:K90)</f>
        <v>0.20280000000000001</v>
      </c>
      <c r="D9" s="48">
        <f>AVERAGE(K65:K74)</f>
        <v>1.8872</v>
      </c>
      <c r="E9" s="48">
        <f>AVERAGE(K49:K58)</f>
        <v>5.7462</v>
      </c>
      <c r="F9" s="48">
        <f>AVERAGE(K33:K42)</f>
        <v>11.785599999999999</v>
      </c>
      <c r="G9" s="48">
        <f>AVERAGE(K18:K27)</f>
        <v>22.254299999999997</v>
      </c>
      <c r="L9" s="64">
        <v>20</v>
      </c>
      <c r="M9" s="49">
        <f>AVERAGE(L81:L90)</f>
        <v>3.5680770246881918E-3</v>
      </c>
      <c r="N9" s="61">
        <f>AVERAGE(L65:L74)</f>
        <v>9.3647115958564388E-4</v>
      </c>
      <c r="O9" s="49">
        <f>AVERAGE(L49:L58)</f>
        <v>2.95604177348342E-4</v>
      </c>
      <c r="P9" s="49">
        <f>AVERAGE(L33:L42)</f>
        <v>1.1003528063429459E-3</v>
      </c>
      <c r="Q9" s="49">
        <f>AVERAGE(L18:L27)</f>
        <v>6.0694907337192178E-4</v>
      </c>
      <c r="W9" s="50"/>
      <c r="X9" s="51"/>
      <c r="Y9" s="51"/>
      <c r="Z9" s="51"/>
      <c r="AA9" s="51"/>
      <c r="AB9" s="45"/>
      <c r="AC9" s="45"/>
      <c r="AD9" s="52"/>
      <c r="AE9" s="52"/>
      <c r="AF9" s="52"/>
      <c r="AG9" s="52"/>
      <c r="AH9" s="52"/>
      <c r="AI9" s="45"/>
    </row>
    <row r="10" spans="1:35" x14ac:dyDescent="0.35">
      <c r="B10" s="64">
        <v>30</v>
      </c>
      <c r="C10" s="48">
        <f>AVERAGE(O81:O90)</f>
        <v>0.22689999999999996</v>
      </c>
      <c r="D10" s="48">
        <f>AVERAGE(O65:O74)</f>
        <v>2.5597000000000003</v>
      </c>
      <c r="E10" s="48">
        <f>AVERAGE(O49:O58)</f>
        <v>8.4982000000000006</v>
      </c>
      <c r="F10" s="48">
        <f>AVERAGE(O33:O42)</f>
        <v>17.914099999999998</v>
      </c>
      <c r="G10" s="48">
        <f>AVERAGE(O18:O27)</f>
        <v>33.513100000000001</v>
      </c>
      <c r="L10" s="64">
        <v>30</v>
      </c>
      <c r="M10" s="49">
        <f>AVERAGE(P81:P90)</f>
        <v>3.3018414229639319E-3</v>
      </c>
      <c r="N10" s="49">
        <f>AVERAGE(P65:P74)</f>
        <v>9.3647115958564388E-4</v>
      </c>
      <c r="O10" s="49">
        <f>AVERAGE(P49:P58)</f>
        <v>2.95604177348342E-4</v>
      </c>
      <c r="P10" s="49">
        <f>AVERAGE(P33:P42)</f>
        <v>9.5990336814069882E-4</v>
      </c>
      <c r="Q10" s="49">
        <f>AVERAGE(P18:P27)</f>
        <v>6.0694907337192178E-4</v>
      </c>
      <c r="W10" s="50"/>
      <c r="X10" s="51"/>
      <c r="Y10" s="51"/>
      <c r="Z10" s="51"/>
      <c r="AA10" s="51"/>
      <c r="AB10" s="45"/>
      <c r="AC10" s="45"/>
      <c r="AD10" s="52"/>
      <c r="AE10" s="52"/>
      <c r="AF10" s="52"/>
      <c r="AG10" s="52"/>
      <c r="AH10" s="52"/>
      <c r="AI10" s="45"/>
    </row>
    <row r="11" spans="1:35" x14ac:dyDescent="0.35">
      <c r="B11" s="64">
        <v>40</v>
      </c>
      <c r="C11" s="48">
        <f>AVERAGE(S81:S90)</f>
        <v>0.23569999999999997</v>
      </c>
      <c r="D11" s="48">
        <f>AVERAGE(S65:S74)</f>
        <v>3.2170999999999998</v>
      </c>
      <c r="E11" s="48">
        <f>AVERAGE(S49:S58)</f>
        <v>10.9278</v>
      </c>
      <c r="F11" s="48">
        <f>AVERAGE(S33:S42)</f>
        <v>27.101299999999998</v>
      </c>
      <c r="G11" s="48">
        <f>AVERAGE(S18:S27)</f>
        <v>45.643500000000003</v>
      </c>
      <c r="L11" s="64">
        <v>40</v>
      </c>
      <c r="M11" s="49">
        <f>AVERAGE(T81:T90)</f>
        <v>3.3018414229639319E-3</v>
      </c>
      <c r="N11" s="49">
        <f>AVERAGE(T65:T74)</f>
        <v>9.3647115958564388E-4</v>
      </c>
      <c r="O11" s="49">
        <f>AVERAGE(T49:T58)</f>
        <v>2.95604177348342E-4</v>
      </c>
      <c r="P11" s="49">
        <f>AVERAGE(T33:T42)</f>
        <v>9.5990336814069882E-4</v>
      </c>
      <c r="Q11" s="49">
        <f>AVERAGE(T18:T27)</f>
        <v>2.8228652081863093E-4</v>
      </c>
      <c r="W11" s="50"/>
      <c r="X11" s="51"/>
      <c r="Y11" s="51"/>
      <c r="Z11" s="51"/>
      <c r="AA11" s="51"/>
      <c r="AB11" s="45"/>
      <c r="AC11" s="45"/>
      <c r="AD11" s="52"/>
      <c r="AE11" s="52"/>
      <c r="AF11" s="52"/>
      <c r="AG11" s="52"/>
      <c r="AH11" s="52"/>
      <c r="AI11" s="45"/>
    </row>
    <row r="12" spans="1:35" x14ac:dyDescent="0.35">
      <c r="C12" s="50"/>
      <c r="D12" s="50"/>
      <c r="E12" s="53"/>
      <c r="F12" s="54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</row>
    <row r="13" spans="1:35" x14ac:dyDescent="0.35">
      <c r="C13" s="50"/>
      <c r="D13" s="50"/>
      <c r="E13" s="53"/>
      <c r="F13" s="54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</row>
    <row r="14" spans="1:35" x14ac:dyDescent="0.35">
      <c r="B14" s="55" t="s">
        <v>31</v>
      </c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</row>
    <row r="15" spans="1:35" x14ac:dyDescent="0.35"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</row>
    <row r="16" spans="1:35" x14ac:dyDescent="0.35">
      <c r="B16" s="80" t="s">
        <v>36</v>
      </c>
      <c r="C16" s="80"/>
      <c r="D16" s="80"/>
      <c r="E16" s="80"/>
      <c r="F16" s="80" t="s">
        <v>40</v>
      </c>
      <c r="G16" s="80"/>
      <c r="H16" s="80"/>
      <c r="I16" s="80"/>
      <c r="J16" s="80" t="s">
        <v>37</v>
      </c>
      <c r="K16" s="80"/>
      <c r="L16" s="80"/>
      <c r="M16" s="80"/>
      <c r="N16" s="80" t="s">
        <v>38</v>
      </c>
      <c r="O16" s="80"/>
      <c r="P16" s="80"/>
      <c r="Q16" s="80"/>
      <c r="R16" s="80" t="s">
        <v>39</v>
      </c>
      <c r="S16" s="80"/>
      <c r="T16" s="80"/>
      <c r="U16" s="80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spans="1:35" x14ac:dyDescent="0.35">
      <c r="A17" s="28" t="s">
        <v>3</v>
      </c>
      <c r="B17" s="56" t="s">
        <v>0</v>
      </c>
      <c r="C17" s="56" t="s">
        <v>28</v>
      </c>
      <c r="D17" s="28" t="s">
        <v>29</v>
      </c>
      <c r="E17" s="28" t="s">
        <v>5</v>
      </c>
      <c r="F17" s="56" t="s">
        <v>0</v>
      </c>
      <c r="G17" s="56" t="s">
        <v>28</v>
      </c>
      <c r="H17" s="28" t="s">
        <v>29</v>
      </c>
      <c r="I17" s="28" t="s">
        <v>5</v>
      </c>
      <c r="J17" s="56" t="s">
        <v>0</v>
      </c>
      <c r="K17" s="56" t="s">
        <v>28</v>
      </c>
      <c r="L17" s="28" t="s">
        <v>29</v>
      </c>
      <c r="M17" s="28" t="s">
        <v>5</v>
      </c>
      <c r="N17" s="56" t="s">
        <v>0</v>
      </c>
      <c r="O17" s="56" t="s">
        <v>28</v>
      </c>
      <c r="P17" s="28" t="s">
        <v>29</v>
      </c>
      <c r="Q17" s="28" t="s">
        <v>5</v>
      </c>
      <c r="R17" s="56" t="s">
        <v>0</v>
      </c>
      <c r="S17" s="56" t="s">
        <v>28</v>
      </c>
      <c r="T17" s="28" t="s">
        <v>29</v>
      </c>
      <c r="U17" s="28" t="s">
        <v>5</v>
      </c>
      <c r="W17" t="s">
        <v>6</v>
      </c>
      <c r="X17" s="45"/>
      <c r="Y17" t="s">
        <v>41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</row>
    <row r="18" spans="1:35" x14ac:dyDescent="0.35">
      <c r="A18" s="28" t="s">
        <v>7</v>
      </c>
      <c r="B18">
        <v>714</v>
      </c>
      <c r="C18">
        <v>0.252</v>
      </c>
      <c r="D18" s="49">
        <f>(B18-$Y18)/$Y18</f>
        <v>2.8089887640449437E-3</v>
      </c>
      <c r="E18" s="57">
        <f t="shared" ref="E18:E27" si="0">IF($W18=B18,1,0)</f>
        <v>0</v>
      </c>
      <c r="F18">
        <v>714</v>
      </c>
      <c r="G18">
        <v>1.091</v>
      </c>
      <c r="H18" s="49">
        <f>(F18-$Y18)/$Y18</f>
        <v>2.8089887640449437E-3</v>
      </c>
      <c r="I18" s="57">
        <f t="shared" ref="I18:I27" si="1">IF($W18=F18,1,0)</f>
        <v>0</v>
      </c>
      <c r="J18">
        <v>714</v>
      </c>
      <c r="K18">
        <v>1.762</v>
      </c>
      <c r="L18" s="49">
        <f>(J18-$Y18)/$Y18</f>
        <v>2.8089887640449437E-3</v>
      </c>
      <c r="M18" s="57">
        <f t="shared" ref="M18:M27" si="2">IF($W18=J18,1,0)</f>
        <v>0</v>
      </c>
      <c r="N18">
        <v>714</v>
      </c>
      <c r="O18">
        <v>2.754</v>
      </c>
      <c r="P18" s="49">
        <f>(N18-$Y18)/$Y18</f>
        <v>2.8089887640449437E-3</v>
      </c>
      <c r="Q18" s="57">
        <f t="shared" ref="Q18:Q27" si="3">IF($W18=N18,1,0)</f>
        <v>0</v>
      </c>
      <c r="R18">
        <v>712</v>
      </c>
      <c r="S18">
        <v>3.742</v>
      </c>
      <c r="T18" s="49">
        <f>(R18-$Y18)/$Y18</f>
        <v>0</v>
      </c>
      <c r="U18" s="57">
        <f t="shared" ref="U18:U27" si="4">IF($W18=R18,1,0)</f>
        <v>1</v>
      </c>
      <c r="W18" s="54">
        <f>MIN(R18,N18,J18,F18,B18)</f>
        <v>712</v>
      </c>
      <c r="X18" s="45"/>
      <c r="Y18" s="54">
        <f>MIN(W18,W33,W49,W65,W81)</f>
        <v>712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</row>
    <row r="19" spans="1:35" x14ac:dyDescent="0.35">
      <c r="A19" s="28" t="s">
        <v>8</v>
      </c>
      <c r="B19">
        <v>1427</v>
      </c>
      <c r="C19">
        <v>0.36099999999999999</v>
      </c>
      <c r="D19" s="49">
        <f t="shared" ref="D19:D27" si="5">(B19-$Y19)/$Y19</f>
        <v>7.0571630204657732E-3</v>
      </c>
      <c r="E19" s="57">
        <f t="shared" si="0"/>
        <v>0</v>
      </c>
      <c r="F19">
        <v>1421</v>
      </c>
      <c r="G19">
        <v>3.29</v>
      </c>
      <c r="H19" s="49">
        <f t="shared" ref="H19:H27" si="6">(F19-$Y19)/$Y19</f>
        <v>2.8228652081863093E-3</v>
      </c>
      <c r="I19" s="57">
        <f t="shared" si="1"/>
        <v>1</v>
      </c>
      <c r="J19">
        <v>1421</v>
      </c>
      <c r="K19">
        <v>5.1100000000000003</v>
      </c>
      <c r="L19" s="49">
        <f t="shared" ref="L19:L27" si="7">(J19-$Y19)/$Y19</f>
        <v>2.8228652081863093E-3</v>
      </c>
      <c r="M19" s="57">
        <f t="shared" si="2"/>
        <v>1</v>
      </c>
      <c r="N19">
        <v>1421</v>
      </c>
      <c r="O19">
        <v>8.0380000000000003</v>
      </c>
      <c r="P19" s="49">
        <f t="shared" ref="P19:P27" si="8">(N19-$Y19)/$Y19</f>
        <v>2.8228652081863093E-3</v>
      </c>
      <c r="Q19" s="57">
        <f t="shared" si="3"/>
        <v>1</v>
      </c>
      <c r="R19">
        <v>1421</v>
      </c>
      <c r="S19">
        <v>9.7729999999999997</v>
      </c>
      <c r="T19" s="49">
        <f t="shared" ref="T19:T27" si="9">(R19-$Y19)/$Y19</f>
        <v>2.8228652081863093E-3</v>
      </c>
      <c r="U19" s="57">
        <f t="shared" si="4"/>
        <v>1</v>
      </c>
      <c r="W19" s="54">
        <f t="shared" ref="W19:W27" si="10">MIN(R19,N19,J19,F19,B19)</f>
        <v>1421</v>
      </c>
      <c r="X19" s="45"/>
      <c r="Y19" s="54">
        <f t="shared" ref="Y19:Y27" si="11">MIN(W19,W34,W50,W66,W82)</f>
        <v>1417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</row>
    <row r="20" spans="1:35" x14ac:dyDescent="0.35">
      <c r="A20" s="28" t="s">
        <v>9</v>
      </c>
      <c r="B20">
        <v>435</v>
      </c>
      <c r="C20">
        <v>0.19800000000000001</v>
      </c>
      <c r="D20" s="49">
        <f t="shared" si="5"/>
        <v>0</v>
      </c>
      <c r="E20" s="57">
        <f t="shared" si="0"/>
        <v>1</v>
      </c>
      <c r="F20">
        <v>435</v>
      </c>
      <c r="G20">
        <v>2.4079999999999999</v>
      </c>
      <c r="H20" s="49">
        <f t="shared" si="6"/>
        <v>0</v>
      </c>
      <c r="I20" s="57">
        <f t="shared" si="1"/>
        <v>1</v>
      </c>
      <c r="J20">
        <v>435</v>
      </c>
      <c r="K20">
        <v>3.81</v>
      </c>
      <c r="L20" s="49">
        <f t="shared" si="7"/>
        <v>0</v>
      </c>
      <c r="M20" s="57">
        <f t="shared" si="2"/>
        <v>1</v>
      </c>
      <c r="N20">
        <v>435</v>
      </c>
      <c r="O20">
        <v>5.8019999999999996</v>
      </c>
      <c r="P20" s="49">
        <f t="shared" si="8"/>
        <v>0</v>
      </c>
      <c r="Q20" s="57">
        <f t="shared" si="3"/>
        <v>1</v>
      </c>
      <c r="R20">
        <v>435</v>
      </c>
      <c r="S20">
        <v>8.0329999999999995</v>
      </c>
      <c r="T20" s="49">
        <f t="shared" si="9"/>
        <v>0</v>
      </c>
      <c r="U20" s="57">
        <f t="shared" si="4"/>
        <v>1</v>
      </c>
      <c r="W20" s="54">
        <f t="shared" si="10"/>
        <v>435</v>
      </c>
      <c r="X20" s="45"/>
      <c r="Y20" s="54">
        <f t="shared" si="11"/>
        <v>435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</row>
    <row r="21" spans="1:35" x14ac:dyDescent="0.35">
      <c r="A21" s="28" t="s">
        <v>17</v>
      </c>
      <c r="B21">
        <v>578</v>
      </c>
      <c r="C21">
        <v>0.93200000000000005</v>
      </c>
      <c r="D21" s="49">
        <f t="shared" si="5"/>
        <v>0</v>
      </c>
      <c r="E21" s="57">
        <f t="shared" si="0"/>
        <v>1</v>
      </c>
      <c r="F21">
        <v>578</v>
      </c>
      <c r="G21">
        <v>8.9039999999999999</v>
      </c>
      <c r="H21" s="49">
        <f t="shared" si="6"/>
        <v>0</v>
      </c>
      <c r="I21" s="57">
        <f t="shared" si="1"/>
        <v>1</v>
      </c>
      <c r="J21">
        <v>578</v>
      </c>
      <c r="K21">
        <v>15.766</v>
      </c>
      <c r="L21" s="49">
        <f t="shared" si="7"/>
        <v>0</v>
      </c>
      <c r="M21" s="57">
        <f t="shared" si="2"/>
        <v>1</v>
      </c>
      <c r="N21">
        <v>578</v>
      </c>
      <c r="O21">
        <v>26.765999999999998</v>
      </c>
      <c r="P21" s="49">
        <f t="shared" si="8"/>
        <v>0</v>
      </c>
      <c r="Q21" s="57">
        <f t="shared" si="3"/>
        <v>1</v>
      </c>
      <c r="R21">
        <v>578</v>
      </c>
      <c r="S21">
        <v>36.302999999999997</v>
      </c>
      <c r="T21" s="49">
        <f t="shared" si="9"/>
        <v>0</v>
      </c>
      <c r="U21" s="57">
        <f t="shared" si="4"/>
        <v>1</v>
      </c>
      <c r="W21" s="54">
        <f t="shared" si="10"/>
        <v>578</v>
      </c>
      <c r="X21" s="45"/>
      <c r="Y21" s="54">
        <f t="shared" si="11"/>
        <v>578</v>
      </c>
      <c r="Z21" s="45"/>
      <c r="AA21" s="45"/>
      <c r="AB21" s="45"/>
      <c r="AC21" s="45"/>
      <c r="AD21" s="45"/>
      <c r="AE21" s="45"/>
      <c r="AF21" s="45"/>
      <c r="AG21" s="45"/>
      <c r="AH21" s="45"/>
      <c r="AI21" s="45"/>
    </row>
    <row r="22" spans="1:35" x14ac:dyDescent="0.35">
      <c r="A22" s="28" t="s">
        <v>10</v>
      </c>
      <c r="B22">
        <v>741</v>
      </c>
      <c r="C22">
        <v>1.2250000000000001</v>
      </c>
      <c r="D22" s="49">
        <f t="shared" si="5"/>
        <v>0</v>
      </c>
      <c r="E22" s="57">
        <f t="shared" si="0"/>
        <v>1</v>
      </c>
      <c r="F22">
        <v>741</v>
      </c>
      <c r="G22">
        <v>11.66</v>
      </c>
      <c r="H22" s="49">
        <f t="shared" si="6"/>
        <v>0</v>
      </c>
      <c r="I22" s="57">
        <f t="shared" si="1"/>
        <v>1</v>
      </c>
      <c r="J22">
        <v>741</v>
      </c>
      <c r="K22">
        <v>19.018999999999998</v>
      </c>
      <c r="L22" s="49">
        <f t="shared" si="7"/>
        <v>0</v>
      </c>
      <c r="M22" s="57">
        <f t="shared" si="2"/>
        <v>1</v>
      </c>
      <c r="N22">
        <v>741</v>
      </c>
      <c r="O22">
        <v>34.386000000000003</v>
      </c>
      <c r="P22" s="49">
        <f t="shared" si="8"/>
        <v>0</v>
      </c>
      <c r="Q22" s="57">
        <f t="shared" si="3"/>
        <v>1</v>
      </c>
      <c r="R22">
        <v>741</v>
      </c>
      <c r="S22">
        <v>44.139000000000003</v>
      </c>
      <c r="T22" s="49">
        <f t="shared" si="9"/>
        <v>0</v>
      </c>
      <c r="U22" s="57">
        <f t="shared" si="4"/>
        <v>1</v>
      </c>
      <c r="W22" s="54">
        <f t="shared" si="10"/>
        <v>741</v>
      </c>
      <c r="X22" s="45"/>
      <c r="Y22" s="54">
        <f t="shared" si="11"/>
        <v>741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</row>
    <row r="23" spans="1:35" x14ac:dyDescent="0.35">
      <c r="A23" s="28" t="s">
        <v>11</v>
      </c>
      <c r="B23">
        <v>4352</v>
      </c>
      <c r="C23">
        <v>7.1219999999999999</v>
      </c>
      <c r="D23" s="49">
        <f t="shared" si="5"/>
        <v>2.2983222247759135E-4</v>
      </c>
      <c r="E23" s="57">
        <f t="shared" si="0"/>
        <v>0</v>
      </c>
      <c r="F23">
        <v>4351</v>
      </c>
      <c r="G23">
        <v>39.075000000000003</v>
      </c>
      <c r="H23" s="49">
        <f t="shared" si="6"/>
        <v>0</v>
      </c>
      <c r="I23" s="57">
        <f t="shared" si="1"/>
        <v>1</v>
      </c>
      <c r="J23">
        <v>4351</v>
      </c>
      <c r="K23">
        <v>59.307000000000002</v>
      </c>
      <c r="L23" s="49">
        <f t="shared" si="7"/>
        <v>0</v>
      </c>
      <c r="M23" s="57">
        <f t="shared" si="2"/>
        <v>1</v>
      </c>
      <c r="N23">
        <v>4351</v>
      </c>
      <c r="O23">
        <v>85.191999999999993</v>
      </c>
      <c r="P23" s="49">
        <f t="shared" si="8"/>
        <v>0</v>
      </c>
      <c r="Q23" s="57">
        <f t="shared" si="3"/>
        <v>1</v>
      </c>
      <c r="R23">
        <v>4351</v>
      </c>
      <c r="S23">
        <v>120.967</v>
      </c>
      <c r="T23" s="49">
        <f t="shared" si="9"/>
        <v>0</v>
      </c>
      <c r="U23" s="57">
        <f t="shared" si="4"/>
        <v>1</v>
      </c>
      <c r="W23" s="54">
        <f t="shared" si="10"/>
        <v>4351</v>
      </c>
      <c r="X23" s="45"/>
      <c r="Y23" s="54">
        <f t="shared" si="11"/>
        <v>4351</v>
      </c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spans="1:35" x14ac:dyDescent="0.35">
      <c r="A24" s="28" t="s">
        <v>12</v>
      </c>
      <c r="B24">
        <v>3430</v>
      </c>
      <c r="C24">
        <v>4.0220000000000002</v>
      </c>
      <c r="D24" s="49">
        <f t="shared" si="5"/>
        <v>0</v>
      </c>
      <c r="E24" s="57">
        <f t="shared" si="0"/>
        <v>1</v>
      </c>
      <c r="F24">
        <v>3430</v>
      </c>
      <c r="G24">
        <v>20.795999999999999</v>
      </c>
      <c r="H24" s="49">
        <f t="shared" si="6"/>
        <v>0</v>
      </c>
      <c r="I24" s="57">
        <f t="shared" si="1"/>
        <v>1</v>
      </c>
      <c r="J24">
        <v>3430</v>
      </c>
      <c r="K24">
        <v>37.64</v>
      </c>
      <c r="L24" s="49">
        <f t="shared" si="7"/>
        <v>0</v>
      </c>
      <c r="M24" s="57">
        <f t="shared" si="2"/>
        <v>1</v>
      </c>
      <c r="N24">
        <v>3430</v>
      </c>
      <c r="O24">
        <v>52.021999999999998</v>
      </c>
      <c r="P24" s="49">
        <f t="shared" si="8"/>
        <v>0</v>
      </c>
      <c r="Q24" s="57">
        <f t="shared" si="3"/>
        <v>1</v>
      </c>
      <c r="R24">
        <v>3430</v>
      </c>
      <c r="S24">
        <v>75.984999999999999</v>
      </c>
      <c r="T24" s="49">
        <f t="shared" si="9"/>
        <v>0</v>
      </c>
      <c r="U24" s="57">
        <f t="shared" si="4"/>
        <v>1</v>
      </c>
      <c r="W24" s="54">
        <f t="shared" si="10"/>
        <v>3430</v>
      </c>
      <c r="X24" s="45"/>
      <c r="Y24" s="54">
        <f t="shared" si="11"/>
        <v>3430</v>
      </c>
      <c r="Z24" s="45"/>
      <c r="AA24" s="45"/>
      <c r="AB24" s="45"/>
      <c r="AC24" s="45"/>
      <c r="AD24" s="45"/>
      <c r="AE24" s="45"/>
      <c r="AF24" s="45"/>
      <c r="AG24" s="45"/>
      <c r="AH24" s="45"/>
      <c r="AI24" s="45"/>
    </row>
    <row r="25" spans="1:35" x14ac:dyDescent="0.35">
      <c r="A25" s="28" t="s">
        <v>13</v>
      </c>
      <c r="B25">
        <v>3406</v>
      </c>
      <c r="C25">
        <v>3.3260000000000001</v>
      </c>
      <c r="D25" s="49">
        <f t="shared" si="5"/>
        <v>2.9368575624082231E-4</v>
      </c>
      <c r="E25" s="57">
        <f t="shared" si="0"/>
        <v>0</v>
      </c>
      <c r="F25">
        <v>3405</v>
      </c>
      <c r="G25">
        <v>20.564</v>
      </c>
      <c r="H25" s="49">
        <f t="shared" si="6"/>
        <v>0</v>
      </c>
      <c r="I25" s="57">
        <f t="shared" si="1"/>
        <v>1</v>
      </c>
      <c r="J25">
        <v>3405</v>
      </c>
      <c r="K25">
        <v>36.024000000000001</v>
      </c>
      <c r="L25" s="49">
        <f t="shared" si="7"/>
        <v>0</v>
      </c>
      <c r="M25" s="57">
        <f t="shared" si="2"/>
        <v>1</v>
      </c>
      <c r="N25">
        <v>3405</v>
      </c>
      <c r="O25">
        <v>56.706000000000003</v>
      </c>
      <c r="P25" s="49">
        <f t="shared" si="8"/>
        <v>0</v>
      </c>
      <c r="Q25" s="57">
        <f t="shared" si="3"/>
        <v>1</v>
      </c>
      <c r="R25">
        <v>3405</v>
      </c>
      <c r="S25">
        <v>73.363</v>
      </c>
      <c r="T25" s="49">
        <f t="shared" si="9"/>
        <v>0</v>
      </c>
      <c r="U25" s="57">
        <f t="shared" si="4"/>
        <v>1</v>
      </c>
      <c r="W25" s="54">
        <f t="shared" si="10"/>
        <v>3405</v>
      </c>
      <c r="X25" s="45"/>
      <c r="Y25" s="54">
        <f t="shared" si="11"/>
        <v>3405</v>
      </c>
      <c r="Z25" s="45"/>
      <c r="AA25" s="45"/>
      <c r="AB25" s="45"/>
      <c r="AC25" s="45"/>
      <c r="AD25" s="45"/>
      <c r="AE25" s="45"/>
      <c r="AF25" s="45"/>
      <c r="AG25" s="45"/>
      <c r="AH25" s="45"/>
      <c r="AI25" s="45"/>
    </row>
    <row r="26" spans="1:35" x14ac:dyDescent="0.35">
      <c r="A26" s="28" t="s">
        <v>14</v>
      </c>
      <c r="B26">
        <v>796</v>
      </c>
      <c r="C26">
        <v>0.10199999999999999</v>
      </c>
      <c r="D26" s="49">
        <f t="shared" si="5"/>
        <v>1.2578616352201257E-3</v>
      </c>
      <c r="E26" s="57">
        <f t="shared" si="0"/>
        <v>0</v>
      </c>
      <c r="F26">
        <v>795</v>
      </c>
      <c r="G26">
        <v>0.78800000000000003</v>
      </c>
      <c r="H26" s="49">
        <f t="shared" si="6"/>
        <v>0</v>
      </c>
      <c r="I26" s="57">
        <f t="shared" si="1"/>
        <v>1</v>
      </c>
      <c r="J26">
        <v>795</v>
      </c>
      <c r="K26">
        <v>1.474</v>
      </c>
      <c r="L26" s="49">
        <f t="shared" si="7"/>
        <v>0</v>
      </c>
      <c r="M26" s="57">
        <f t="shared" si="2"/>
        <v>1</v>
      </c>
      <c r="N26">
        <v>795</v>
      </c>
      <c r="O26">
        <v>2.266</v>
      </c>
      <c r="P26" s="49">
        <f t="shared" si="8"/>
        <v>0</v>
      </c>
      <c r="Q26" s="57">
        <f t="shared" si="3"/>
        <v>1</v>
      </c>
      <c r="R26">
        <v>795</v>
      </c>
      <c r="S26">
        <v>2.972</v>
      </c>
      <c r="T26" s="49">
        <f t="shared" si="9"/>
        <v>0</v>
      </c>
      <c r="U26" s="57">
        <f t="shared" si="4"/>
        <v>1</v>
      </c>
      <c r="W26" s="54">
        <f t="shared" si="10"/>
        <v>795</v>
      </c>
      <c r="X26" s="45"/>
      <c r="Y26" s="54">
        <f t="shared" si="11"/>
        <v>795</v>
      </c>
      <c r="Z26" s="45"/>
      <c r="AA26" s="45"/>
      <c r="AB26" s="45"/>
      <c r="AC26" s="45"/>
      <c r="AD26" s="45"/>
      <c r="AE26" s="45"/>
      <c r="AF26" s="45"/>
      <c r="AG26" s="45"/>
      <c r="AH26" s="45"/>
      <c r="AI26" s="45"/>
    </row>
    <row r="27" spans="1:35" x14ac:dyDescent="0.35">
      <c r="A27" s="28" t="s">
        <v>15</v>
      </c>
      <c r="B27">
        <v>2286</v>
      </c>
      <c r="C27">
        <v>2.86</v>
      </c>
      <c r="D27" s="49">
        <f t="shared" si="5"/>
        <v>4.3763676148796501E-4</v>
      </c>
      <c r="E27" s="57">
        <f t="shared" si="0"/>
        <v>0</v>
      </c>
      <c r="F27">
        <v>2286</v>
      </c>
      <c r="G27">
        <v>18.835000000000001</v>
      </c>
      <c r="H27" s="49">
        <f t="shared" si="6"/>
        <v>4.3763676148796501E-4</v>
      </c>
      <c r="I27" s="57">
        <f t="shared" si="1"/>
        <v>0</v>
      </c>
      <c r="J27">
        <v>2286</v>
      </c>
      <c r="K27">
        <v>42.631</v>
      </c>
      <c r="L27" s="49">
        <f t="shared" si="7"/>
        <v>4.3763676148796501E-4</v>
      </c>
      <c r="M27" s="57">
        <f t="shared" si="2"/>
        <v>0</v>
      </c>
      <c r="N27">
        <v>2286</v>
      </c>
      <c r="O27">
        <v>61.198999999999998</v>
      </c>
      <c r="P27" s="49">
        <f t="shared" si="8"/>
        <v>4.3763676148796501E-4</v>
      </c>
      <c r="Q27" s="57">
        <f t="shared" si="3"/>
        <v>0</v>
      </c>
      <c r="R27">
        <v>2285</v>
      </c>
      <c r="S27">
        <v>81.158000000000001</v>
      </c>
      <c r="T27" s="49">
        <f t="shared" si="9"/>
        <v>0</v>
      </c>
      <c r="U27" s="57">
        <f t="shared" si="4"/>
        <v>1</v>
      </c>
      <c r="W27" s="54">
        <f t="shared" si="10"/>
        <v>2285</v>
      </c>
      <c r="X27" s="45"/>
      <c r="Y27" s="54">
        <f t="shared" si="11"/>
        <v>2285</v>
      </c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spans="1:35" x14ac:dyDescent="0.3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</row>
    <row r="29" spans="1:35" x14ac:dyDescent="0.35">
      <c r="A29" s="45"/>
      <c r="B29" s="58" t="s">
        <v>32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</row>
    <row r="30" spans="1:35" x14ac:dyDescent="0.3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</row>
    <row r="31" spans="1:35" x14ac:dyDescent="0.35">
      <c r="B31" s="80" t="s">
        <v>36</v>
      </c>
      <c r="C31" s="80"/>
      <c r="D31" s="80"/>
      <c r="E31" s="80"/>
      <c r="F31" s="80" t="s">
        <v>40</v>
      </c>
      <c r="G31" s="80"/>
      <c r="H31" s="80"/>
      <c r="I31" s="80"/>
      <c r="J31" s="80" t="s">
        <v>37</v>
      </c>
      <c r="K31" s="80"/>
      <c r="L31" s="80"/>
      <c r="M31" s="80"/>
      <c r="N31" s="80" t="s">
        <v>38</v>
      </c>
      <c r="O31" s="80"/>
      <c r="P31" s="80"/>
      <c r="Q31" s="80"/>
      <c r="R31" s="80" t="s">
        <v>39</v>
      </c>
      <c r="S31" s="80"/>
      <c r="T31" s="80"/>
      <c r="U31" s="80"/>
      <c r="X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5" x14ac:dyDescent="0.35">
      <c r="A32" s="28" t="s">
        <v>3</v>
      </c>
      <c r="B32" s="56" t="s">
        <v>0</v>
      </c>
      <c r="C32" s="56" t="s">
        <v>28</v>
      </c>
      <c r="D32" s="28" t="s">
        <v>29</v>
      </c>
      <c r="E32" s="28" t="s">
        <v>5</v>
      </c>
      <c r="F32" s="56" t="s">
        <v>0</v>
      </c>
      <c r="G32" s="56" t="s">
        <v>28</v>
      </c>
      <c r="H32" s="28" t="s">
        <v>29</v>
      </c>
      <c r="I32" s="28" t="s">
        <v>5</v>
      </c>
      <c r="J32" s="56" t="s">
        <v>0</v>
      </c>
      <c r="K32" s="56" t="s">
        <v>28</v>
      </c>
      <c r="L32" s="28" t="s">
        <v>29</v>
      </c>
      <c r="M32" s="28" t="s">
        <v>5</v>
      </c>
      <c r="N32" s="56" t="s">
        <v>0</v>
      </c>
      <c r="O32" s="56" t="s">
        <v>28</v>
      </c>
      <c r="P32" s="28" t="s">
        <v>29</v>
      </c>
      <c r="Q32" s="28" t="s">
        <v>5</v>
      </c>
      <c r="R32" s="56" t="s">
        <v>0</v>
      </c>
      <c r="S32" s="56" t="s">
        <v>28</v>
      </c>
      <c r="T32" s="28" t="s">
        <v>29</v>
      </c>
      <c r="U32" s="28" t="s">
        <v>5</v>
      </c>
      <c r="W32" t="s">
        <v>6</v>
      </c>
      <c r="X32" s="45"/>
      <c r="Y32" t="s">
        <v>41</v>
      </c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  <row r="33" spans="1:35" x14ac:dyDescent="0.35">
      <c r="A33" s="28" t="s">
        <v>7</v>
      </c>
      <c r="B33">
        <v>714</v>
      </c>
      <c r="C33">
        <v>0.193</v>
      </c>
      <c r="D33" s="49">
        <f>(B33-$Y33)/$Y33</f>
        <v>2.8089887640449437E-3</v>
      </c>
      <c r="E33" s="57">
        <f t="shared" ref="E33:E42" si="12">IF($W33=B33,1,0)</f>
        <v>0</v>
      </c>
      <c r="F33">
        <v>714</v>
      </c>
      <c r="G33">
        <v>0.71599999999999997</v>
      </c>
      <c r="H33" s="49">
        <f>(F33-$Y33)/$Y33</f>
        <v>2.8089887640449437E-3</v>
      </c>
      <c r="I33" s="57">
        <f t="shared" ref="I33:I42" si="13">IF($W33=F33,1,0)</f>
        <v>0</v>
      </c>
      <c r="J33">
        <v>714</v>
      </c>
      <c r="K33">
        <v>1.1890000000000001</v>
      </c>
      <c r="L33" s="49">
        <f>(J33-$Y33)/$Y33</f>
        <v>2.8089887640449437E-3</v>
      </c>
      <c r="M33" s="57">
        <f t="shared" ref="M33:M42" si="14">IF($W33=J33,1,0)</f>
        <v>0</v>
      </c>
      <c r="N33">
        <v>713</v>
      </c>
      <c r="O33">
        <v>1.722</v>
      </c>
      <c r="P33" s="49">
        <f>(N33-$Y33)/$Y33</f>
        <v>1.4044943820224719E-3</v>
      </c>
      <c r="Q33" s="57">
        <f t="shared" ref="Q33:Q42" si="15">IF($W33=N33,1,0)</f>
        <v>1</v>
      </c>
      <c r="R33">
        <v>713</v>
      </c>
      <c r="S33">
        <v>2.75</v>
      </c>
      <c r="T33" s="49">
        <f>(R33-$Y33)/$Y33</f>
        <v>1.4044943820224719E-3</v>
      </c>
      <c r="U33" s="57">
        <f t="shared" ref="U33:U42" si="16">IF($W33=R33,1,0)</f>
        <v>1</v>
      </c>
      <c r="W33" s="54">
        <f>MIN(R33,N33,J33,F33,B33)</f>
        <v>713</v>
      </c>
      <c r="X33" s="45"/>
      <c r="Y33" s="54">
        <f>Y18</f>
        <v>712</v>
      </c>
      <c r="Z33" s="45"/>
      <c r="AA33" s="45"/>
      <c r="AB33" s="45"/>
      <c r="AC33" s="45"/>
      <c r="AD33" s="45"/>
      <c r="AE33" s="45"/>
      <c r="AF33" s="45"/>
      <c r="AG33" s="45"/>
      <c r="AH33" s="45"/>
      <c r="AI33" s="45"/>
    </row>
    <row r="34" spans="1:35" x14ac:dyDescent="0.35">
      <c r="A34" s="28" t="s">
        <v>8</v>
      </c>
      <c r="B34">
        <v>1427</v>
      </c>
      <c r="C34">
        <v>0.23100000000000001</v>
      </c>
      <c r="D34" s="49">
        <f t="shared" ref="D34:D42" si="17">(B34-$Y34)/$Y34</f>
        <v>7.0571630204657732E-3</v>
      </c>
      <c r="E34" s="57">
        <f t="shared" si="12"/>
        <v>0</v>
      </c>
      <c r="F34">
        <v>1426</v>
      </c>
      <c r="G34">
        <v>1.534</v>
      </c>
      <c r="H34" s="49">
        <f t="shared" ref="H34:H42" si="18">(F34-$Y34)/$Y34</f>
        <v>6.3514467184191958E-3</v>
      </c>
      <c r="I34" s="57">
        <f t="shared" si="13"/>
        <v>1</v>
      </c>
      <c r="J34">
        <v>1426</v>
      </c>
      <c r="K34">
        <v>2.9489999999999998</v>
      </c>
      <c r="L34" s="49">
        <f t="shared" ref="L34:L42" si="19">(J34-$Y34)/$Y34</f>
        <v>6.3514467184191958E-3</v>
      </c>
      <c r="M34" s="57">
        <f t="shared" si="14"/>
        <v>1</v>
      </c>
      <c r="N34">
        <v>1426</v>
      </c>
      <c r="O34">
        <v>4.258</v>
      </c>
      <c r="P34" s="49">
        <f t="shared" ref="P34:P42" si="20">(N34-$Y34)/$Y34</f>
        <v>6.3514467184191958E-3</v>
      </c>
      <c r="Q34" s="57">
        <f t="shared" si="15"/>
        <v>1</v>
      </c>
      <c r="R34">
        <v>1426</v>
      </c>
      <c r="S34">
        <v>6.4820000000000002</v>
      </c>
      <c r="T34" s="49">
        <f t="shared" ref="T34:T42" si="21">(R34-$Y34)/$Y34</f>
        <v>6.3514467184191958E-3</v>
      </c>
      <c r="U34" s="57">
        <f t="shared" si="16"/>
        <v>1</v>
      </c>
      <c r="W34" s="54">
        <f t="shared" ref="W34:W42" si="22">MIN(R34,N34,J34,F34,B34)</f>
        <v>1426</v>
      </c>
      <c r="X34" s="45"/>
      <c r="Y34" s="54">
        <f t="shared" ref="Y34:Y42" si="23">Y19</f>
        <v>1417</v>
      </c>
      <c r="Z34" s="45"/>
      <c r="AA34" s="45"/>
      <c r="AB34" s="45"/>
      <c r="AC34" s="45"/>
      <c r="AD34" s="45"/>
      <c r="AE34" s="45"/>
      <c r="AF34" s="45"/>
      <c r="AG34" s="45"/>
      <c r="AH34" s="45"/>
      <c r="AI34" s="45"/>
    </row>
    <row r="35" spans="1:35" x14ac:dyDescent="0.35">
      <c r="A35" s="28" t="s">
        <v>9</v>
      </c>
      <c r="B35">
        <v>435</v>
      </c>
      <c r="C35">
        <v>0.10199999999999999</v>
      </c>
      <c r="D35" s="49">
        <f t="shared" si="17"/>
        <v>0</v>
      </c>
      <c r="E35" s="57">
        <f t="shared" si="12"/>
        <v>1</v>
      </c>
      <c r="F35">
        <v>435</v>
      </c>
      <c r="G35">
        <v>0.91900000000000004</v>
      </c>
      <c r="H35" s="49">
        <f t="shared" si="18"/>
        <v>0</v>
      </c>
      <c r="I35" s="57">
        <f t="shared" si="13"/>
        <v>1</v>
      </c>
      <c r="J35">
        <v>435</v>
      </c>
      <c r="K35">
        <v>1.837</v>
      </c>
      <c r="L35" s="49">
        <f t="shared" si="19"/>
        <v>0</v>
      </c>
      <c r="M35" s="57">
        <f t="shared" si="14"/>
        <v>1</v>
      </c>
      <c r="N35">
        <v>435</v>
      </c>
      <c r="O35">
        <v>3.113</v>
      </c>
      <c r="P35" s="49">
        <f t="shared" si="20"/>
        <v>0</v>
      </c>
      <c r="Q35" s="57">
        <f t="shared" si="15"/>
        <v>1</v>
      </c>
      <c r="R35">
        <v>435</v>
      </c>
      <c r="S35">
        <v>4.1529999999999996</v>
      </c>
      <c r="T35" s="49">
        <f t="shared" si="21"/>
        <v>0</v>
      </c>
      <c r="U35" s="57">
        <f t="shared" si="16"/>
        <v>1</v>
      </c>
      <c r="W35" s="54">
        <f t="shared" si="22"/>
        <v>435</v>
      </c>
      <c r="X35" s="45"/>
      <c r="Y35" s="54">
        <f t="shared" si="23"/>
        <v>435</v>
      </c>
      <c r="Z35" s="45"/>
      <c r="AA35" s="45"/>
      <c r="AB35" s="45"/>
      <c r="AC35" s="45"/>
      <c r="AD35" s="45"/>
      <c r="AE35" s="45"/>
      <c r="AF35" s="45"/>
      <c r="AG35" s="45"/>
      <c r="AH35" s="45"/>
      <c r="AI35" s="45"/>
    </row>
    <row r="36" spans="1:35" x14ac:dyDescent="0.35">
      <c r="A36" s="28" t="s">
        <v>17</v>
      </c>
      <c r="B36">
        <v>578</v>
      </c>
      <c r="C36">
        <v>0.48599999999999999</v>
      </c>
      <c r="D36" s="49">
        <f t="shared" si="17"/>
        <v>0</v>
      </c>
      <c r="E36" s="57">
        <f t="shared" si="12"/>
        <v>1</v>
      </c>
      <c r="F36">
        <v>578</v>
      </c>
      <c r="G36">
        <v>4.2320000000000002</v>
      </c>
      <c r="H36" s="49">
        <f t="shared" si="18"/>
        <v>0</v>
      </c>
      <c r="I36" s="57">
        <f t="shared" si="13"/>
        <v>1</v>
      </c>
      <c r="J36">
        <v>578</v>
      </c>
      <c r="K36">
        <v>8.5879999999999992</v>
      </c>
      <c r="L36" s="49">
        <f t="shared" si="19"/>
        <v>0</v>
      </c>
      <c r="M36" s="57">
        <f t="shared" si="14"/>
        <v>1</v>
      </c>
      <c r="N36">
        <v>578</v>
      </c>
      <c r="O36">
        <v>13.71</v>
      </c>
      <c r="P36" s="49">
        <f t="shared" si="20"/>
        <v>0</v>
      </c>
      <c r="Q36" s="57">
        <f t="shared" si="15"/>
        <v>1</v>
      </c>
      <c r="R36">
        <v>578</v>
      </c>
      <c r="S36">
        <v>18.562000000000001</v>
      </c>
      <c r="T36" s="49">
        <f t="shared" si="21"/>
        <v>0</v>
      </c>
      <c r="U36" s="57">
        <f t="shared" si="16"/>
        <v>1</v>
      </c>
      <c r="W36" s="54">
        <f t="shared" si="22"/>
        <v>578</v>
      </c>
      <c r="X36" s="45"/>
      <c r="Y36" s="54">
        <f t="shared" si="23"/>
        <v>578</v>
      </c>
      <c r="Z36" s="45"/>
      <c r="AA36" s="45"/>
      <c r="AB36" s="45"/>
      <c r="AC36" s="45"/>
      <c r="AD36" s="45"/>
      <c r="AE36" s="45"/>
      <c r="AF36" s="45"/>
      <c r="AG36" s="45"/>
      <c r="AH36" s="45"/>
      <c r="AI36" s="45"/>
    </row>
    <row r="37" spans="1:35" x14ac:dyDescent="0.35">
      <c r="A37" s="28" t="s">
        <v>10</v>
      </c>
      <c r="B37">
        <v>741</v>
      </c>
      <c r="C37">
        <v>0.52300000000000002</v>
      </c>
      <c r="D37" s="49">
        <f t="shared" si="17"/>
        <v>0</v>
      </c>
      <c r="E37" s="57">
        <f t="shared" si="12"/>
        <v>1</v>
      </c>
      <c r="F37">
        <v>741</v>
      </c>
      <c r="G37">
        <v>4.3550000000000004</v>
      </c>
      <c r="H37" s="49">
        <f t="shared" si="18"/>
        <v>0</v>
      </c>
      <c r="I37" s="57">
        <f t="shared" si="13"/>
        <v>1</v>
      </c>
      <c r="J37">
        <v>741</v>
      </c>
      <c r="K37">
        <v>9.3650000000000002</v>
      </c>
      <c r="L37" s="49">
        <f t="shared" si="19"/>
        <v>0</v>
      </c>
      <c r="M37" s="57">
        <f t="shared" si="14"/>
        <v>1</v>
      </c>
      <c r="N37">
        <v>741</v>
      </c>
      <c r="O37">
        <v>14.282</v>
      </c>
      <c r="P37" s="49">
        <f t="shared" si="20"/>
        <v>0</v>
      </c>
      <c r="Q37" s="57">
        <f t="shared" si="15"/>
        <v>1</v>
      </c>
      <c r="R37">
        <v>741</v>
      </c>
      <c r="S37">
        <v>19.273</v>
      </c>
      <c r="T37" s="49">
        <f t="shared" si="21"/>
        <v>0</v>
      </c>
      <c r="U37" s="57">
        <f t="shared" si="16"/>
        <v>1</v>
      </c>
      <c r="W37" s="54">
        <f t="shared" si="22"/>
        <v>741</v>
      </c>
      <c r="X37" s="45"/>
      <c r="Y37" s="54">
        <f t="shared" si="23"/>
        <v>741</v>
      </c>
      <c r="Z37" s="45"/>
      <c r="AA37" s="45"/>
      <c r="AB37" s="45"/>
      <c r="AC37" s="45"/>
      <c r="AD37" s="45"/>
      <c r="AE37" s="45"/>
      <c r="AF37" s="45"/>
      <c r="AG37" s="45"/>
      <c r="AH37" s="45"/>
      <c r="AI37" s="45"/>
    </row>
    <row r="38" spans="1:35" x14ac:dyDescent="0.35">
      <c r="A38" s="28" t="s">
        <v>11</v>
      </c>
      <c r="B38">
        <v>4352</v>
      </c>
      <c r="C38">
        <v>4.5750000000000002</v>
      </c>
      <c r="D38" s="49">
        <f t="shared" si="17"/>
        <v>2.2983222247759135E-4</v>
      </c>
      <c r="E38" s="57">
        <f t="shared" si="12"/>
        <v>0</v>
      </c>
      <c r="F38">
        <v>4351</v>
      </c>
      <c r="G38">
        <v>17.574999999999999</v>
      </c>
      <c r="H38" s="49">
        <f t="shared" si="18"/>
        <v>0</v>
      </c>
      <c r="I38" s="57">
        <f t="shared" si="13"/>
        <v>1</v>
      </c>
      <c r="J38">
        <v>4351</v>
      </c>
      <c r="K38">
        <v>34.225000000000001</v>
      </c>
      <c r="L38" s="49">
        <f t="shared" si="19"/>
        <v>0</v>
      </c>
      <c r="M38" s="57">
        <f t="shared" si="14"/>
        <v>1</v>
      </c>
      <c r="N38">
        <v>4351</v>
      </c>
      <c r="O38">
        <v>46.643000000000001</v>
      </c>
      <c r="P38" s="49">
        <f t="shared" si="20"/>
        <v>0</v>
      </c>
      <c r="Q38" s="57">
        <f t="shared" si="15"/>
        <v>1</v>
      </c>
      <c r="R38">
        <v>4351</v>
      </c>
      <c r="S38">
        <v>88.352999999999994</v>
      </c>
      <c r="T38" s="49">
        <f t="shared" si="21"/>
        <v>0</v>
      </c>
      <c r="U38" s="57">
        <f t="shared" si="16"/>
        <v>1</v>
      </c>
      <c r="W38" s="54">
        <f t="shared" si="22"/>
        <v>4351</v>
      </c>
      <c r="X38" s="45"/>
      <c r="Y38" s="54">
        <f t="shared" si="23"/>
        <v>4351</v>
      </c>
      <c r="Z38" s="45"/>
      <c r="AA38" s="45"/>
      <c r="AB38" s="45"/>
      <c r="AC38" s="45"/>
      <c r="AD38" s="45"/>
      <c r="AE38" s="45"/>
      <c r="AF38" s="45"/>
      <c r="AG38" s="45"/>
      <c r="AH38" s="45"/>
      <c r="AI38" s="45"/>
    </row>
    <row r="39" spans="1:35" x14ac:dyDescent="0.35">
      <c r="A39" s="28" t="s">
        <v>12</v>
      </c>
      <c r="B39">
        <v>3431</v>
      </c>
      <c r="C39">
        <v>1.4850000000000001</v>
      </c>
      <c r="D39" s="49">
        <f t="shared" si="17"/>
        <v>2.9154518950437317E-4</v>
      </c>
      <c r="E39" s="57">
        <f t="shared" si="12"/>
        <v>1</v>
      </c>
      <c r="F39">
        <v>3431</v>
      </c>
      <c r="G39">
        <v>9.92</v>
      </c>
      <c r="H39" s="49">
        <f t="shared" si="18"/>
        <v>2.9154518950437317E-4</v>
      </c>
      <c r="I39" s="57">
        <f t="shared" si="13"/>
        <v>1</v>
      </c>
      <c r="J39">
        <v>3431</v>
      </c>
      <c r="K39">
        <v>19.448</v>
      </c>
      <c r="L39" s="49">
        <f t="shared" si="19"/>
        <v>2.9154518950437317E-4</v>
      </c>
      <c r="M39" s="57">
        <f t="shared" si="14"/>
        <v>1</v>
      </c>
      <c r="N39">
        <v>3431</v>
      </c>
      <c r="O39">
        <v>30.765999999999998</v>
      </c>
      <c r="P39" s="49">
        <f t="shared" si="20"/>
        <v>2.9154518950437317E-4</v>
      </c>
      <c r="Q39" s="57">
        <f t="shared" si="15"/>
        <v>1</v>
      </c>
      <c r="R39">
        <v>3431</v>
      </c>
      <c r="S39">
        <v>43.555999999999997</v>
      </c>
      <c r="T39" s="49">
        <f t="shared" si="21"/>
        <v>2.9154518950437317E-4</v>
      </c>
      <c r="U39" s="57">
        <f t="shared" si="16"/>
        <v>1</v>
      </c>
      <c r="W39" s="54">
        <f t="shared" si="22"/>
        <v>3431</v>
      </c>
      <c r="X39" s="45"/>
      <c r="Y39" s="54">
        <f t="shared" si="23"/>
        <v>3430</v>
      </c>
      <c r="Z39" s="45"/>
      <c r="AA39" s="45"/>
      <c r="AB39" s="45"/>
      <c r="AC39" s="45"/>
      <c r="AD39" s="45"/>
      <c r="AE39" s="45"/>
      <c r="AF39" s="45"/>
      <c r="AG39" s="45"/>
      <c r="AH39" s="45"/>
      <c r="AI39" s="45"/>
    </row>
    <row r="40" spans="1:35" x14ac:dyDescent="0.35">
      <c r="A40" s="28" t="s">
        <v>13</v>
      </c>
      <c r="B40">
        <v>3406</v>
      </c>
      <c r="C40">
        <v>2.2549999999999999</v>
      </c>
      <c r="D40" s="49">
        <f t="shared" si="17"/>
        <v>2.9368575624082231E-4</v>
      </c>
      <c r="E40" s="57">
        <f t="shared" si="12"/>
        <v>1</v>
      </c>
      <c r="F40">
        <v>3406</v>
      </c>
      <c r="G40">
        <v>10.087</v>
      </c>
      <c r="H40" s="49">
        <f t="shared" si="18"/>
        <v>2.9368575624082231E-4</v>
      </c>
      <c r="I40" s="57">
        <f t="shared" si="13"/>
        <v>1</v>
      </c>
      <c r="J40">
        <v>3406</v>
      </c>
      <c r="K40">
        <v>19.571999999999999</v>
      </c>
      <c r="L40" s="49">
        <f t="shared" si="19"/>
        <v>2.9368575624082231E-4</v>
      </c>
      <c r="M40" s="57">
        <f t="shared" si="14"/>
        <v>1</v>
      </c>
      <c r="N40">
        <v>3406</v>
      </c>
      <c r="O40">
        <v>30.126000000000001</v>
      </c>
      <c r="P40" s="49">
        <f t="shared" si="20"/>
        <v>2.9368575624082231E-4</v>
      </c>
      <c r="Q40" s="57">
        <f t="shared" si="15"/>
        <v>1</v>
      </c>
      <c r="R40">
        <v>3406</v>
      </c>
      <c r="S40">
        <v>39.799999999999997</v>
      </c>
      <c r="T40" s="49">
        <f t="shared" si="21"/>
        <v>2.9368575624082231E-4</v>
      </c>
      <c r="U40" s="57">
        <f t="shared" si="16"/>
        <v>1</v>
      </c>
      <c r="W40" s="54">
        <f t="shared" si="22"/>
        <v>3406</v>
      </c>
      <c r="X40" s="45"/>
      <c r="Y40" s="54">
        <f t="shared" si="23"/>
        <v>3405</v>
      </c>
      <c r="Z40" s="45"/>
      <c r="AA40" s="45"/>
      <c r="AB40" s="45"/>
      <c r="AC40" s="45"/>
      <c r="AD40" s="45"/>
      <c r="AE40" s="45"/>
      <c r="AF40" s="45"/>
      <c r="AG40" s="45"/>
      <c r="AH40" s="45"/>
      <c r="AI40" s="45"/>
    </row>
    <row r="41" spans="1:35" x14ac:dyDescent="0.35">
      <c r="A41" s="28" t="s">
        <v>14</v>
      </c>
      <c r="B41">
        <v>796</v>
      </c>
      <c r="C41">
        <v>7.4999999999999997E-2</v>
      </c>
      <c r="D41" s="49">
        <f t="shared" si="17"/>
        <v>1.2578616352201257E-3</v>
      </c>
      <c r="E41" s="57">
        <f t="shared" si="12"/>
        <v>1</v>
      </c>
      <c r="F41">
        <v>796</v>
      </c>
      <c r="G41">
        <v>0.441</v>
      </c>
      <c r="H41" s="49">
        <f t="shared" si="18"/>
        <v>1.2578616352201257E-3</v>
      </c>
      <c r="I41" s="57">
        <f t="shared" si="13"/>
        <v>1</v>
      </c>
      <c r="J41">
        <v>796</v>
      </c>
      <c r="K41">
        <v>0.86599999999999999</v>
      </c>
      <c r="L41" s="49">
        <f t="shared" si="19"/>
        <v>1.2578616352201257E-3</v>
      </c>
      <c r="M41" s="57">
        <f t="shared" si="14"/>
        <v>1</v>
      </c>
      <c r="N41">
        <v>796</v>
      </c>
      <c r="O41">
        <v>1.3380000000000001</v>
      </c>
      <c r="P41" s="49">
        <f t="shared" si="20"/>
        <v>1.2578616352201257E-3</v>
      </c>
      <c r="Q41" s="57">
        <f t="shared" si="15"/>
        <v>1</v>
      </c>
      <c r="R41">
        <v>796</v>
      </c>
      <c r="S41">
        <v>1.8240000000000001</v>
      </c>
      <c r="T41" s="49">
        <f t="shared" si="21"/>
        <v>1.2578616352201257E-3</v>
      </c>
      <c r="U41" s="57">
        <f t="shared" si="16"/>
        <v>1</v>
      </c>
      <c r="W41" s="54">
        <f t="shared" si="22"/>
        <v>796</v>
      </c>
      <c r="X41" s="45"/>
      <c r="Y41" s="54">
        <f t="shared" si="23"/>
        <v>795</v>
      </c>
      <c r="Z41" s="45"/>
      <c r="AA41" s="45"/>
      <c r="AB41" s="45"/>
      <c r="AC41" s="45"/>
      <c r="AD41" s="45"/>
      <c r="AE41" s="45"/>
      <c r="AF41" s="45"/>
      <c r="AG41" s="45"/>
      <c r="AH41" s="45"/>
      <c r="AI41" s="45"/>
    </row>
    <row r="42" spans="1:35" x14ac:dyDescent="0.35">
      <c r="A42" s="28" t="s">
        <v>15</v>
      </c>
      <c r="B42">
        <v>2286</v>
      </c>
      <c r="C42">
        <v>1.5629999999999999</v>
      </c>
      <c r="D42" s="49">
        <f t="shared" si="17"/>
        <v>4.3763676148796501E-4</v>
      </c>
      <c r="E42" s="57">
        <f t="shared" si="12"/>
        <v>0</v>
      </c>
      <c r="F42">
        <v>2285</v>
      </c>
      <c r="G42">
        <v>10.728999999999999</v>
      </c>
      <c r="H42" s="49">
        <f t="shared" si="18"/>
        <v>0</v>
      </c>
      <c r="I42" s="57">
        <f t="shared" si="13"/>
        <v>1</v>
      </c>
      <c r="J42">
        <v>2285</v>
      </c>
      <c r="K42">
        <v>19.817</v>
      </c>
      <c r="L42" s="49">
        <f t="shared" si="19"/>
        <v>0</v>
      </c>
      <c r="M42" s="57">
        <f t="shared" si="14"/>
        <v>1</v>
      </c>
      <c r="N42">
        <v>2285</v>
      </c>
      <c r="O42">
        <v>33.183</v>
      </c>
      <c r="P42" s="49">
        <f t="shared" si="20"/>
        <v>0</v>
      </c>
      <c r="Q42" s="57">
        <f t="shared" si="15"/>
        <v>1</v>
      </c>
      <c r="R42">
        <v>2285</v>
      </c>
      <c r="S42">
        <v>46.26</v>
      </c>
      <c r="T42" s="49">
        <f t="shared" si="21"/>
        <v>0</v>
      </c>
      <c r="U42" s="57">
        <f t="shared" si="16"/>
        <v>1</v>
      </c>
      <c r="W42" s="54">
        <f t="shared" si="22"/>
        <v>2285</v>
      </c>
      <c r="X42" s="45"/>
      <c r="Y42" s="54">
        <f t="shared" si="23"/>
        <v>2285</v>
      </c>
      <c r="Z42" s="45"/>
      <c r="AA42" s="45"/>
      <c r="AB42" s="45"/>
      <c r="AC42" s="45"/>
      <c r="AD42" s="45"/>
      <c r="AE42" s="45"/>
      <c r="AF42" s="45"/>
      <c r="AG42" s="45"/>
      <c r="AH42" s="45"/>
      <c r="AI42" s="45"/>
    </row>
    <row r="43" spans="1:35" x14ac:dyDescent="0.35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</row>
    <row r="44" spans="1:35" x14ac:dyDescent="0.3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</row>
    <row r="45" spans="1:35" x14ac:dyDescent="0.35">
      <c r="A45" s="45"/>
      <c r="B45" s="58" t="s">
        <v>33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</row>
    <row r="46" spans="1:35" x14ac:dyDescent="0.35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</row>
    <row r="47" spans="1:35" x14ac:dyDescent="0.35">
      <c r="B47" s="80" t="s">
        <v>36</v>
      </c>
      <c r="C47" s="80"/>
      <c r="D47" s="80"/>
      <c r="E47" s="80"/>
      <c r="F47" s="80" t="s">
        <v>40</v>
      </c>
      <c r="G47" s="80"/>
      <c r="H47" s="80"/>
      <c r="I47" s="80"/>
      <c r="J47" s="80" t="s">
        <v>37</v>
      </c>
      <c r="K47" s="80"/>
      <c r="L47" s="80"/>
      <c r="M47" s="80"/>
      <c r="N47" s="80" t="s">
        <v>38</v>
      </c>
      <c r="O47" s="80"/>
      <c r="P47" s="80"/>
      <c r="Q47" s="80"/>
      <c r="R47" s="80" t="s">
        <v>39</v>
      </c>
      <c r="S47" s="80"/>
      <c r="T47" s="80"/>
      <c r="U47" s="80"/>
      <c r="X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</row>
    <row r="48" spans="1:35" x14ac:dyDescent="0.35">
      <c r="A48" s="28" t="s">
        <v>3</v>
      </c>
      <c r="B48" s="56" t="s">
        <v>0</v>
      </c>
      <c r="C48" s="56" t="s">
        <v>28</v>
      </c>
      <c r="D48" s="28" t="s">
        <v>29</v>
      </c>
      <c r="E48" s="28" t="s">
        <v>5</v>
      </c>
      <c r="F48" s="56" t="s">
        <v>0</v>
      </c>
      <c r="G48" s="56" t="s">
        <v>28</v>
      </c>
      <c r="H48" s="28" t="s">
        <v>29</v>
      </c>
      <c r="I48" s="28" t="s">
        <v>5</v>
      </c>
      <c r="J48" s="56" t="s">
        <v>0</v>
      </c>
      <c r="K48" s="56" t="s">
        <v>28</v>
      </c>
      <c r="L48" s="28" t="s">
        <v>29</v>
      </c>
      <c r="M48" s="28" t="s">
        <v>5</v>
      </c>
      <c r="N48" s="56" t="s">
        <v>0</v>
      </c>
      <c r="O48" s="56" t="s">
        <v>28</v>
      </c>
      <c r="P48" s="28" t="s">
        <v>29</v>
      </c>
      <c r="Q48" s="28" t="s">
        <v>5</v>
      </c>
      <c r="R48" s="56" t="s">
        <v>0</v>
      </c>
      <c r="S48" s="56" t="s">
        <v>28</v>
      </c>
      <c r="T48" s="28" t="s">
        <v>29</v>
      </c>
      <c r="U48" s="28" t="s">
        <v>5</v>
      </c>
      <c r="W48" t="s">
        <v>6</v>
      </c>
      <c r="X48" s="45"/>
      <c r="Y48" t="s">
        <v>41</v>
      </c>
      <c r="Z48" s="45"/>
      <c r="AA48" s="45"/>
      <c r="AB48" s="45"/>
      <c r="AC48" s="45"/>
      <c r="AD48" s="45"/>
      <c r="AE48" s="45"/>
      <c r="AF48" s="45"/>
      <c r="AG48" s="45"/>
      <c r="AH48" s="45"/>
      <c r="AI48" s="45"/>
    </row>
    <row r="49" spans="1:35" x14ac:dyDescent="0.35">
      <c r="A49" s="28" t="s">
        <v>7</v>
      </c>
      <c r="B49">
        <v>726</v>
      </c>
      <c r="C49">
        <v>1.7999999999999999E-2</v>
      </c>
      <c r="D49" s="49">
        <f>(B49-$Y49)/$Y49</f>
        <v>1.9662921348314606E-2</v>
      </c>
      <c r="E49" s="57">
        <f t="shared" ref="E49:E58" si="24">IF($W49=B49,1,0)</f>
        <v>0</v>
      </c>
      <c r="F49">
        <v>713</v>
      </c>
      <c r="G49">
        <v>0.26900000000000002</v>
      </c>
      <c r="H49" s="49">
        <f>(F49-$Y49)/$Y49</f>
        <v>1.4044943820224719E-3</v>
      </c>
      <c r="I49" s="57">
        <f t="shared" ref="I49:I58" si="25">IF($W49=F49,1,0)</f>
        <v>1</v>
      </c>
      <c r="J49">
        <v>713</v>
      </c>
      <c r="K49">
        <v>0.36</v>
      </c>
      <c r="L49" s="49">
        <f>(J49-$Y49)/$Y49</f>
        <v>1.4044943820224719E-3</v>
      </c>
      <c r="M49" s="57">
        <f t="shared" ref="M49:M58" si="26">IF($W49=J49,1,0)</f>
        <v>1</v>
      </c>
      <c r="N49">
        <v>713</v>
      </c>
      <c r="O49">
        <v>0.53300000000000003</v>
      </c>
      <c r="P49" s="49">
        <f>(N49-$Y49)/$Y49</f>
        <v>1.4044943820224719E-3</v>
      </c>
      <c r="Q49" s="57">
        <f t="shared" ref="Q49:Q58" si="27">IF($W49=N49,1,0)</f>
        <v>1</v>
      </c>
      <c r="R49">
        <v>713</v>
      </c>
      <c r="S49">
        <v>0.621</v>
      </c>
      <c r="T49" s="49">
        <f>(R49-$Y49)/$Y49</f>
        <v>1.4044943820224719E-3</v>
      </c>
      <c r="U49" s="57">
        <f t="shared" ref="U49:U58" si="28">IF($W49=R49,1,0)</f>
        <v>1</v>
      </c>
      <c r="W49" s="54">
        <f>MIN(R49,N49,J49,F49,B49)</f>
        <v>713</v>
      </c>
      <c r="X49" s="45"/>
      <c r="Y49" s="54">
        <f>Y33</f>
        <v>712</v>
      </c>
      <c r="Z49" s="45"/>
      <c r="AA49" s="45"/>
      <c r="AB49" s="45"/>
      <c r="AC49" s="45"/>
      <c r="AD49" s="45"/>
      <c r="AE49" s="45"/>
      <c r="AF49" s="45"/>
      <c r="AG49" s="45"/>
      <c r="AH49" s="45"/>
      <c r="AI49" s="45"/>
    </row>
    <row r="50" spans="1:35" x14ac:dyDescent="0.35">
      <c r="A50" s="28" t="s">
        <v>8</v>
      </c>
      <c r="B50">
        <v>1427</v>
      </c>
      <c r="C50">
        <v>0.17</v>
      </c>
      <c r="D50" s="49">
        <f t="shared" ref="D50:D58" si="29">(B50-$Y50)/$Y50</f>
        <v>7.0571630204657732E-3</v>
      </c>
      <c r="E50" s="57">
        <f t="shared" si="24"/>
        <v>0</v>
      </c>
      <c r="F50">
        <v>1423</v>
      </c>
      <c r="G50">
        <v>0.86699999999999999</v>
      </c>
      <c r="H50" s="49">
        <f t="shared" ref="H50:H58" si="30">(F50-$Y50)/$Y50</f>
        <v>4.2342978122794639E-3</v>
      </c>
      <c r="I50" s="57">
        <f t="shared" si="25"/>
        <v>0</v>
      </c>
      <c r="J50">
        <v>1417</v>
      </c>
      <c r="K50">
        <v>1.663</v>
      </c>
      <c r="L50" s="49">
        <f t="shared" ref="L50:L58" si="31">(J50-$Y50)/$Y50</f>
        <v>0</v>
      </c>
      <c r="M50" s="57">
        <f t="shared" si="26"/>
        <v>1</v>
      </c>
      <c r="N50">
        <v>1417</v>
      </c>
      <c r="O50">
        <v>2.3159999999999998</v>
      </c>
      <c r="P50" s="49">
        <f t="shared" ref="P50:P58" si="32">(N50-$Y50)/$Y50</f>
        <v>0</v>
      </c>
      <c r="Q50" s="57">
        <f t="shared" si="27"/>
        <v>1</v>
      </c>
      <c r="R50">
        <v>1417</v>
      </c>
      <c r="S50">
        <v>3.0739999999999998</v>
      </c>
      <c r="T50" s="49">
        <f t="shared" ref="T50:T58" si="33">(R50-$Y50)/$Y50</f>
        <v>0</v>
      </c>
      <c r="U50" s="57">
        <f t="shared" si="28"/>
        <v>1</v>
      </c>
      <c r="W50" s="54">
        <f t="shared" ref="W50:W58" si="34">MIN(R50,N50,J50,F50,B50)</f>
        <v>1417</v>
      </c>
      <c r="X50" s="45"/>
      <c r="Y50" s="54">
        <f t="shared" ref="Y50:Y57" si="35">Y34</f>
        <v>1417</v>
      </c>
      <c r="Z50" s="45"/>
      <c r="AA50" s="45"/>
      <c r="AB50" s="45"/>
      <c r="AC50" s="45"/>
      <c r="AD50" s="45"/>
      <c r="AE50" s="45"/>
      <c r="AF50" s="45"/>
      <c r="AG50" s="45"/>
      <c r="AH50" s="45"/>
      <c r="AI50" s="45"/>
    </row>
    <row r="51" spans="1:35" x14ac:dyDescent="0.35">
      <c r="A51" s="28" t="s">
        <v>9</v>
      </c>
      <c r="B51">
        <v>435</v>
      </c>
      <c r="C51">
        <v>0.05</v>
      </c>
      <c r="D51" s="49">
        <f t="shared" si="29"/>
        <v>0</v>
      </c>
      <c r="E51" s="57">
        <f t="shared" si="24"/>
        <v>1</v>
      </c>
      <c r="F51">
        <v>435</v>
      </c>
      <c r="G51">
        <v>0.45800000000000002</v>
      </c>
      <c r="H51" s="49">
        <f t="shared" si="30"/>
        <v>0</v>
      </c>
      <c r="I51" s="57">
        <f t="shared" si="25"/>
        <v>1</v>
      </c>
      <c r="J51">
        <v>435</v>
      </c>
      <c r="K51">
        <v>0.77100000000000002</v>
      </c>
      <c r="L51" s="49">
        <f t="shared" si="31"/>
        <v>0</v>
      </c>
      <c r="M51" s="57">
        <f t="shared" si="26"/>
        <v>1</v>
      </c>
      <c r="N51">
        <v>435</v>
      </c>
      <c r="O51">
        <v>1.1759999999999999</v>
      </c>
      <c r="P51" s="49">
        <f t="shared" si="32"/>
        <v>0</v>
      </c>
      <c r="Q51" s="57">
        <f t="shared" si="27"/>
        <v>1</v>
      </c>
      <c r="R51">
        <v>435</v>
      </c>
      <c r="S51">
        <v>1.5549999999999999</v>
      </c>
      <c r="T51" s="49">
        <f t="shared" si="33"/>
        <v>0</v>
      </c>
      <c r="U51" s="57">
        <f t="shared" si="28"/>
        <v>1</v>
      </c>
      <c r="W51" s="54">
        <f t="shared" si="34"/>
        <v>435</v>
      </c>
      <c r="X51" s="45"/>
      <c r="Y51" s="54">
        <f t="shared" si="35"/>
        <v>435</v>
      </c>
      <c r="Z51" s="45"/>
      <c r="AA51" s="45"/>
      <c r="AB51" s="45"/>
      <c r="AC51" s="45"/>
      <c r="AD51" s="45"/>
      <c r="AE51" s="45"/>
      <c r="AF51" s="45"/>
      <c r="AG51" s="45"/>
      <c r="AH51" s="45"/>
      <c r="AI51" s="45"/>
    </row>
    <row r="52" spans="1:35" x14ac:dyDescent="0.35">
      <c r="A52" s="28" t="s">
        <v>17</v>
      </c>
      <c r="B52">
        <v>578</v>
      </c>
      <c r="C52">
        <v>0.23200000000000001</v>
      </c>
      <c r="D52" s="49">
        <f t="shared" si="29"/>
        <v>0</v>
      </c>
      <c r="E52" s="57">
        <f t="shared" si="24"/>
        <v>1</v>
      </c>
      <c r="F52">
        <v>578</v>
      </c>
      <c r="G52">
        <v>2.3199999999999998</v>
      </c>
      <c r="H52" s="49">
        <f t="shared" si="30"/>
        <v>0</v>
      </c>
      <c r="I52" s="57">
        <f t="shared" si="25"/>
        <v>1</v>
      </c>
      <c r="J52">
        <v>578</v>
      </c>
      <c r="K52">
        <v>4.0830000000000002</v>
      </c>
      <c r="L52" s="49">
        <f t="shared" si="31"/>
        <v>0</v>
      </c>
      <c r="M52" s="57">
        <f t="shared" si="26"/>
        <v>1</v>
      </c>
      <c r="N52">
        <v>578</v>
      </c>
      <c r="O52">
        <v>6.3710000000000004</v>
      </c>
      <c r="P52" s="49">
        <f t="shared" si="32"/>
        <v>0</v>
      </c>
      <c r="Q52" s="57">
        <f t="shared" si="27"/>
        <v>1</v>
      </c>
      <c r="R52">
        <v>578</v>
      </c>
      <c r="S52">
        <v>8.1419999999999995</v>
      </c>
      <c r="T52" s="49">
        <f t="shared" si="33"/>
        <v>0</v>
      </c>
      <c r="U52" s="57">
        <f t="shared" si="28"/>
        <v>1</v>
      </c>
      <c r="W52" s="54">
        <f t="shared" si="34"/>
        <v>578</v>
      </c>
      <c r="X52" s="45"/>
      <c r="Y52" s="54">
        <f t="shared" si="35"/>
        <v>578</v>
      </c>
      <c r="Z52" s="45"/>
      <c r="AA52" s="45"/>
      <c r="AB52" s="45"/>
      <c r="AC52" s="45"/>
      <c r="AD52" s="45"/>
      <c r="AE52" s="45"/>
      <c r="AF52" s="45"/>
      <c r="AG52" s="45"/>
      <c r="AH52" s="45"/>
      <c r="AI52" s="45"/>
    </row>
    <row r="53" spans="1:35" x14ac:dyDescent="0.35">
      <c r="A53" s="28" t="s">
        <v>10</v>
      </c>
      <c r="B53">
        <v>741</v>
      </c>
      <c r="C53">
        <v>0.19</v>
      </c>
      <c r="D53" s="49">
        <f t="shared" si="29"/>
        <v>0</v>
      </c>
      <c r="E53" s="57">
        <f t="shared" si="24"/>
        <v>1</v>
      </c>
      <c r="F53">
        <v>741</v>
      </c>
      <c r="G53">
        <v>1.978</v>
      </c>
      <c r="H53" s="49">
        <f t="shared" si="30"/>
        <v>0</v>
      </c>
      <c r="I53" s="57">
        <f t="shared" si="25"/>
        <v>1</v>
      </c>
      <c r="J53">
        <v>741</v>
      </c>
      <c r="K53">
        <v>3.3719999999999999</v>
      </c>
      <c r="L53" s="49">
        <f t="shared" si="31"/>
        <v>0</v>
      </c>
      <c r="M53" s="57">
        <f t="shared" si="26"/>
        <v>1</v>
      </c>
      <c r="N53">
        <v>741</v>
      </c>
      <c r="O53">
        <v>5.6630000000000003</v>
      </c>
      <c r="P53" s="49">
        <f t="shared" si="32"/>
        <v>0</v>
      </c>
      <c r="Q53" s="57">
        <f t="shared" si="27"/>
        <v>1</v>
      </c>
      <c r="R53">
        <v>741</v>
      </c>
      <c r="S53">
        <v>6.8780000000000001</v>
      </c>
      <c r="T53" s="49">
        <f t="shared" si="33"/>
        <v>0</v>
      </c>
      <c r="U53" s="57">
        <f t="shared" si="28"/>
        <v>1</v>
      </c>
      <c r="W53" s="54">
        <f t="shared" si="34"/>
        <v>741</v>
      </c>
      <c r="X53" s="45"/>
      <c r="Y53" s="54">
        <f t="shared" si="35"/>
        <v>741</v>
      </c>
      <c r="Z53" s="45"/>
      <c r="AA53" s="45"/>
      <c r="AB53" s="45"/>
      <c r="AC53" s="45"/>
      <c r="AD53" s="45"/>
      <c r="AE53" s="45"/>
      <c r="AF53" s="45"/>
      <c r="AG53" s="45"/>
      <c r="AH53" s="45"/>
      <c r="AI53" s="45"/>
    </row>
    <row r="54" spans="1:35" x14ac:dyDescent="0.35">
      <c r="A54" s="28" t="s">
        <v>11</v>
      </c>
      <c r="B54">
        <v>4358</v>
      </c>
      <c r="C54">
        <v>1.6060000000000001</v>
      </c>
      <c r="D54" s="49">
        <f t="shared" si="29"/>
        <v>1.6088255573431394E-3</v>
      </c>
      <c r="E54" s="57">
        <f t="shared" si="24"/>
        <v>0</v>
      </c>
      <c r="F54">
        <v>4351</v>
      </c>
      <c r="G54">
        <v>9.766</v>
      </c>
      <c r="H54" s="49">
        <f t="shared" si="30"/>
        <v>0</v>
      </c>
      <c r="I54" s="57">
        <f t="shared" si="25"/>
        <v>1</v>
      </c>
      <c r="J54">
        <v>4351</v>
      </c>
      <c r="K54">
        <v>16.206</v>
      </c>
      <c r="L54" s="49">
        <f t="shared" si="31"/>
        <v>0</v>
      </c>
      <c r="M54" s="57">
        <f t="shared" si="26"/>
        <v>1</v>
      </c>
      <c r="N54">
        <v>4351</v>
      </c>
      <c r="O54">
        <v>24.777999999999999</v>
      </c>
      <c r="P54" s="49">
        <f t="shared" si="32"/>
        <v>0</v>
      </c>
      <c r="Q54" s="57">
        <f t="shared" si="27"/>
        <v>1</v>
      </c>
      <c r="R54">
        <v>4351</v>
      </c>
      <c r="S54">
        <v>31.190999999999999</v>
      </c>
      <c r="T54" s="49">
        <f t="shared" si="33"/>
        <v>0</v>
      </c>
      <c r="U54" s="57">
        <f t="shared" si="28"/>
        <v>1</v>
      </c>
      <c r="W54" s="54">
        <f t="shared" si="34"/>
        <v>4351</v>
      </c>
      <c r="X54" s="45"/>
      <c r="Y54" s="54">
        <f t="shared" si="35"/>
        <v>4351</v>
      </c>
      <c r="Z54" s="45"/>
      <c r="AA54" s="45"/>
      <c r="AB54" s="45"/>
      <c r="AC54" s="45"/>
      <c r="AD54" s="45"/>
      <c r="AE54" s="45"/>
      <c r="AF54" s="45"/>
      <c r="AG54" s="45"/>
      <c r="AH54" s="45"/>
      <c r="AI54" s="45"/>
    </row>
    <row r="55" spans="1:35" x14ac:dyDescent="0.35">
      <c r="A55" s="28" t="s">
        <v>12</v>
      </c>
      <c r="B55">
        <v>3431</v>
      </c>
      <c r="C55">
        <v>1.36</v>
      </c>
      <c r="D55" s="49">
        <f t="shared" si="29"/>
        <v>2.9154518950437317E-4</v>
      </c>
      <c r="E55" s="57">
        <f t="shared" si="24"/>
        <v>0</v>
      </c>
      <c r="F55">
        <v>3430</v>
      </c>
      <c r="G55">
        <v>5.0730000000000004</v>
      </c>
      <c r="H55" s="49">
        <f t="shared" si="30"/>
        <v>0</v>
      </c>
      <c r="I55" s="57">
        <f t="shared" si="25"/>
        <v>1</v>
      </c>
      <c r="J55">
        <v>3430</v>
      </c>
      <c r="K55">
        <v>9.43</v>
      </c>
      <c r="L55" s="49">
        <f t="shared" si="31"/>
        <v>0</v>
      </c>
      <c r="M55" s="57">
        <f t="shared" si="26"/>
        <v>1</v>
      </c>
      <c r="N55">
        <v>3430</v>
      </c>
      <c r="O55">
        <v>13.475</v>
      </c>
      <c r="P55" s="49">
        <f t="shared" si="32"/>
        <v>0</v>
      </c>
      <c r="Q55" s="57">
        <f t="shared" si="27"/>
        <v>1</v>
      </c>
      <c r="R55">
        <v>3430</v>
      </c>
      <c r="S55">
        <v>18.065000000000001</v>
      </c>
      <c r="T55" s="49">
        <f t="shared" si="33"/>
        <v>0</v>
      </c>
      <c r="U55" s="57">
        <f t="shared" si="28"/>
        <v>1</v>
      </c>
      <c r="W55" s="54">
        <f t="shared" si="34"/>
        <v>3430</v>
      </c>
      <c r="X55" s="45"/>
      <c r="Y55" s="54">
        <f t="shared" si="35"/>
        <v>3430</v>
      </c>
      <c r="Z55" s="45"/>
      <c r="AA55" s="45"/>
      <c r="AB55" s="45"/>
      <c r="AC55" s="45"/>
      <c r="AD55" s="45"/>
      <c r="AE55" s="45"/>
      <c r="AF55" s="45"/>
      <c r="AG55" s="45"/>
      <c r="AH55" s="45"/>
      <c r="AI55" s="45"/>
    </row>
    <row r="56" spans="1:35" x14ac:dyDescent="0.35">
      <c r="A56" s="28" t="s">
        <v>13</v>
      </c>
      <c r="B56">
        <v>3410</v>
      </c>
      <c r="C56">
        <v>0.88300000000000001</v>
      </c>
      <c r="D56" s="49">
        <f t="shared" si="29"/>
        <v>1.4684287812041115E-3</v>
      </c>
      <c r="E56" s="57">
        <f t="shared" si="24"/>
        <v>0</v>
      </c>
      <c r="F56">
        <v>3407</v>
      </c>
      <c r="G56">
        <v>5.3040000000000003</v>
      </c>
      <c r="H56" s="49">
        <f t="shared" si="30"/>
        <v>5.8737151248164463E-4</v>
      </c>
      <c r="I56" s="57">
        <f t="shared" si="25"/>
        <v>0</v>
      </c>
      <c r="J56">
        <v>3406</v>
      </c>
      <c r="K56">
        <v>10.651999999999999</v>
      </c>
      <c r="L56" s="49">
        <f t="shared" si="31"/>
        <v>2.9368575624082231E-4</v>
      </c>
      <c r="M56" s="57">
        <f t="shared" si="26"/>
        <v>1</v>
      </c>
      <c r="N56">
        <v>3406</v>
      </c>
      <c r="O56">
        <v>15.566000000000001</v>
      </c>
      <c r="P56" s="49">
        <f t="shared" si="32"/>
        <v>2.9368575624082231E-4</v>
      </c>
      <c r="Q56" s="57">
        <f t="shared" si="27"/>
        <v>1</v>
      </c>
      <c r="R56">
        <v>3406</v>
      </c>
      <c r="S56">
        <v>18.414999999999999</v>
      </c>
      <c r="T56" s="49">
        <f t="shared" si="33"/>
        <v>2.9368575624082231E-4</v>
      </c>
      <c r="U56" s="57">
        <f t="shared" si="28"/>
        <v>1</v>
      </c>
      <c r="W56" s="54">
        <f t="shared" si="34"/>
        <v>3406</v>
      </c>
      <c r="X56" s="45"/>
      <c r="Y56" s="54">
        <f t="shared" si="35"/>
        <v>3405</v>
      </c>
      <c r="Z56" s="45"/>
      <c r="AA56" s="45"/>
      <c r="AB56" s="45"/>
      <c r="AC56" s="45"/>
      <c r="AD56" s="45"/>
      <c r="AE56" s="45"/>
      <c r="AF56" s="45"/>
      <c r="AG56" s="45"/>
      <c r="AH56" s="45"/>
      <c r="AI56" s="45"/>
    </row>
    <row r="57" spans="1:35" x14ac:dyDescent="0.35">
      <c r="A57" s="28" t="s">
        <v>14</v>
      </c>
      <c r="B57">
        <v>796</v>
      </c>
      <c r="C57">
        <v>3.7999999999999999E-2</v>
      </c>
      <c r="D57" s="49">
        <f t="shared" si="29"/>
        <v>1.2578616352201257E-3</v>
      </c>
      <c r="E57" s="57">
        <f t="shared" si="24"/>
        <v>1</v>
      </c>
      <c r="F57">
        <v>796</v>
      </c>
      <c r="G57">
        <v>0.14799999999999999</v>
      </c>
      <c r="H57" s="49">
        <f t="shared" si="30"/>
        <v>1.2578616352201257E-3</v>
      </c>
      <c r="I57" s="57">
        <f t="shared" si="25"/>
        <v>1</v>
      </c>
      <c r="J57">
        <v>796</v>
      </c>
      <c r="K57">
        <v>0.28999999999999998</v>
      </c>
      <c r="L57" s="49">
        <f t="shared" si="31"/>
        <v>1.2578616352201257E-3</v>
      </c>
      <c r="M57" s="57">
        <f t="shared" si="26"/>
        <v>1</v>
      </c>
      <c r="N57">
        <v>796</v>
      </c>
      <c r="O57">
        <v>0.41199999999999998</v>
      </c>
      <c r="P57" s="49">
        <f t="shared" si="32"/>
        <v>1.2578616352201257E-3</v>
      </c>
      <c r="Q57" s="57">
        <f t="shared" si="27"/>
        <v>1</v>
      </c>
      <c r="R57">
        <v>796</v>
      </c>
      <c r="S57">
        <v>0.51100000000000001</v>
      </c>
      <c r="T57" s="49">
        <f t="shared" si="33"/>
        <v>1.2578616352201257E-3</v>
      </c>
      <c r="U57" s="57">
        <f t="shared" si="28"/>
        <v>1</v>
      </c>
      <c r="W57" s="54">
        <f t="shared" si="34"/>
        <v>796</v>
      </c>
      <c r="X57" s="45"/>
      <c r="Y57" s="54">
        <f t="shared" si="35"/>
        <v>795</v>
      </c>
      <c r="Z57" s="45"/>
      <c r="AA57" s="45"/>
      <c r="AB57" s="45"/>
      <c r="AC57" s="45"/>
      <c r="AD57" s="45"/>
      <c r="AE57" s="45"/>
      <c r="AF57" s="45"/>
      <c r="AG57" s="45"/>
      <c r="AH57" s="45"/>
      <c r="AI57" s="45"/>
    </row>
    <row r="58" spans="1:35" x14ac:dyDescent="0.35">
      <c r="A58" s="28" t="s">
        <v>15</v>
      </c>
      <c r="B58">
        <v>2286</v>
      </c>
      <c r="C58">
        <v>1.133</v>
      </c>
      <c r="D58" s="49">
        <f t="shared" si="29"/>
        <v>4.3763676148796501E-4</v>
      </c>
      <c r="E58" s="57">
        <f t="shared" si="24"/>
        <v>0</v>
      </c>
      <c r="F58">
        <v>2285</v>
      </c>
      <c r="G58">
        <v>5.3339999999999996</v>
      </c>
      <c r="H58" s="49">
        <f t="shared" si="30"/>
        <v>0</v>
      </c>
      <c r="I58" s="57">
        <f t="shared" si="25"/>
        <v>1</v>
      </c>
      <c r="J58">
        <v>2285</v>
      </c>
      <c r="K58">
        <v>10.635</v>
      </c>
      <c r="L58" s="49">
        <f t="shared" si="31"/>
        <v>0</v>
      </c>
      <c r="M58" s="57">
        <f t="shared" si="26"/>
        <v>1</v>
      </c>
      <c r="N58">
        <v>2285</v>
      </c>
      <c r="O58">
        <v>14.692</v>
      </c>
      <c r="P58" s="49">
        <f t="shared" si="32"/>
        <v>0</v>
      </c>
      <c r="Q58" s="57">
        <f t="shared" si="27"/>
        <v>1</v>
      </c>
      <c r="R58">
        <v>2285</v>
      </c>
      <c r="S58">
        <v>20.826000000000001</v>
      </c>
      <c r="T58" s="49">
        <f t="shared" si="33"/>
        <v>0</v>
      </c>
      <c r="U58" s="57">
        <f t="shared" si="28"/>
        <v>1</v>
      </c>
      <c r="W58" s="54">
        <f t="shared" si="34"/>
        <v>2285</v>
      </c>
      <c r="X58" s="45"/>
      <c r="Y58" s="54">
        <f>Y42</f>
        <v>2285</v>
      </c>
      <c r="Z58" s="45"/>
      <c r="AA58" s="45"/>
      <c r="AB58" s="45"/>
      <c r="AC58" s="45"/>
      <c r="AD58" s="45"/>
      <c r="AE58" s="45"/>
      <c r="AF58" s="45"/>
      <c r="AG58" s="45"/>
      <c r="AH58" s="45"/>
      <c r="AI58" s="45"/>
    </row>
    <row r="59" spans="1:35" x14ac:dyDescent="0.35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</row>
    <row r="60" spans="1:35" x14ac:dyDescent="0.35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</row>
    <row r="61" spans="1:35" x14ac:dyDescent="0.35">
      <c r="A61" s="45"/>
      <c r="B61" s="58" t="s">
        <v>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</row>
    <row r="62" spans="1:35" x14ac:dyDescent="0.3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</row>
    <row r="63" spans="1:35" x14ac:dyDescent="0.35">
      <c r="B63" s="80" t="s">
        <v>36</v>
      </c>
      <c r="C63" s="80"/>
      <c r="D63" s="80"/>
      <c r="E63" s="80"/>
      <c r="F63" s="80" t="s">
        <v>40</v>
      </c>
      <c r="G63" s="80"/>
      <c r="H63" s="80"/>
      <c r="I63" s="80"/>
      <c r="J63" s="80" t="s">
        <v>37</v>
      </c>
      <c r="K63" s="80"/>
      <c r="L63" s="80"/>
      <c r="M63" s="80"/>
      <c r="N63" s="80" t="s">
        <v>38</v>
      </c>
      <c r="O63" s="80"/>
      <c r="P63" s="80"/>
      <c r="Q63" s="80"/>
      <c r="R63" s="80" t="s">
        <v>39</v>
      </c>
      <c r="S63" s="80"/>
      <c r="T63" s="80"/>
      <c r="U63" s="80"/>
      <c r="X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</row>
    <row r="64" spans="1:35" x14ac:dyDescent="0.35">
      <c r="A64" s="28" t="s">
        <v>3</v>
      </c>
      <c r="B64" s="56" t="s">
        <v>0</v>
      </c>
      <c r="C64" s="56" t="s">
        <v>28</v>
      </c>
      <c r="D64" s="28" t="s">
        <v>29</v>
      </c>
      <c r="E64" s="28" t="s">
        <v>5</v>
      </c>
      <c r="F64" s="56" t="s">
        <v>0</v>
      </c>
      <c r="G64" s="56" t="s">
        <v>28</v>
      </c>
      <c r="H64" s="28" t="s">
        <v>29</v>
      </c>
      <c r="I64" s="28" t="s">
        <v>5</v>
      </c>
      <c r="J64" s="56" t="s">
        <v>0</v>
      </c>
      <c r="K64" s="56" t="s">
        <v>28</v>
      </c>
      <c r="L64" s="28" t="s">
        <v>29</v>
      </c>
      <c r="M64" s="28" t="s">
        <v>5</v>
      </c>
      <c r="N64" s="56" t="s">
        <v>0</v>
      </c>
      <c r="O64" s="56" t="s">
        <v>28</v>
      </c>
      <c r="P64" s="28" t="s">
        <v>29</v>
      </c>
      <c r="Q64" s="28" t="s">
        <v>5</v>
      </c>
      <c r="R64" s="56" t="s">
        <v>0</v>
      </c>
      <c r="S64" s="56" t="s">
        <v>28</v>
      </c>
      <c r="T64" s="28" t="s">
        <v>29</v>
      </c>
      <c r="U64" s="28" t="s">
        <v>5</v>
      </c>
      <c r="W64" t="s">
        <v>6</v>
      </c>
      <c r="X64" s="45"/>
      <c r="Y64" t="s">
        <v>41</v>
      </c>
      <c r="Z64" s="45"/>
      <c r="AA64" s="45"/>
      <c r="AB64" s="45"/>
      <c r="AC64" s="45"/>
      <c r="AD64" s="45"/>
      <c r="AE64" s="45"/>
      <c r="AF64" s="45"/>
      <c r="AG64" s="45"/>
      <c r="AH64" s="45"/>
      <c r="AI64" s="45"/>
    </row>
    <row r="65" spans="1:35" x14ac:dyDescent="0.35">
      <c r="A65" s="28" t="s">
        <v>7</v>
      </c>
      <c r="B65">
        <v>726</v>
      </c>
      <c r="C65">
        <v>1.0999999999999999E-2</v>
      </c>
      <c r="D65" s="49">
        <f>(B65-$Y65)/$Y65</f>
        <v>1.9662921348314606E-2</v>
      </c>
      <c r="E65" s="57">
        <f t="shared" ref="E65:E74" si="36">IF($W65=B65,1,0)</f>
        <v>0</v>
      </c>
      <c r="F65">
        <v>719</v>
      </c>
      <c r="G65">
        <v>6.4000000000000001E-2</v>
      </c>
      <c r="H65" s="49">
        <f>(F65-$Y65)/$Y65</f>
        <v>9.8314606741573031E-3</v>
      </c>
      <c r="I65" s="57">
        <f t="shared" ref="I65:I74" si="37">IF($W65=F65,1,0)</f>
        <v>0</v>
      </c>
      <c r="J65">
        <v>715</v>
      </c>
      <c r="K65">
        <v>0.151</v>
      </c>
      <c r="L65" s="49">
        <f>(J65-$Y65)/$Y65</f>
        <v>4.2134831460674156E-3</v>
      </c>
      <c r="M65" s="57">
        <f t="shared" ref="M65:M74" si="38">IF($W65=J65,1,0)</f>
        <v>1</v>
      </c>
      <c r="N65">
        <v>715</v>
      </c>
      <c r="O65">
        <v>0.159</v>
      </c>
      <c r="P65" s="49">
        <f>(N65-$Y65)/$Y65</f>
        <v>4.2134831460674156E-3</v>
      </c>
      <c r="Q65" s="57">
        <f t="shared" ref="Q65:Q74" si="39">IF($W65=N65,1,0)</f>
        <v>1</v>
      </c>
      <c r="R65">
        <v>715</v>
      </c>
      <c r="S65">
        <v>0.20100000000000001</v>
      </c>
      <c r="T65" s="49">
        <f>(R65-$Y65)/$Y65</f>
        <v>4.2134831460674156E-3</v>
      </c>
      <c r="U65" s="57">
        <f t="shared" ref="U65:U74" si="40">IF($W65=R65,1,0)</f>
        <v>1</v>
      </c>
      <c r="W65" s="54">
        <f>MIN(R65,N65,J65,F65,B65)</f>
        <v>715</v>
      </c>
      <c r="X65" s="45"/>
      <c r="Y65" s="54">
        <f>Y49</f>
        <v>712</v>
      </c>
      <c r="Z65" s="45"/>
      <c r="AA65" s="45"/>
      <c r="AB65" s="45"/>
      <c r="AC65" s="45"/>
      <c r="AD65" s="45"/>
      <c r="AE65" s="45"/>
      <c r="AF65" s="45"/>
      <c r="AG65" s="45"/>
      <c r="AH65" s="45"/>
      <c r="AI65" s="45"/>
    </row>
    <row r="66" spans="1:35" x14ac:dyDescent="0.35">
      <c r="A66" s="28" t="s">
        <v>8</v>
      </c>
      <c r="B66">
        <v>1428</v>
      </c>
      <c r="C66">
        <v>7.8E-2</v>
      </c>
      <c r="D66" s="49">
        <f t="shared" ref="D66:D74" si="41">(B66-$Y66)/$Y66</f>
        <v>7.7628793225123505E-3</v>
      </c>
      <c r="E66" s="57">
        <f t="shared" si="36"/>
        <v>0</v>
      </c>
      <c r="F66">
        <v>1420</v>
      </c>
      <c r="G66">
        <v>0.32400000000000001</v>
      </c>
      <c r="H66" s="49">
        <f t="shared" ref="H66:H74" si="42">(F66-$Y66)/$Y66</f>
        <v>2.1171489061397319E-3</v>
      </c>
      <c r="I66" s="57">
        <f t="shared" si="37"/>
        <v>1</v>
      </c>
      <c r="J66">
        <v>1420</v>
      </c>
      <c r="K66">
        <v>0.69099999999999995</v>
      </c>
      <c r="L66" s="49">
        <f t="shared" ref="L66:L74" si="43">(J66-$Y66)/$Y66</f>
        <v>2.1171489061397319E-3</v>
      </c>
      <c r="M66" s="57">
        <f t="shared" si="38"/>
        <v>1</v>
      </c>
      <c r="N66">
        <v>1420</v>
      </c>
      <c r="O66">
        <v>0.73199999999999998</v>
      </c>
      <c r="P66" s="49">
        <f t="shared" ref="P66:P74" si="44">(N66-$Y66)/$Y66</f>
        <v>2.1171489061397319E-3</v>
      </c>
      <c r="Q66" s="57">
        <f t="shared" si="39"/>
        <v>1</v>
      </c>
      <c r="R66">
        <v>1420</v>
      </c>
      <c r="S66">
        <v>0.86199999999999999</v>
      </c>
      <c r="T66" s="49">
        <f t="shared" ref="T66:T74" si="45">(R66-$Y66)/$Y66</f>
        <v>2.1171489061397319E-3</v>
      </c>
      <c r="U66" s="57">
        <f t="shared" si="40"/>
        <v>1</v>
      </c>
      <c r="W66" s="54">
        <f t="shared" ref="W66:W74" si="46">MIN(R66,N66,J66,F66,B66)</f>
        <v>1420</v>
      </c>
      <c r="X66" s="45"/>
      <c r="Y66" s="54">
        <f t="shared" ref="Y66:Y74" si="47">Y50</f>
        <v>1417</v>
      </c>
      <c r="Z66" s="45"/>
      <c r="AA66" s="45"/>
      <c r="AB66" s="45"/>
      <c r="AC66" s="45"/>
      <c r="AD66" s="45"/>
      <c r="AE66" s="45"/>
      <c r="AF66" s="45"/>
      <c r="AG66" s="45"/>
      <c r="AH66" s="45"/>
      <c r="AI66" s="45"/>
    </row>
    <row r="67" spans="1:35" x14ac:dyDescent="0.35">
      <c r="A67" s="28" t="s">
        <v>9</v>
      </c>
      <c r="B67">
        <v>435</v>
      </c>
      <c r="C67">
        <v>2.3E-2</v>
      </c>
      <c r="D67" s="49">
        <f t="shared" si="41"/>
        <v>0</v>
      </c>
      <c r="E67" s="57">
        <f t="shared" si="36"/>
        <v>1</v>
      </c>
      <c r="F67">
        <v>435</v>
      </c>
      <c r="G67">
        <v>0.128</v>
      </c>
      <c r="H67" s="49">
        <f t="shared" si="42"/>
        <v>0</v>
      </c>
      <c r="I67" s="57">
        <f t="shared" si="37"/>
        <v>1</v>
      </c>
      <c r="J67">
        <v>435</v>
      </c>
      <c r="K67">
        <v>0.318</v>
      </c>
      <c r="L67" s="49">
        <f t="shared" si="43"/>
        <v>0</v>
      </c>
      <c r="M67" s="57">
        <f t="shared" si="38"/>
        <v>1</v>
      </c>
      <c r="N67">
        <v>435</v>
      </c>
      <c r="O67">
        <v>0.35599999999999998</v>
      </c>
      <c r="P67" s="49">
        <f t="shared" si="44"/>
        <v>0</v>
      </c>
      <c r="Q67" s="57">
        <f t="shared" si="39"/>
        <v>1</v>
      </c>
      <c r="R67">
        <v>435</v>
      </c>
      <c r="S67">
        <v>0.435</v>
      </c>
      <c r="T67" s="49">
        <f t="shared" si="45"/>
        <v>0</v>
      </c>
      <c r="U67" s="57">
        <f t="shared" si="40"/>
        <v>1</v>
      </c>
      <c r="W67" s="54">
        <f t="shared" si="46"/>
        <v>435</v>
      </c>
      <c r="X67" s="45"/>
      <c r="Y67" s="54">
        <f t="shared" si="47"/>
        <v>435</v>
      </c>
      <c r="Z67" s="45"/>
      <c r="AA67" s="45"/>
      <c r="AB67" s="45"/>
      <c r="AC67" s="45"/>
      <c r="AD67" s="45"/>
      <c r="AE67" s="45"/>
      <c r="AF67" s="45"/>
      <c r="AG67" s="45"/>
      <c r="AH67" s="45"/>
      <c r="AI67" s="45"/>
    </row>
    <row r="68" spans="1:35" x14ac:dyDescent="0.35">
      <c r="A68" s="28" t="s">
        <v>17</v>
      </c>
      <c r="B68">
        <v>578</v>
      </c>
      <c r="C68">
        <v>3.5000000000000003E-2</v>
      </c>
      <c r="D68" s="49">
        <f t="shared" si="41"/>
        <v>0</v>
      </c>
      <c r="E68" s="57">
        <f t="shared" si="36"/>
        <v>1</v>
      </c>
      <c r="F68">
        <v>578</v>
      </c>
      <c r="G68">
        <v>0.23</v>
      </c>
      <c r="H68" s="49">
        <f t="shared" si="42"/>
        <v>0</v>
      </c>
      <c r="I68" s="57">
        <f t="shared" si="37"/>
        <v>1</v>
      </c>
      <c r="J68">
        <v>578</v>
      </c>
      <c r="K68">
        <v>0.48</v>
      </c>
      <c r="L68" s="49">
        <f t="shared" si="43"/>
        <v>0</v>
      </c>
      <c r="M68" s="57">
        <f t="shared" si="38"/>
        <v>1</v>
      </c>
      <c r="N68">
        <v>578</v>
      </c>
      <c r="O68">
        <v>0.67800000000000005</v>
      </c>
      <c r="P68" s="49">
        <f t="shared" si="44"/>
        <v>0</v>
      </c>
      <c r="Q68" s="57">
        <f t="shared" si="39"/>
        <v>1</v>
      </c>
      <c r="R68">
        <v>578</v>
      </c>
      <c r="S68">
        <v>0.95499999999999996</v>
      </c>
      <c r="T68" s="49">
        <f t="shared" si="45"/>
        <v>0</v>
      </c>
      <c r="U68" s="57">
        <f t="shared" si="40"/>
        <v>1</v>
      </c>
      <c r="W68" s="54">
        <f t="shared" si="46"/>
        <v>578</v>
      </c>
      <c r="X68" s="45"/>
      <c r="Y68" s="54">
        <f t="shared" si="47"/>
        <v>578</v>
      </c>
      <c r="Z68" s="45"/>
      <c r="AA68" s="45"/>
      <c r="AB68" s="45"/>
      <c r="AC68" s="45"/>
      <c r="AD68" s="45"/>
      <c r="AE68" s="45"/>
      <c r="AF68" s="45"/>
      <c r="AG68" s="45"/>
      <c r="AH68" s="45"/>
      <c r="AI68" s="45"/>
    </row>
    <row r="69" spans="1:35" x14ac:dyDescent="0.35">
      <c r="A69" s="28" t="s">
        <v>10</v>
      </c>
      <c r="B69">
        <v>741</v>
      </c>
      <c r="C69">
        <v>6.6000000000000003E-2</v>
      </c>
      <c r="D69" s="49">
        <f t="shared" si="41"/>
        <v>0</v>
      </c>
      <c r="E69" s="57">
        <f t="shared" si="36"/>
        <v>1</v>
      </c>
      <c r="F69">
        <v>741</v>
      </c>
      <c r="G69">
        <v>0.51300000000000001</v>
      </c>
      <c r="H69" s="49">
        <f t="shared" si="42"/>
        <v>0</v>
      </c>
      <c r="I69" s="57">
        <f t="shared" si="37"/>
        <v>1</v>
      </c>
      <c r="J69">
        <v>741</v>
      </c>
      <c r="K69">
        <v>0.85799999999999998</v>
      </c>
      <c r="L69" s="49">
        <f t="shared" si="43"/>
        <v>0</v>
      </c>
      <c r="M69" s="57">
        <f t="shared" si="38"/>
        <v>1</v>
      </c>
      <c r="N69">
        <v>741</v>
      </c>
      <c r="O69">
        <v>1.3109999999999999</v>
      </c>
      <c r="P69" s="49">
        <f t="shared" si="44"/>
        <v>0</v>
      </c>
      <c r="Q69" s="57">
        <f t="shared" si="39"/>
        <v>1</v>
      </c>
      <c r="R69">
        <v>741</v>
      </c>
      <c r="S69">
        <v>1.8220000000000001</v>
      </c>
      <c r="T69" s="49">
        <f t="shared" si="45"/>
        <v>0</v>
      </c>
      <c r="U69" s="57">
        <f t="shared" si="40"/>
        <v>1</v>
      </c>
      <c r="W69" s="54">
        <f t="shared" si="46"/>
        <v>741</v>
      </c>
      <c r="X69" s="45"/>
      <c r="Y69" s="54">
        <f t="shared" si="47"/>
        <v>741</v>
      </c>
      <c r="Z69" s="45"/>
      <c r="AA69" s="45"/>
      <c r="AB69" s="45"/>
      <c r="AC69" s="45"/>
      <c r="AD69" s="45"/>
      <c r="AE69" s="45"/>
      <c r="AF69" s="45"/>
      <c r="AG69" s="45"/>
      <c r="AH69" s="45"/>
      <c r="AI69" s="45"/>
    </row>
    <row r="70" spans="1:35" x14ac:dyDescent="0.35">
      <c r="A70" s="28" t="s">
        <v>11</v>
      </c>
      <c r="B70">
        <v>4358</v>
      </c>
      <c r="C70">
        <v>0.89900000000000002</v>
      </c>
      <c r="D70" s="49">
        <f t="shared" si="41"/>
        <v>1.6088255573431394E-3</v>
      </c>
      <c r="E70" s="57">
        <f t="shared" si="36"/>
        <v>0</v>
      </c>
      <c r="F70">
        <v>4353</v>
      </c>
      <c r="G70">
        <v>3.3380000000000001</v>
      </c>
      <c r="H70" s="49">
        <f t="shared" si="42"/>
        <v>4.5966444495518271E-4</v>
      </c>
      <c r="I70" s="57">
        <f t="shared" si="37"/>
        <v>1</v>
      </c>
      <c r="J70">
        <v>4353</v>
      </c>
      <c r="K70">
        <v>6.3540000000000001</v>
      </c>
      <c r="L70" s="49">
        <f t="shared" si="43"/>
        <v>4.5966444495518271E-4</v>
      </c>
      <c r="M70" s="57">
        <f t="shared" si="38"/>
        <v>1</v>
      </c>
      <c r="N70">
        <v>4353</v>
      </c>
      <c r="O70">
        <v>7.6769999999999996</v>
      </c>
      <c r="P70" s="49">
        <f t="shared" si="44"/>
        <v>4.5966444495518271E-4</v>
      </c>
      <c r="Q70" s="57">
        <f t="shared" si="39"/>
        <v>1</v>
      </c>
      <c r="R70">
        <v>4353</v>
      </c>
      <c r="S70">
        <v>9.5370000000000008</v>
      </c>
      <c r="T70" s="49">
        <f t="shared" si="45"/>
        <v>4.5966444495518271E-4</v>
      </c>
      <c r="U70" s="57">
        <f t="shared" si="40"/>
        <v>1</v>
      </c>
      <c r="W70" s="54">
        <f t="shared" si="46"/>
        <v>4353</v>
      </c>
      <c r="X70" s="45"/>
      <c r="Y70" s="54">
        <f t="shared" si="47"/>
        <v>4351</v>
      </c>
      <c r="Z70" s="45"/>
      <c r="AA70" s="45"/>
      <c r="AB70" s="45"/>
      <c r="AC70" s="45"/>
      <c r="AD70" s="45"/>
      <c r="AE70" s="45"/>
      <c r="AF70" s="45"/>
      <c r="AG70" s="45"/>
      <c r="AH70" s="45"/>
      <c r="AI70" s="45"/>
    </row>
    <row r="71" spans="1:35" x14ac:dyDescent="0.35">
      <c r="A71" s="28" t="s">
        <v>12</v>
      </c>
      <c r="B71">
        <v>3432</v>
      </c>
      <c r="C71">
        <v>0.44700000000000001</v>
      </c>
      <c r="D71" s="49">
        <f t="shared" si="41"/>
        <v>5.8309037900874635E-4</v>
      </c>
      <c r="E71" s="57">
        <f t="shared" si="36"/>
        <v>0</v>
      </c>
      <c r="F71">
        <v>3432</v>
      </c>
      <c r="G71">
        <v>1.611</v>
      </c>
      <c r="H71" s="49">
        <f t="shared" si="42"/>
        <v>5.8309037900874635E-4</v>
      </c>
      <c r="I71" s="57">
        <f t="shared" si="37"/>
        <v>0</v>
      </c>
      <c r="J71">
        <v>3431</v>
      </c>
      <c r="K71">
        <v>3.1190000000000002</v>
      </c>
      <c r="L71" s="49">
        <f t="shared" si="43"/>
        <v>2.9154518950437317E-4</v>
      </c>
      <c r="M71" s="57">
        <f t="shared" si="38"/>
        <v>1</v>
      </c>
      <c r="N71">
        <v>3431</v>
      </c>
      <c r="O71">
        <v>4.5890000000000004</v>
      </c>
      <c r="P71" s="49">
        <f t="shared" si="44"/>
        <v>2.9154518950437317E-4</v>
      </c>
      <c r="Q71" s="57">
        <f t="shared" si="39"/>
        <v>1</v>
      </c>
      <c r="R71">
        <v>3431</v>
      </c>
      <c r="S71">
        <v>6.1269999999999998</v>
      </c>
      <c r="T71" s="49">
        <f t="shared" si="45"/>
        <v>2.9154518950437317E-4</v>
      </c>
      <c r="U71" s="57">
        <f t="shared" si="40"/>
        <v>1</v>
      </c>
      <c r="W71" s="54">
        <f t="shared" si="46"/>
        <v>3431</v>
      </c>
      <c r="X71" s="45"/>
      <c r="Y71" s="54">
        <f t="shared" si="47"/>
        <v>3430</v>
      </c>
      <c r="Z71" s="45"/>
      <c r="AA71" s="45"/>
      <c r="AB71" s="45"/>
      <c r="AC71" s="45"/>
      <c r="AD71" s="45"/>
      <c r="AE71" s="45"/>
      <c r="AF71" s="45"/>
      <c r="AG71" s="45"/>
      <c r="AH71" s="45"/>
      <c r="AI71" s="45"/>
    </row>
    <row r="72" spans="1:35" x14ac:dyDescent="0.35">
      <c r="A72" s="28" t="s">
        <v>13</v>
      </c>
      <c r="B72">
        <v>3410</v>
      </c>
      <c r="C72">
        <v>0.433</v>
      </c>
      <c r="D72" s="49">
        <f t="shared" si="41"/>
        <v>1.4684287812041115E-3</v>
      </c>
      <c r="E72" s="57">
        <f t="shared" si="36"/>
        <v>0</v>
      </c>
      <c r="F72">
        <v>3408</v>
      </c>
      <c r="G72">
        <v>1.6879999999999999</v>
      </c>
      <c r="H72" s="49">
        <f t="shared" si="42"/>
        <v>8.81057268722467E-4</v>
      </c>
      <c r="I72" s="57">
        <f t="shared" si="37"/>
        <v>0</v>
      </c>
      <c r="J72">
        <v>3407</v>
      </c>
      <c r="K72">
        <v>3.294</v>
      </c>
      <c r="L72" s="49">
        <f t="shared" si="43"/>
        <v>5.8737151248164463E-4</v>
      </c>
      <c r="M72" s="57">
        <f t="shared" si="38"/>
        <v>1</v>
      </c>
      <c r="N72">
        <v>3407</v>
      </c>
      <c r="O72">
        <v>4.9400000000000004</v>
      </c>
      <c r="P72" s="49">
        <f t="shared" si="44"/>
        <v>5.8737151248164463E-4</v>
      </c>
      <c r="Q72" s="57">
        <f t="shared" si="39"/>
        <v>1</v>
      </c>
      <c r="R72">
        <v>3407</v>
      </c>
      <c r="S72">
        <v>5.7640000000000002</v>
      </c>
      <c r="T72" s="49">
        <f t="shared" si="45"/>
        <v>5.8737151248164463E-4</v>
      </c>
      <c r="U72" s="57">
        <f t="shared" si="40"/>
        <v>1</v>
      </c>
      <c r="W72" s="54">
        <f t="shared" si="46"/>
        <v>3407</v>
      </c>
      <c r="X72" s="45"/>
      <c r="Y72" s="54">
        <f t="shared" si="47"/>
        <v>3405</v>
      </c>
      <c r="Z72" s="45"/>
      <c r="AA72" s="45"/>
      <c r="AB72" s="45"/>
      <c r="AC72" s="45"/>
      <c r="AD72" s="45"/>
      <c r="AE72" s="45"/>
      <c r="AF72" s="45"/>
      <c r="AG72" s="45"/>
      <c r="AH72" s="45"/>
      <c r="AI72" s="45"/>
    </row>
    <row r="73" spans="1:35" x14ac:dyDescent="0.35">
      <c r="A73" s="28" t="s">
        <v>14</v>
      </c>
      <c r="B73">
        <v>797</v>
      </c>
      <c r="C73">
        <v>1.7000000000000001E-2</v>
      </c>
      <c r="D73" s="49">
        <f t="shared" si="41"/>
        <v>2.5157232704402514E-3</v>
      </c>
      <c r="E73" s="57">
        <f t="shared" si="36"/>
        <v>0</v>
      </c>
      <c r="F73">
        <v>797</v>
      </c>
      <c r="G73">
        <v>5.0999999999999997E-2</v>
      </c>
      <c r="H73" s="49">
        <f t="shared" si="42"/>
        <v>2.5157232704402514E-3</v>
      </c>
      <c r="I73" s="57">
        <f t="shared" si="37"/>
        <v>0</v>
      </c>
      <c r="J73">
        <v>796</v>
      </c>
      <c r="K73">
        <v>0.10199999999999999</v>
      </c>
      <c r="L73" s="49">
        <f t="shared" si="43"/>
        <v>1.2578616352201257E-3</v>
      </c>
      <c r="M73" s="57">
        <f t="shared" si="38"/>
        <v>1</v>
      </c>
      <c r="N73">
        <v>796</v>
      </c>
      <c r="O73">
        <v>0.13700000000000001</v>
      </c>
      <c r="P73" s="49">
        <f t="shared" si="44"/>
        <v>1.2578616352201257E-3</v>
      </c>
      <c r="Q73" s="57">
        <f t="shared" si="39"/>
        <v>1</v>
      </c>
      <c r="R73">
        <v>796</v>
      </c>
      <c r="S73">
        <v>0.17199999999999999</v>
      </c>
      <c r="T73" s="49">
        <f t="shared" si="45"/>
        <v>1.2578616352201257E-3</v>
      </c>
      <c r="U73" s="57">
        <f t="shared" si="40"/>
        <v>1</v>
      </c>
      <c r="W73" s="54">
        <f t="shared" si="46"/>
        <v>796</v>
      </c>
      <c r="X73" s="45"/>
      <c r="Y73" s="54">
        <f t="shared" si="47"/>
        <v>795</v>
      </c>
      <c r="Z73" s="45"/>
      <c r="AA73" s="45"/>
      <c r="AB73" s="45"/>
      <c r="AC73" s="45"/>
      <c r="AD73" s="45"/>
      <c r="AE73" s="45"/>
      <c r="AF73" s="45"/>
      <c r="AG73" s="45"/>
      <c r="AH73" s="45"/>
      <c r="AI73" s="45"/>
    </row>
    <row r="74" spans="1:35" x14ac:dyDescent="0.35">
      <c r="A74" s="28" t="s">
        <v>15</v>
      </c>
      <c r="B74">
        <v>2286</v>
      </c>
      <c r="C74">
        <v>0.60699999999999998</v>
      </c>
      <c r="D74" s="49">
        <f t="shared" si="41"/>
        <v>4.3763676148796501E-4</v>
      </c>
      <c r="E74" s="57">
        <f t="shared" si="36"/>
        <v>1</v>
      </c>
      <c r="F74">
        <v>2286</v>
      </c>
      <c r="G74">
        <v>1.946</v>
      </c>
      <c r="H74" s="49">
        <f t="shared" si="42"/>
        <v>4.3763676148796501E-4</v>
      </c>
      <c r="I74" s="57">
        <f t="shared" si="37"/>
        <v>1</v>
      </c>
      <c r="J74">
        <v>2286</v>
      </c>
      <c r="K74">
        <v>3.5049999999999999</v>
      </c>
      <c r="L74" s="49">
        <f t="shared" si="43"/>
        <v>4.3763676148796501E-4</v>
      </c>
      <c r="M74" s="57">
        <f t="shared" si="38"/>
        <v>1</v>
      </c>
      <c r="N74">
        <v>2286</v>
      </c>
      <c r="O74">
        <v>5.0179999999999998</v>
      </c>
      <c r="P74" s="49">
        <f t="shared" si="44"/>
        <v>4.3763676148796501E-4</v>
      </c>
      <c r="Q74" s="57">
        <f t="shared" si="39"/>
        <v>1</v>
      </c>
      <c r="R74">
        <v>2286</v>
      </c>
      <c r="S74">
        <v>6.2960000000000003</v>
      </c>
      <c r="T74" s="49">
        <f t="shared" si="45"/>
        <v>4.3763676148796501E-4</v>
      </c>
      <c r="U74" s="57">
        <f t="shared" si="40"/>
        <v>1</v>
      </c>
      <c r="W74" s="54">
        <f t="shared" si="46"/>
        <v>2286</v>
      </c>
      <c r="X74" s="45"/>
      <c r="Y74" s="54">
        <f t="shared" si="47"/>
        <v>2285</v>
      </c>
      <c r="Z74" s="45"/>
      <c r="AA74" s="45"/>
      <c r="AB74" s="45"/>
      <c r="AC74" s="45"/>
      <c r="AD74" s="45"/>
      <c r="AE74" s="45"/>
      <c r="AF74" s="45"/>
      <c r="AG74" s="45"/>
      <c r="AH74" s="45"/>
      <c r="AI74" s="45"/>
    </row>
    <row r="75" spans="1:35" x14ac:dyDescent="0.3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</row>
    <row r="76" spans="1:35" x14ac:dyDescent="0.3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</row>
    <row r="77" spans="1:35" x14ac:dyDescent="0.35">
      <c r="A77" s="45"/>
      <c r="B77" s="58" t="s">
        <v>35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</row>
    <row r="78" spans="1:35" x14ac:dyDescent="0.3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x14ac:dyDescent="0.35">
      <c r="B79" s="80" t="s">
        <v>36</v>
      </c>
      <c r="C79" s="80"/>
      <c r="D79" s="80"/>
      <c r="E79" s="80"/>
      <c r="F79" s="80" t="s">
        <v>40</v>
      </c>
      <c r="G79" s="80"/>
      <c r="H79" s="80"/>
      <c r="I79" s="80"/>
      <c r="J79" s="80" t="s">
        <v>37</v>
      </c>
      <c r="K79" s="80"/>
      <c r="L79" s="80"/>
      <c r="M79" s="80"/>
      <c r="N79" s="80" t="s">
        <v>38</v>
      </c>
      <c r="O79" s="80"/>
      <c r="P79" s="80"/>
      <c r="Q79" s="80"/>
      <c r="R79" s="80" t="s">
        <v>39</v>
      </c>
      <c r="S79" s="80"/>
      <c r="T79" s="80"/>
      <c r="U79" s="80"/>
      <c r="X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</row>
    <row r="80" spans="1:35" x14ac:dyDescent="0.35">
      <c r="A80" s="28" t="s">
        <v>3</v>
      </c>
      <c r="B80" s="56" t="s">
        <v>0</v>
      </c>
      <c r="C80" s="56" t="s">
        <v>28</v>
      </c>
      <c r="D80" s="28" t="s">
        <v>29</v>
      </c>
      <c r="E80" s="28" t="s">
        <v>5</v>
      </c>
      <c r="F80" s="56" t="s">
        <v>0</v>
      </c>
      <c r="G80" s="56" t="s">
        <v>28</v>
      </c>
      <c r="H80" s="28" t="s">
        <v>29</v>
      </c>
      <c r="I80" s="28" t="s">
        <v>5</v>
      </c>
      <c r="J80" s="56" t="s">
        <v>0</v>
      </c>
      <c r="K80" s="56" t="s">
        <v>28</v>
      </c>
      <c r="L80" s="28" t="s">
        <v>29</v>
      </c>
      <c r="M80" s="28" t="s">
        <v>5</v>
      </c>
      <c r="N80" s="56" t="s">
        <v>0</v>
      </c>
      <c r="O80" s="56" t="s">
        <v>28</v>
      </c>
      <c r="P80" s="28" t="s">
        <v>29</v>
      </c>
      <c r="Q80" s="28" t="s">
        <v>5</v>
      </c>
      <c r="R80" s="56" t="s">
        <v>0</v>
      </c>
      <c r="S80" s="56" t="s">
        <v>28</v>
      </c>
      <c r="T80" s="28" t="s">
        <v>29</v>
      </c>
      <c r="U80" s="28" t="s">
        <v>5</v>
      </c>
      <c r="W80" t="s">
        <v>6</v>
      </c>
      <c r="X80" s="45"/>
      <c r="Y80" t="s">
        <v>41</v>
      </c>
      <c r="Z80" s="45"/>
      <c r="AA80" s="45"/>
      <c r="AB80" s="45"/>
      <c r="AC80" s="45"/>
      <c r="AD80" s="45"/>
      <c r="AE80" s="45"/>
      <c r="AF80" s="45"/>
      <c r="AG80" s="45"/>
      <c r="AH80" s="45"/>
      <c r="AI80" s="45"/>
    </row>
    <row r="81" spans="1:35" x14ac:dyDescent="0.35">
      <c r="A81" s="28" t="s">
        <v>7</v>
      </c>
      <c r="B81">
        <v>726</v>
      </c>
      <c r="C81">
        <v>3.6999999999999998E-2</v>
      </c>
      <c r="D81" s="49">
        <f>(B81-$Y81)/$Y81</f>
        <v>1.9662921348314606E-2</v>
      </c>
      <c r="E81" s="57">
        <f t="shared" ref="E81:E90" si="48">IF($W81=B81,1,0)</f>
        <v>0</v>
      </c>
      <c r="F81">
        <v>726</v>
      </c>
      <c r="G81">
        <v>1.4E-2</v>
      </c>
      <c r="H81" s="49">
        <f>(F81-$Y81)/$Y81</f>
        <v>1.9662921348314606E-2</v>
      </c>
      <c r="I81" s="57">
        <f t="shared" ref="I81:I90" si="49">IF($W81=F81,1,0)</f>
        <v>0</v>
      </c>
      <c r="J81">
        <v>726</v>
      </c>
      <c r="K81">
        <v>1.2999999999999999E-2</v>
      </c>
      <c r="L81" s="49">
        <f>(J81-$Y81)/$Y81</f>
        <v>1.9662921348314606E-2</v>
      </c>
      <c r="M81" s="57">
        <f t="shared" ref="M81:M90" si="50">IF($W81=J81,1,0)</f>
        <v>0</v>
      </c>
      <c r="N81">
        <v>725</v>
      </c>
      <c r="O81">
        <v>1.4E-2</v>
      </c>
      <c r="P81" s="49">
        <f>(N81-$Y81)/$Y81</f>
        <v>1.8258426966292134E-2</v>
      </c>
      <c r="Q81" s="57">
        <f t="shared" ref="Q81:Q90" si="51">IF($W81=N81,1,0)</f>
        <v>1</v>
      </c>
      <c r="R81">
        <v>725</v>
      </c>
      <c r="S81">
        <v>1.9E-2</v>
      </c>
      <c r="T81" s="49">
        <f>(R81-$Y81)/$Y81</f>
        <v>1.8258426966292134E-2</v>
      </c>
      <c r="U81" s="57">
        <f t="shared" ref="U81:U90" si="52">IF($W81=R81,1,0)</f>
        <v>1</v>
      </c>
      <c r="W81" s="54">
        <f>MIN(R81,N81,J81,F81,B81)</f>
        <v>725</v>
      </c>
      <c r="X81" s="45"/>
      <c r="Y81" s="54">
        <f>Y65</f>
        <v>712</v>
      </c>
      <c r="Z81" s="45"/>
      <c r="AA81" s="45"/>
      <c r="AB81" s="45"/>
      <c r="AC81" s="45"/>
      <c r="AD81" s="45"/>
      <c r="AE81" s="45"/>
      <c r="AF81" s="45"/>
      <c r="AG81" s="45"/>
      <c r="AH81" s="45"/>
      <c r="AI81" s="45"/>
    </row>
    <row r="82" spans="1:35" x14ac:dyDescent="0.35">
      <c r="A82" s="28" t="s">
        <v>8</v>
      </c>
      <c r="B82">
        <v>1430</v>
      </c>
      <c r="C82">
        <v>5.7000000000000002E-2</v>
      </c>
      <c r="D82" s="49">
        <f t="shared" ref="D82:D90" si="53">(B82-$Y82)/$Y82</f>
        <v>9.1743119266055051E-3</v>
      </c>
      <c r="E82" s="57">
        <f t="shared" si="48"/>
        <v>1</v>
      </c>
      <c r="F82">
        <v>1430</v>
      </c>
      <c r="G82">
        <v>3.9E-2</v>
      </c>
      <c r="H82" s="49">
        <f t="shared" ref="H82:H90" si="54">(F82-$Y82)/$Y82</f>
        <v>9.1743119266055051E-3</v>
      </c>
      <c r="I82" s="57">
        <f t="shared" si="49"/>
        <v>1</v>
      </c>
      <c r="J82">
        <v>1430</v>
      </c>
      <c r="K82">
        <v>0.04</v>
      </c>
      <c r="L82" s="49">
        <f t="shared" ref="L82:L90" si="55">(J82-$Y82)/$Y82</f>
        <v>9.1743119266055051E-3</v>
      </c>
      <c r="M82" s="57">
        <f t="shared" si="50"/>
        <v>1</v>
      </c>
      <c r="N82">
        <v>1430</v>
      </c>
      <c r="O82">
        <v>3.7999999999999999E-2</v>
      </c>
      <c r="P82" s="49">
        <f t="shared" ref="P82:P90" si="56">(N82-$Y82)/$Y82</f>
        <v>9.1743119266055051E-3</v>
      </c>
      <c r="Q82" s="57">
        <f t="shared" si="51"/>
        <v>1</v>
      </c>
      <c r="R82">
        <v>1430</v>
      </c>
      <c r="S82">
        <v>4.9000000000000002E-2</v>
      </c>
      <c r="T82" s="49">
        <f t="shared" ref="T82:T90" si="57">(R82-$Y82)/$Y82</f>
        <v>9.1743119266055051E-3</v>
      </c>
      <c r="U82" s="57">
        <f t="shared" si="52"/>
        <v>1</v>
      </c>
      <c r="W82" s="54">
        <f t="shared" ref="W82:W90" si="58">MIN(R82,N82,J82,F82,B82)</f>
        <v>1430</v>
      </c>
      <c r="X82" s="45"/>
      <c r="Y82" s="54">
        <f t="shared" ref="Y82:Y90" si="59">Y66</f>
        <v>1417</v>
      </c>
      <c r="Z82" s="45"/>
      <c r="AA82" s="45"/>
      <c r="AB82" s="45"/>
      <c r="AC82" s="45"/>
      <c r="AD82" s="45"/>
      <c r="AE82" s="45"/>
      <c r="AF82" s="45"/>
      <c r="AG82" s="45"/>
      <c r="AH82" s="45"/>
      <c r="AI82" s="45"/>
    </row>
    <row r="83" spans="1:35" x14ac:dyDescent="0.35">
      <c r="A83" s="28" t="s">
        <v>9</v>
      </c>
      <c r="B83">
        <v>435</v>
      </c>
      <c r="C83">
        <v>2.5999999999999999E-2</v>
      </c>
      <c r="D83" s="49">
        <f t="shared" si="53"/>
        <v>0</v>
      </c>
      <c r="E83" s="57">
        <f t="shared" si="48"/>
        <v>1</v>
      </c>
      <c r="F83">
        <v>435</v>
      </c>
      <c r="G83">
        <v>5.1999999999999998E-2</v>
      </c>
      <c r="H83" s="49">
        <f t="shared" si="54"/>
        <v>0</v>
      </c>
      <c r="I83" s="57">
        <f t="shared" si="49"/>
        <v>1</v>
      </c>
      <c r="J83">
        <v>435</v>
      </c>
      <c r="K83">
        <v>7.6999999999999999E-2</v>
      </c>
      <c r="L83" s="49">
        <f t="shared" si="55"/>
        <v>0</v>
      </c>
      <c r="M83" s="57">
        <f t="shared" si="50"/>
        <v>1</v>
      </c>
      <c r="N83">
        <v>435</v>
      </c>
      <c r="O83">
        <v>5.7000000000000002E-2</v>
      </c>
      <c r="P83" s="49">
        <f t="shared" si="56"/>
        <v>0</v>
      </c>
      <c r="Q83" s="57">
        <f t="shared" si="51"/>
        <v>1</v>
      </c>
      <c r="R83">
        <v>435</v>
      </c>
      <c r="S83">
        <v>0.13300000000000001</v>
      </c>
      <c r="T83" s="49">
        <f t="shared" si="57"/>
        <v>0</v>
      </c>
      <c r="U83" s="57">
        <f t="shared" si="52"/>
        <v>1</v>
      </c>
      <c r="W83" s="54">
        <f t="shared" si="58"/>
        <v>435</v>
      </c>
      <c r="X83" s="45"/>
      <c r="Y83" s="54">
        <f t="shared" si="59"/>
        <v>435</v>
      </c>
      <c r="Z83" s="45"/>
      <c r="AA83" s="45"/>
      <c r="AB83" s="45"/>
      <c r="AC83" s="45"/>
      <c r="AD83" s="45"/>
      <c r="AE83" s="45"/>
      <c r="AF83" s="45"/>
      <c r="AG83" s="45"/>
      <c r="AH83" s="45"/>
      <c r="AI83" s="45"/>
    </row>
    <row r="84" spans="1:35" x14ac:dyDescent="0.35">
      <c r="A84" s="28" t="s">
        <v>17</v>
      </c>
      <c r="B84">
        <v>578</v>
      </c>
      <c r="C84">
        <v>3.2000000000000001E-2</v>
      </c>
      <c r="D84" s="49">
        <f t="shared" si="53"/>
        <v>0</v>
      </c>
      <c r="E84" s="57">
        <f t="shared" si="48"/>
        <v>1</v>
      </c>
      <c r="F84">
        <v>578</v>
      </c>
      <c r="G84">
        <v>3.3000000000000002E-2</v>
      </c>
      <c r="H84" s="49">
        <f t="shared" si="54"/>
        <v>0</v>
      </c>
      <c r="I84" s="57">
        <f t="shared" si="49"/>
        <v>1</v>
      </c>
      <c r="J84">
        <v>578</v>
      </c>
      <c r="K84">
        <v>8.8999999999999996E-2</v>
      </c>
      <c r="L84" s="49">
        <f t="shared" si="55"/>
        <v>0</v>
      </c>
      <c r="M84" s="57">
        <f t="shared" si="50"/>
        <v>1</v>
      </c>
      <c r="N84">
        <v>578</v>
      </c>
      <c r="O84">
        <v>7.5999999999999998E-2</v>
      </c>
      <c r="P84" s="49">
        <f t="shared" si="56"/>
        <v>0</v>
      </c>
      <c r="Q84" s="57">
        <f t="shared" si="51"/>
        <v>1</v>
      </c>
      <c r="R84">
        <v>578</v>
      </c>
      <c r="S84">
        <v>0.127</v>
      </c>
      <c r="T84" s="49">
        <f t="shared" si="57"/>
        <v>0</v>
      </c>
      <c r="U84" s="57">
        <f t="shared" si="52"/>
        <v>1</v>
      </c>
      <c r="W84" s="54">
        <f t="shared" si="58"/>
        <v>578</v>
      </c>
      <c r="X84" s="45"/>
      <c r="Y84" s="54">
        <f t="shared" si="59"/>
        <v>578</v>
      </c>
      <c r="Z84" s="45"/>
      <c r="AA84" s="45"/>
      <c r="AB84" s="45"/>
      <c r="AC84" s="45"/>
      <c r="AD84" s="45"/>
      <c r="AE84" s="45"/>
      <c r="AF84" s="45"/>
      <c r="AG84" s="45"/>
      <c r="AH84" s="45"/>
      <c r="AI84" s="45"/>
    </row>
    <row r="85" spans="1:35" x14ac:dyDescent="0.35">
      <c r="A85" s="28" t="s">
        <v>10</v>
      </c>
      <c r="B85">
        <v>741</v>
      </c>
      <c r="C85">
        <v>0.05</v>
      </c>
      <c r="D85" s="49">
        <f t="shared" si="53"/>
        <v>0</v>
      </c>
      <c r="E85" s="57">
        <f t="shared" si="48"/>
        <v>1</v>
      </c>
      <c r="F85">
        <v>741</v>
      </c>
      <c r="G85">
        <v>4.8000000000000001E-2</v>
      </c>
      <c r="H85" s="49">
        <f t="shared" si="54"/>
        <v>0</v>
      </c>
      <c r="I85" s="57">
        <f t="shared" si="49"/>
        <v>1</v>
      </c>
      <c r="J85">
        <v>741</v>
      </c>
      <c r="K85">
        <v>7.3999999999999996E-2</v>
      </c>
      <c r="L85" s="49">
        <f t="shared" si="55"/>
        <v>0</v>
      </c>
      <c r="M85" s="57">
        <f t="shared" si="50"/>
        <v>1</v>
      </c>
      <c r="N85">
        <v>741</v>
      </c>
      <c r="O85">
        <v>0.152</v>
      </c>
      <c r="P85" s="49">
        <f t="shared" si="56"/>
        <v>0</v>
      </c>
      <c r="Q85" s="57">
        <f t="shared" si="51"/>
        <v>1</v>
      </c>
      <c r="R85">
        <v>741</v>
      </c>
      <c r="S85">
        <v>0.107</v>
      </c>
      <c r="T85" s="49">
        <f t="shared" si="57"/>
        <v>0</v>
      </c>
      <c r="U85" s="57">
        <f t="shared" si="52"/>
        <v>1</v>
      </c>
      <c r="W85" s="54">
        <f t="shared" si="58"/>
        <v>741</v>
      </c>
      <c r="X85" s="45"/>
      <c r="Y85" s="54">
        <f t="shared" si="59"/>
        <v>741</v>
      </c>
      <c r="Z85" s="45"/>
      <c r="AA85" s="45"/>
      <c r="AB85" s="45"/>
      <c r="AC85" s="45"/>
      <c r="AD85" s="45"/>
      <c r="AE85" s="45"/>
      <c r="AF85" s="45"/>
      <c r="AG85" s="45"/>
      <c r="AH85" s="45"/>
      <c r="AI85" s="45"/>
    </row>
    <row r="86" spans="1:35" x14ac:dyDescent="0.35">
      <c r="A86" s="28" t="s">
        <v>11</v>
      </c>
      <c r="B86">
        <v>4359</v>
      </c>
      <c r="C86">
        <v>0.56799999999999995</v>
      </c>
      <c r="D86" s="49">
        <f t="shared" si="53"/>
        <v>1.8386577798207308E-3</v>
      </c>
      <c r="E86" s="57">
        <f t="shared" si="48"/>
        <v>1</v>
      </c>
      <c r="F86">
        <v>4359</v>
      </c>
      <c r="G86">
        <v>0.53600000000000003</v>
      </c>
      <c r="H86" s="49">
        <f t="shared" si="54"/>
        <v>1.8386577798207308E-3</v>
      </c>
      <c r="I86" s="57">
        <f t="shared" si="49"/>
        <v>1</v>
      </c>
      <c r="J86">
        <v>4359</v>
      </c>
      <c r="K86">
        <v>0.56999999999999995</v>
      </c>
      <c r="L86" s="49">
        <f t="shared" si="55"/>
        <v>1.8386577798207308E-3</v>
      </c>
      <c r="M86" s="57">
        <f t="shared" si="50"/>
        <v>1</v>
      </c>
      <c r="N86">
        <v>4359</v>
      </c>
      <c r="O86">
        <v>0.59899999999999998</v>
      </c>
      <c r="P86" s="49">
        <f t="shared" si="56"/>
        <v>1.8386577798207308E-3</v>
      </c>
      <c r="Q86" s="57">
        <f t="shared" si="51"/>
        <v>1</v>
      </c>
      <c r="R86">
        <v>4359</v>
      </c>
      <c r="S86">
        <v>0.60299999999999998</v>
      </c>
      <c r="T86" s="49">
        <f t="shared" si="57"/>
        <v>1.8386577798207308E-3</v>
      </c>
      <c r="U86" s="57">
        <f t="shared" si="52"/>
        <v>1</v>
      </c>
      <c r="W86" s="54">
        <f t="shared" si="58"/>
        <v>4359</v>
      </c>
      <c r="X86" s="45"/>
      <c r="Y86" s="54">
        <f t="shared" si="59"/>
        <v>4351</v>
      </c>
      <c r="Z86" s="45"/>
      <c r="AA86" s="45"/>
      <c r="AB86" s="45"/>
      <c r="AC86" s="45"/>
      <c r="AD86" s="45"/>
      <c r="AE86" s="45"/>
      <c r="AF86" s="45"/>
      <c r="AG86" s="45"/>
      <c r="AH86" s="45"/>
      <c r="AI86" s="45"/>
    </row>
    <row r="87" spans="1:35" x14ac:dyDescent="0.35">
      <c r="A87" s="28" t="s">
        <v>12</v>
      </c>
      <c r="B87">
        <v>3432</v>
      </c>
      <c r="C87">
        <v>0.38300000000000001</v>
      </c>
      <c r="D87" s="49">
        <f t="shared" si="53"/>
        <v>5.8309037900874635E-4</v>
      </c>
      <c r="E87" s="57">
        <f t="shared" si="48"/>
        <v>1</v>
      </c>
      <c r="F87">
        <v>3432</v>
      </c>
      <c r="G87">
        <v>0.32800000000000001</v>
      </c>
      <c r="H87" s="49">
        <f t="shared" si="54"/>
        <v>5.8309037900874635E-4</v>
      </c>
      <c r="I87" s="57">
        <f t="shared" si="49"/>
        <v>1</v>
      </c>
      <c r="J87">
        <v>3432</v>
      </c>
      <c r="K87">
        <v>0.33100000000000002</v>
      </c>
      <c r="L87" s="49">
        <f t="shared" si="55"/>
        <v>5.8309037900874635E-4</v>
      </c>
      <c r="M87" s="57">
        <f t="shared" si="50"/>
        <v>1</v>
      </c>
      <c r="N87">
        <v>3432</v>
      </c>
      <c r="O87">
        <v>0.36899999999999999</v>
      </c>
      <c r="P87" s="49">
        <f t="shared" si="56"/>
        <v>5.8309037900874635E-4</v>
      </c>
      <c r="Q87" s="57">
        <f t="shared" si="51"/>
        <v>1</v>
      </c>
      <c r="R87">
        <v>3432</v>
      </c>
      <c r="S87">
        <v>0.36599999999999999</v>
      </c>
      <c r="T87" s="49">
        <f t="shared" si="57"/>
        <v>5.8309037900874635E-4</v>
      </c>
      <c r="U87" s="57">
        <f t="shared" si="52"/>
        <v>1</v>
      </c>
      <c r="W87" s="54">
        <f t="shared" si="58"/>
        <v>3432</v>
      </c>
      <c r="X87" s="45"/>
      <c r="Y87" s="54">
        <f t="shared" si="59"/>
        <v>3430</v>
      </c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x14ac:dyDescent="0.35">
      <c r="A88" s="28" t="s">
        <v>13</v>
      </c>
      <c r="B88">
        <v>3410</v>
      </c>
      <c r="C88">
        <v>0.32</v>
      </c>
      <c r="D88" s="49">
        <f t="shared" si="53"/>
        <v>1.4684287812041115E-3</v>
      </c>
      <c r="E88" s="57">
        <f t="shared" si="48"/>
        <v>1</v>
      </c>
      <c r="F88">
        <v>3410</v>
      </c>
      <c r="G88">
        <v>0.309</v>
      </c>
      <c r="H88" s="49">
        <f t="shared" si="54"/>
        <v>1.4684287812041115E-3</v>
      </c>
      <c r="I88" s="57">
        <f t="shared" si="49"/>
        <v>1</v>
      </c>
      <c r="J88">
        <v>3410</v>
      </c>
      <c r="K88">
        <v>0.30599999999999999</v>
      </c>
      <c r="L88" s="49">
        <f t="shared" si="55"/>
        <v>1.4684287812041115E-3</v>
      </c>
      <c r="M88" s="57">
        <f t="shared" si="50"/>
        <v>1</v>
      </c>
      <c r="N88">
        <v>3410</v>
      </c>
      <c r="O88">
        <v>0.36299999999999999</v>
      </c>
      <c r="P88" s="49">
        <f t="shared" si="56"/>
        <v>1.4684287812041115E-3</v>
      </c>
      <c r="Q88" s="57">
        <f t="shared" si="51"/>
        <v>1</v>
      </c>
      <c r="R88">
        <v>3410</v>
      </c>
      <c r="S88">
        <v>0.36199999999999999</v>
      </c>
      <c r="T88" s="49">
        <f t="shared" si="57"/>
        <v>1.4684287812041115E-3</v>
      </c>
      <c r="U88" s="57">
        <f t="shared" si="52"/>
        <v>1</v>
      </c>
      <c r="W88" s="54">
        <f t="shared" si="58"/>
        <v>3410</v>
      </c>
      <c r="X88" s="45"/>
      <c r="Y88" s="54">
        <f t="shared" si="59"/>
        <v>3405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</row>
    <row r="89" spans="1:35" x14ac:dyDescent="0.35">
      <c r="A89" s="28" t="s">
        <v>14</v>
      </c>
      <c r="B89">
        <v>797</v>
      </c>
      <c r="C89">
        <v>1.4999999999999999E-2</v>
      </c>
      <c r="D89" s="49">
        <f t="shared" si="53"/>
        <v>2.5157232704402514E-3</v>
      </c>
      <c r="E89" s="57">
        <f t="shared" si="48"/>
        <v>0</v>
      </c>
      <c r="F89">
        <v>797</v>
      </c>
      <c r="G89">
        <v>1.6E-2</v>
      </c>
      <c r="H89" s="49">
        <f t="shared" si="54"/>
        <v>2.5157232704402514E-3</v>
      </c>
      <c r="I89" s="57">
        <f t="shared" si="49"/>
        <v>0</v>
      </c>
      <c r="J89">
        <v>797</v>
      </c>
      <c r="K89">
        <v>1.7999999999999999E-2</v>
      </c>
      <c r="L89" s="49">
        <f t="shared" si="55"/>
        <v>2.5157232704402514E-3</v>
      </c>
      <c r="M89" s="57">
        <f t="shared" si="50"/>
        <v>0</v>
      </c>
      <c r="N89">
        <v>796</v>
      </c>
      <c r="O89">
        <v>2.5000000000000001E-2</v>
      </c>
      <c r="P89" s="49">
        <f t="shared" si="56"/>
        <v>1.2578616352201257E-3</v>
      </c>
      <c r="Q89" s="57">
        <f t="shared" si="51"/>
        <v>1</v>
      </c>
      <c r="R89">
        <v>796</v>
      </c>
      <c r="S89">
        <v>2.3E-2</v>
      </c>
      <c r="T89" s="49">
        <f t="shared" si="57"/>
        <v>1.2578616352201257E-3</v>
      </c>
      <c r="U89" s="57">
        <f t="shared" si="52"/>
        <v>1</v>
      </c>
      <c r="W89" s="54">
        <f t="shared" si="58"/>
        <v>796</v>
      </c>
      <c r="X89" s="45"/>
      <c r="Y89" s="54">
        <f t="shared" si="59"/>
        <v>795</v>
      </c>
      <c r="Z89" s="45"/>
      <c r="AA89" s="45"/>
      <c r="AB89" s="45"/>
      <c r="AC89" s="45"/>
      <c r="AD89" s="45"/>
      <c r="AE89" s="45"/>
      <c r="AF89" s="45"/>
      <c r="AG89" s="45"/>
      <c r="AH89" s="45"/>
      <c r="AI89" s="45"/>
    </row>
    <row r="90" spans="1:35" x14ac:dyDescent="0.35">
      <c r="A90" s="28" t="s">
        <v>15</v>
      </c>
      <c r="B90">
        <v>2286</v>
      </c>
      <c r="C90">
        <v>0.52900000000000003</v>
      </c>
      <c r="D90" s="49">
        <f t="shared" si="53"/>
        <v>4.3763676148796501E-4</v>
      </c>
      <c r="E90" s="57">
        <f t="shared" si="48"/>
        <v>1</v>
      </c>
      <c r="F90">
        <v>2286</v>
      </c>
      <c r="G90">
        <v>0.50700000000000001</v>
      </c>
      <c r="H90" s="49">
        <f t="shared" si="54"/>
        <v>4.3763676148796501E-4</v>
      </c>
      <c r="I90" s="57">
        <f t="shared" si="49"/>
        <v>1</v>
      </c>
      <c r="J90">
        <v>2286</v>
      </c>
      <c r="K90">
        <v>0.51</v>
      </c>
      <c r="L90" s="49">
        <f t="shared" si="55"/>
        <v>4.3763676148796501E-4</v>
      </c>
      <c r="M90" s="57">
        <f t="shared" si="50"/>
        <v>1</v>
      </c>
      <c r="N90">
        <v>2286</v>
      </c>
      <c r="O90">
        <v>0.57599999999999996</v>
      </c>
      <c r="P90" s="49">
        <f t="shared" si="56"/>
        <v>4.3763676148796501E-4</v>
      </c>
      <c r="Q90" s="57">
        <f t="shared" si="51"/>
        <v>1</v>
      </c>
      <c r="R90">
        <v>2286</v>
      </c>
      <c r="S90">
        <v>0.56799999999999995</v>
      </c>
      <c r="T90" s="49">
        <f t="shared" si="57"/>
        <v>4.3763676148796501E-4</v>
      </c>
      <c r="U90" s="57">
        <f t="shared" si="52"/>
        <v>1</v>
      </c>
      <c r="W90" s="54">
        <f t="shared" si="58"/>
        <v>2286</v>
      </c>
      <c r="X90" s="45"/>
      <c r="Y90" s="54">
        <f t="shared" si="59"/>
        <v>2285</v>
      </c>
      <c r="Z90" s="45"/>
      <c r="AA90" s="45"/>
      <c r="AB90" s="45"/>
      <c r="AC90" s="45"/>
      <c r="AD90" s="45"/>
      <c r="AE90" s="45"/>
      <c r="AF90" s="45"/>
      <c r="AG90" s="45"/>
      <c r="AH90" s="45"/>
      <c r="AI90" s="45"/>
    </row>
    <row r="91" spans="1:35" x14ac:dyDescent="0.3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</row>
    <row r="92" spans="1:35" x14ac:dyDescent="0.3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</row>
    <row r="93" spans="1:35" x14ac:dyDescent="0.3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</row>
  </sheetData>
  <mergeCells count="26">
    <mergeCell ref="L4:Q4"/>
    <mergeCell ref="B16:E16"/>
    <mergeCell ref="F16:I16"/>
    <mergeCell ref="J16:M16"/>
    <mergeCell ref="N16:Q16"/>
    <mergeCell ref="R16:U16"/>
    <mergeCell ref="B31:E31"/>
    <mergeCell ref="F31:I31"/>
    <mergeCell ref="J31:M31"/>
    <mergeCell ref="N31:Q31"/>
    <mergeCell ref="R31:U31"/>
    <mergeCell ref="B47:E47"/>
    <mergeCell ref="F47:I47"/>
    <mergeCell ref="J47:M47"/>
    <mergeCell ref="N47:Q47"/>
    <mergeCell ref="R47:U47"/>
    <mergeCell ref="B63:E63"/>
    <mergeCell ref="F63:I63"/>
    <mergeCell ref="J63:M63"/>
    <mergeCell ref="N63:Q63"/>
    <mergeCell ref="R63:U63"/>
    <mergeCell ref="B79:E79"/>
    <mergeCell ref="F79:I79"/>
    <mergeCell ref="J79:M79"/>
    <mergeCell ref="N79:Q79"/>
    <mergeCell ref="R79:U79"/>
  </mergeCells>
  <conditionalFormatting sqref="W7:AA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:A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Q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DC3A-F393-42E7-8F74-1D9CD2968620}">
  <dimension ref="A5:X22"/>
  <sheetViews>
    <sheetView topLeftCell="B1" workbookViewId="0">
      <selection activeCell="B12" sqref="B12"/>
    </sheetView>
  </sheetViews>
  <sheetFormatPr baseColWidth="10" defaultRowHeight="14.5" x14ac:dyDescent="0.35"/>
  <cols>
    <col min="1" max="1" width="13.81640625" bestFit="1" customWidth="1"/>
    <col min="2" max="2" width="98.453125" bestFit="1" customWidth="1"/>
    <col min="6" max="6" width="15.1796875" bestFit="1" customWidth="1"/>
  </cols>
  <sheetData>
    <row r="5" spans="1:24" ht="15.5" x14ac:dyDescent="0.35">
      <c r="A5" s="1"/>
      <c r="B5" s="1"/>
      <c r="C5" s="2" t="s">
        <v>0</v>
      </c>
      <c r="D5" s="2" t="s">
        <v>1</v>
      </c>
      <c r="E5" s="2" t="s">
        <v>2</v>
      </c>
      <c r="F5" s="2" t="s">
        <v>16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</row>
    <row r="6" spans="1:24" ht="15.5" x14ac:dyDescent="0.35">
      <c r="A6" s="1"/>
      <c r="B6" s="4" t="str">
        <f>B11</f>
        <v>GreedyDestructive+BVNS(Iter20, kMax20, kStep10, ILS, intensifiedShake)</v>
      </c>
      <c r="C6" s="5">
        <f>AVERAGE(C13:C52)</f>
        <v>1816.2</v>
      </c>
      <c r="D6" s="5">
        <f>AVERAGE(B13:B52)</f>
        <v>1.8872</v>
      </c>
      <c r="E6" s="7">
        <f>AVERAGE(D13:D52)</f>
        <v>2.9154518950437316E-5</v>
      </c>
      <c r="F6" s="8">
        <f>SUM(E13:E52)</f>
        <v>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3"/>
    </row>
    <row r="7" spans="1:24" ht="15.5" x14ac:dyDescent="0.35">
      <c r="A7" s="1"/>
      <c r="B7" s="2" t="str">
        <f>F11</f>
        <v>GreedyDestructive+BVNS(Iter20, kMax10, kStep10, ILS, RandomShake)</v>
      </c>
      <c r="C7" s="9">
        <f>AVERAGE(G13:G52)</f>
        <v>1818.8</v>
      </c>
      <c r="D7" s="9">
        <f>AVERAGE(F13:F52)</f>
        <v>4.0438000000000001</v>
      </c>
      <c r="E7" s="11">
        <f>AVERAGE(H13:H52)</f>
        <v>2.1697783266825797E-3</v>
      </c>
      <c r="F7" s="12">
        <f>SUM(I13:I52)</f>
        <v>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3"/>
    </row>
    <row r="8" spans="1:24" ht="15.5" x14ac:dyDescent="0.35">
      <c r="A8" s="1"/>
      <c r="B8" s="1"/>
      <c r="C8" s="13"/>
      <c r="D8" s="14"/>
      <c r="E8" s="15"/>
      <c r="F8" s="1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3"/>
    </row>
    <row r="9" spans="1:24" ht="15.5" x14ac:dyDescent="0.35">
      <c r="A9" s="1"/>
      <c r="B9" s="1"/>
      <c r="C9" s="17"/>
      <c r="D9" s="18"/>
      <c r="E9" s="1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3"/>
    </row>
    <row r="10" spans="1:24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</row>
    <row r="11" spans="1:24" ht="15.5" x14ac:dyDescent="0.35">
      <c r="A11" s="30"/>
      <c r="B11" s="77" t="s">
        <v>133</v>
      </c>
      <c r="C11" s="77"/>
      <c r="D11" s="77"/>
      <c r="E11" s="77"/>
      <c r="F11" s="77" t="s">
        <v>132</v>
      </c>
      <c r="G11" s="77"/>
      <c r="H11" s="77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31"/>
    </row>
    <row r="12" spans="1:24" ht="15.5" x14ac:dyDescent="0.35">
      <c r="A12" s="20" t="s">
        <v>3</v>
      </c>
      <c r="B12" s="21" t="s">
        <v>4</v>
      </c>
      <c r="C12" s="21" t="s">
        <v>0</v>
      </c>
      <c r="D12" s="20" t="s">
        <v>2</v>
      </c>
      <c r="E12" s="20" t="s">
        <v>5</v>
      </c>
      <c r="F12" s="21" t="s">
        <v>4</v>
      </c>
      <c r="G12" s="21" t="s">
        <v>0</v>
      </c>
      <c r="H12" s="20" t="s">
        <v>2</v>
      </c>
      <c r="I12" s="20" t="s">
        <v>5</v>
      </c>
      <c r="J12" s="3"/>
      <c r="K12" s="3"/>
      <c r="L12" s="1"/>
      <c r="M12" s="1"/>
      <c r="N12" s="3"/>
      <c r="O12" s="3"/>
      <c r="P12" s="1"/>
      <c r="Q12" s="1"/>
      <c r="R12" s="3"/>
      <c r="S12" s="3"/>
      <c r="T12" s="1"/>
      <c r="U12" s="1"/>
      <c r="X12" s="1" t="s">
        <v>6</v>
      </c>
    </row>
    <row r="13" spans="1:24" ht="15.5" x14ac:dyDescent="0.35">
      <c r="A13" s="28" t="s">
        <v>7</v>
      </c>
      <c r="B13">
        <v>0.151</v>
      </c>
      <c r="C13">
        <v>715</v>
      </c>
      <c r="D13" s="22">
        <f>(C13-$X13)/$X13</f>
        <v>0</v>
      </c>
      <c r="E13" s="23">
        <f>IF(C13=$X13,1,0)</f>
        <v>1</v>
      </c>
      <c r="F13">
        <v>0.11</v>
      </c>
      <c r="G13">
        <v>721</v>
      </c>
      <c r="H13" s="22">
        <f>(G13-$X13)/$X13</f>
        <v>8.3916083916083916E-3</v>
      </c>
      <c r="I13" s="23">
        <f>IF(G13=$X13,1,0)</f>
        <v>0</v>
      </c>
      <c r="J13" s="3"/>
      <c r="K13" s="3"/>
      <c r="L13" s="24"/>
      <c r="M13" s="1"/>
      <c r="P13" s="24"/>
      <c r="Q13" s="1"/>
      <c r="T13" s="24"/>
      <c r="U13" s="1"/>
      <c r="X13" s="1">
        <f>MIN(O12,K13,G13,C13)</f>
        <v>715</v>
      </c>
    </row>
    <row r="14" spans="1:24" ht="15.5" x14ac:dyDescent="0.35">
      <c r="A14" s="28" t="s">
        <v>8</v>
      </c>
      <c r="B14">
        <v>0.69099999999999995</v>
      </c>
      <c r="C14">
        <v>1420</v>
      </c>
      <c r="D14" s="22">
        <f t="shared" ref="D14:D22" si="0">(C14-$X14)/$X14</f>
        <v>0</v>
      </c>
      <c r="E14" s="23">
        <f t="shared" ref="E14:E22" si="1">IF(C14=$X14,1,0)</f>
        <v>1</v>
      </c>
      <c r="F14">
        <v>0.39100000000000001</v>
      </c>
      <c r="G14">
        <v>1437</v>
      </c>
      <c r="H14" s="22">
        <f t="shared" ref="H14:H22" si="2">(G14-$X14)/$X14</f>
        <v>1.1971830985915493E-2</v>
      </c>
      <c r="I14" s="23">
        <f t="shared" ref="I14:I22" si="3">IF(G14=$X14,1,0)</f>
        <v>0</v>
      </c>
      <c r="J14" s="3"/>
      <c r="K14" s="3"/>
      <c r="L14" s="24"/>
      <c r="M14" s="1"/>
      <c r="P14" s="24"/>
      <c r="Q14" s="1"/>
      <c r="T14" s="24"/>
      <c r="U14" s="1"/>
      <c r="X14" s="1">
        <f t="shared" ref="X14:X22" si="4">MIN(O13,K14,G14,C14)</f>
        <v>1420</v>
      </c>
    </row>
    <row r="15" spans="1:24" ht="15.5" x14ac:dyDescent="0.35">
      <c r="A15" s="28" t="s">
        <v>9</v>
      </c>
      <c r="B15">
        <v>0.318</v>
      </c>
      <c r="C15">
        <v>435</v>
      </c>
      <c r="D15" s="22">
        <f t="shared" si="0"/>
        <v>0</v>
      </c>
      <c r="E15" s="23">
        <f t="shared" si="1"/>
        <v>1</v>
      </c>
      <c r="F15">
        <v>4.1000000000000002E-2</v>
      </c>
      <c r="G15">
        <v>435</v>
      </c>
      <c r="H15" s="22">
        <f t="shared" si="2"/>
        <v>0</v>
      </c>
      <c r="I15" s="23">
        <f t="shared" si="3"/>
        <v>1</v>
      </c>
      <c r="J15" s="3"/>
      <c r="K15" s="3"/>
      <c r="L15" s="24"/>
      <c r="M15" s="1"/>
      <c r="P15" s="24"/>
      <c r="Q15" s="1"/>
      <c r="T15" s="24"/>
      <c r="U15" s="1"/>
      <c r="X15" s="1">
        <f t="shared" si="4"/>
        <v>435</v>
      </c>
    </row>
    <row r="16" spans="1:24" ht="15.5" x14ac:dyDescent="0.35">
      <c r="A16" s="28" t="s">
        <v>17</v>
      </c>
      <c r="B16">
        <v>0.48</v>
      </c>
      <c r="C16">
        <v>578</v>
      </c>
      <c r="D16" s="22">
        <f t="shared" si="0"/>
        <v>0</v>
      </c>
      <c r="E16" s="23">
        <f t="shared" si="1"/>
        <v>1</v>
      </c>
      <c r="F16">
        <v>5.1999999999999998E-2</v>
      </c>
      <c r="G16">
        <v>578</v>
      </c>
      <c r="H16" s="22">
        <f t="shared" si="2"/>
        <v>0</v>
      </c>
      <c r="I16" s="23">
        <f t="shared" si="3"/>
        <v>1</v>
      </c>
      <c r="J16" s="3"/>
      <c r="K16" s="3"/>
      <c r="L16" s="24"/>
      <c r="M16" s="1"/>
      <c r="P16" s="24"/>
      <c r="Q16" s="1"/>
      <c r="T16" s="24"/>
      <c r="U16" s="1"/>
      <c r="X16" s="1">
        <f t="shared" si="4"/>
        <v>578</v>
      </c>
    </row>
    <row r="17" spans="1:24" ht="15.5" x14ac:dyDescent="0.35">
      <c r="A17" s="28" t="s">
        <v>10</v>
      </c>
      <c r="B17">
        <v>0.85799999999999998</v>
      </c>
      <c r="C17">
        <v>741</v>
      </c>
      <c r="D17" s="22">
        <f t="shared" si="0"/>
        <v>0</v>
      </c>
      <c r="E17" s="23">
        <f t="shared" si="1"/>
        <v>1</v>
      </c>
      <c r="F17">
        <v>0.158</v>
      </c>
      <c r="G17">
        <v>741</v>
      </c>
      <c r="H17" s="22">
        <f t="shared" si="2"/>
        <v>0</v>
      </c>
      <c r="I17" s="23">
        <f t="shared" si="3"/>
        <v>1</v>
      </c>
      <c r="J17" s="3"/>
      <c r="K17" s="3"/>
      <c r="L17" s="24"/>
      <c r="M17" s="1"/>
      <c r="P17" s="24"/>
      <c r="Q17" s="1"/>
      <c r="T17" s="24"/>
      <c r="U17" s="1"/>
      <c r="X17" s="1">
        <f t="shared" si="4"/>
        <v>741</v>
      </c>
    </row>
    <row r="18" spans="1:24" ht="15.5" x14ac:dyDescent="0.35">
      <c r="A18" s="28" t="s">
        <v>11</v>
      </c>
      <c r="B18">
        <v>6.3540000000000001</v>
      </c>
      <c r="C18">
        <v>4353</v>
      </c>
      <c r="D18" s="22">
        <f t="shared" si="0"/>
        <v>0</v>
      </c>
      <c r="E18" s="23">
        <f t="shared" si="1"/>
        <v>1</v>
      </c>
      <c r="F18">
        <v>10.694000000000001</v>
      </c>
      <c r="G18">
        <v>4355</v>
      </c>
      <c r="H18" s="22">
        <f t="shared" si="2"/>
        <v>4.5945325063174823E-4</v>
      </c>
      <c r="I18" s="23">
        <f t="shared" si="3"/>
        <v>0</v>
      </c>
      <c r="J18" s="3"/>
      <c r="K18" s="3"/>
      <c r="L18" s="24"/>
      <c r="M18" s="1"/>
      <c r="P18" s="24"/>
      <c r="Q18" s="1"/>
      <c r="T18" s="24"/>
      <c r="U18" s="1"/>
      <c r="X18" s="1">
        <f t="shared" si="4"/>
        <v>4353</v>
      </c>
    </row>
    <row r="19" spans="1:24" ht="15.5" x14ac:dyDescent="0.35">
      <c r="A19" s="28" t="s">
        <v>12</v>
      </c>
      <c r="B19">
        <v>3.1190000000000002</v>
      </c>
      <c r="C19">
        <v>3431</v>
      </c>
      <c r="D19" s="22">
        <f t="shared" si="0"/>
        <v>2.9154518950437317E-4</v>
      </c>
      <c r="E19" s="23">
        <f t="shared" si="1"/>
        <v>0</v>
      </c>
      <c r="F19">
        <v>7.7210000000000001</v>
      </c>
      <c r="G19">
        <v>3430</v>
      </c>
      <c r="H19" s="22">
        <f t="shared" si="2"/>
        <v>0</v>
      </c>
      <c r="I19" s="23">
        <f t="shared" si="3"/>
        <v>1</v>
      </c>
      <c r="J19" s="3"/>
      <c r="K19" s="3"/>
      <c r="L19" s="24"/>
      <c r="M19" s="1"/>
      <c r="P19" s="24"/>
      <c r="Q19" s="1"/>
      <c r="T19" s="24"/>
      <c r="U19" s="1"/>
      <c r="X19" s="1">
        <f t="shared" si="4"/>
        <v>3430</v>
      </c>
    </row>
    <row r="20" spans="1:24" ht="15.5" x14ac:dyDescent="0.35">
      <c r="A20" s="28" t="s">
        <v>13</v>
      </c>
      <c r="B20">
        <v>3.294</v>
      </c>
      <c r="C20">
        <v>3407</v>
      </c>
      <c r="D20" s="22">
        <f t="shared" si="0"/>
        <v>0</v>
      </c>
      <c r="E20" s="23">
        <f t="shared" si="1"/>
        <v>1</v>
      </c>
      <c r="F20">
        <v>7.52</v>
      </c>
      <c r="G20">
        <v>3407</v>
      </c>
      <c r="H20" s="22">
        <f t="shared" si="2"/>
        <v>0</v>
      </c>
      <c r="I20" s="23">
        <f t="shared" si="3"/>
        <v>1</v>
      </c>
      <c r="J20" s="3"/>
      <c r="K20" s="3"/>
      <c r="L20" s="24"/>
      <c r="M20" s="1"/>
      <c r="P20" s="24"/>
      <c r="Q20" s="1"/>
      <c r="T20" s="24"/>
      <c r="U20" s="1"/>
      <c r="X20" s="1">
        <f t="shared" si="4"/>
        <v>3407</v>
      </c>
    </row>
    <row r="21" spans="1:24" ht="15.5" x14ac:dyDescent="0.35">
      <c r="A21" s="28" t="s">
        <v>14</v>
      </c>
      <c r="B21">
        <v>0.10199999999999999</v>
      </c>
      <c r="C21">
        <v>796</v>
      </c>
      <c r="D21" s="22">
        <f t="shared" si="0"/>
        <v>0</v>
      </c>
      <c r="E21" s="23">
        <f t="shared" si="1"/>
        <v>1</v>
      </c>
      <c r="F21">
        <v>0.26400000000000001</v>
      </c>
      <c r="G21">
        <v>796</v>
      </c>
      <c r="H21" s="22">
        <f t="shared" si="2"/>
        <v>0</v>
      </c>
      <c r="I21" s="23">
        <f t="shared" si="3"/>
        <v>1</v>
      </c>
      <c r="J21" s="3"/>
      <c r="K21" s="3"/>
      <c r="L21" s="24"/>
      <c r="M21" s="1"/>
      <c r="P21" s="24"/>
      <c r="Q21" s="1"/>
      <c r="T21" s="24"/>
      <c r="U21" s="1"/>
      <c r="X21" s="1">
        <f t="shared" si="4"/>
        <v>796</v>
      </c>
    </row>
    <row r="22" spans="1:24" ht="15.5" x14ac:dyDescent="0.35">
      <c r="A22" s="28" t="s">
        <v>15</v>
      </c>
      <c r="B22">
        <v>3.5049999999999999</v>
      </c>
      <c r="C22">
        <v>2286</v>
      </c>
      <c r="D22" s="22">
        <f t="shared" si="0"/>
        <v>0</v>
      </c>
      <c r="E22" s="23">
        <f t="shared" si="1"/>
        <v>1</v>
      </c>
      <c r="F22">
        <v>13.487</v>
      </c>
      <c r="G22">
        <v>2288</v>
      </c>
      <c r="H22" s="60">
        <f t="shared" si="2"/>
        <v>8.7489063867016625E-4</v>
      </c>
      <c r="I22" s="23">
        <f t="shared" si="3"/>
        <v>0</v>
      </c>
      <c r="J22" s="3"/>
      <c r="K22" s="3"/>
      <c r="L22" s="24"/>
      <c r="M22" s="1"/>
      <c r="P22" s="24"/>
      <c r="Q22" s="1"/>
      <c r="T22" s="24"/>
      <c r="U22" s="1"/>
      <c r="X22" s="1">
        <f t="shared" si="4"/>
        <v>2286</v>
      </c>
    </row>
  </sheetData>
  <mergeCells count="5">
    <mergeCell ref="B11:E11"/>
    <mergeCell ref="F11:I11"/>
    <mergeCell ref="J11:M11"/>
    <mergeCell ref="N11:Q11"/>
    <mergeCell ref="R11:U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A521-546A-4DBD-AFF4-C49173E95193}">
  <dimension ref="A3:X42"/>
  <sheetViews>
    <sheetView workbookViewId="0">
      <selection activeCell="A3" sqref="A3:X25"/>
    </sheetView>
  </sheetViews>
  <sheetFormatPr baseColWidth="10" defaultRowHeight="14.5" x14ac:dyDescent="0.35"/>
  <cols>
    <col min="1" max="1" width="13.81640625" bestFit="1" customWidth="1"/>
    <col min="2" max="2" width="93.1796875" bestFit="1" customWidth="1"/>
    <col min="6" max="6" width="15.1796875" bestFit="1" customWidth="1"/>
  </cols>
  <sheetData>
    <row r="3" spans="1:24" ht="15.5" x14ac:dyDescent="0.35">
      <c r="A3" s="1"/>
      <c r="B3" s="1"/>
      <c r="C3" s="20" t="s">
        <v>0</v>
      </c>
      <c r="D3" s="20" t="s">
        <v>1</v>
      </c>
      <c r="E3" s="20" t="s">
        <v>2</v>
      </c>
      <c r="F3" s="20" t="s">
        <v>16</v>
      </c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3"/>
    </row>
    <row r="4" spans="1:24" ht="15.5" x14ac:dyDescent="0.35">
      <c r="A4" s="1"/>
      <c r="B4" s="20" t="str">
        <f>B14</f>
        <v>GreedyDestructive</v>
      </c>
      <c r="C4" s="9">
        <f>AVERAGE(C16:C55)</f>
        <v>1844.9</v>
      </c>
      <c r="D4" s="5">
        <f>AVERAGE(B16:B55)</f>
        <v>0.18629999999999999</v>
      </c>
      <c r="E4" s="11">
        <f>AVERAGE(D16:D55)</f>
        <v>1.8880293495659582E-2</v>
      </c>
      <c r="F4" s="12">
        <f>SUM(E16:E55)</f>
        <v>0</v>
      </c>
      <c r="G4" s="1"/>
      <c r="H4" s="43"/>
      <c r="I4" s="1"/>
      <c r="J4" s="13"/>
      <c r="K4" s="14"/>
      <c r="L4" s="15"/>
      <c r="M4" s="44"/>
      <c r="N4" s="1"/>
      <c r="O4" s="1"/>
      <c r="P4" s="1"/>
      <c r="Q4" s="1"/>
      <c r="R4" s="1"/>
      <c r="S4" s="1"/>
      <c r="T4" s="3"/>
    </row>
    <row r="5" spans="1:24" ht="15.5" x14ac:dyDescent="0.35">
      <c r="A5" s="1"/>
      <c r="B5" s="20" t="str">
        <f>F14</f>
        <v>GreedyDestructive+ILS</v>
      </c>
      <c r="C5" s="9">
        <f>AVERAGE(G16:G55)</f>
        <v>1819.3</v>
      </c>
      <c r="D5" s="9">
        <f>AVERAGE(F16:F55)</f>
        <v>0.2084</v>
      </c>
      <c r="E5" s="11">
        <f>AVERAGE(H16:H55)</f>
        <v>2.6478282446406993E-3</v>
      </c>
      <c r="F5" s="12">
        <f>SUM(I16:I55)</f>
        <v>4</v>
      </c>
      <c r="G5" s="1"/>
      <c r="H5" s="43"/>
      <c r="I5" s="1"/>
      <c r="J5" s="13"/>
      <c r="K5" s="14"/>
      <c r="L5" s="15"/>
      <c r="M5" s="44"/>
      <c r="N5" s="1"/>
      <c r="O5" s="1"/>
      <c r="P5" s="1"/>
      <c r="Q5" s="1"/>
      <c r="R5" s="1"/>
      <c r="S5" s="1"/>
      <c r="T5" s="3"/>
    </row>
    <row r="6" spans="1:24" ht="15.5" x14ac:dyDescent="0.35">
      <c r="A6" s="1"/>
      <c r="B6" s="62" t="str">
        <f>J14</f>
        <v>GreedyDestructive+BVNS</v>
      </c>
      <c r="C6" s="5">
        <f>AVERAGE(K16:K55)</f>
        <v>1816.2</v>
      </c>
      <c r="D6" s="9">
        <f>AVERAGE(J16:J55)</f>
        <v>1.8872</v>
      </c>
      <c r="E6" s="7">
        <f>AVERAGE(L16:L55)</f>
        <v>0</v>
      </c>
      <c r="F6" s="8">
        <f>SUM(M16:M55)</f>
        <v>10</v>
      </c>
      <c r="G6" s="1"/>
      <c r="H6" s="43"/>
      <c r="I6" s="1"/>
      <c r="J6" s="13"/>
      <c r="K6" s="14"/>
      <c r="L6" s="15"/>
      <c r="M6" s="44"/>
      <c r="N6" s="1"/>
      <c r="O6" s="1"/>
      <c r="P6" s="1"/>
      <c r="Q6" s="1"/>
      <c r="R6" s="1"/>
      <c r="S6" s="1"/>
      <c r="T6" s="3"/>
    </row>
    <row r="7" spans="1:24" ht="15.5" x14ac:dyDescent="0.35">
      <c r="A7" s="1"/>
      <c r="B7" s="1"/>
      <c r="C7" s="17"/>
      <c r="D7" s="17"/>
      <c r="E7" s="19"/>
      <c r="F7" s="1"/>
      <c r="G7" s="1"/>
      <c r="H7" s="43"/>
      <c r="I7" s="1"/>
      <c r="J7" s="13"/>
      <c r="K7" s="14"/>
      <c r="L7" s="15"/>
      <c r="M7" s="44"/>
      <c r="N7" s="1"/>
      <c r="O7" s="1"/>
      <c r="P7" s="1"/>
      <c r="Q7" s="1"/>
      <c r="R7" s="1"/>
      <c r="S7" s="1"/>
      <c r="T7" s="3"/>
    </row>
    <row r="8" spans="1:24" ht="15.5" x14ac:dyDescent="0.35">
      <c r="A8" s="1"/>
      <c r="B8" s="1"/>
      <c r="C8" s="17"/>
      <c r="D8" s="18"/>
      <c r="E8" s="19"/>
      <c r="F8" s="1"/>
      <c r="G8" s="1"/>
      <c r="H8" s="43"/>
      <c r="I8" s="1"/>
      <c r="J8" s="13"/>
      <c r="K8" s="14"/>
      <c r="L8" s="15"/>
      <c r="M8" s="44"/>
      <c r="N8" s="1"/>
      <c r="O8" s="1"/>
      <c r="P8" s="1"/>
      <c r="Q8" s="1"/>
      <c r="R8" s="1"/>
      <c r="S8" s="1"/>
      <c r="T8" s="3"/>
    </row>
    <row r="9" spans="1:24" ht="15.5" x14ac:dyDescent="0.35">
      <c r="A9" s="1"/>
      <c r="B9" s="1"/>
      <c r="C9" s="17"/>
      <c r="D9" s="18"/>
      <c r="E9" s="19"/>
      <c r="F9" s="1"/>
      <c r="G9" s="1"/>
      <c r="H9" s="43"/>
      <c r="I9" s="1"/>
      <c r="J9" s="13"/>
      <c r="K9" s="14"/>
      <c r="L9" s="15"/>
      <c r="M9" s="44"/>
      <c r="N9" s="1"/>
      <c r="O9" s="1"/>
      <c r="P9" s="1"/>
      <c r="Q9" s="1"/>
      <c r="R9" s="1"/>
      <c r="S9" s="1"/>
      <c r="T9" s="3"/>
    </row>
    <row r="10" spans="1:24" ht="15.5" x14ac:dyDescent="0.35">
      <c r="A10" s="1"/>
      <c r="B10" s="1"/>
      <c r="C10" s="17"/>
      <c r="D10" s="18"/>
      <c r="E10" s="19"/>
      <c r="F10" s="1"/>
      <c r="G10" s="1"/>
      <c r="H10" s="43"/>
      <c r="I10" s="1"/>
      <c r="J10" s="13"/>
      <c r="K10" s="14"/>
      <c r="L10" s="15"/>
      <c r="M10" s="44"/>
      <c r="N10" s="1"/>
      <c r="O10" s="1"/>
      <c r="P10" s="1"/>
      <c r="Q10" s="1"/>
      <c r="R10" s="1"/>
      <c r="S10" s="1"/>
      <c r="T10" s="3"/>
    </row>
    <row r="11" spans="1:24" ht="15.5" x14ac:dyDescent="0.35">
      <c r="A11" s="1"/>
      <c r="B11" s="1"/>
      <c r="C11" s="13"/>
      <c r="D11" s="14"/>
      <c r="E11" s="15"/>
      <c r="F11" s="1"/>
      <c r="G11" s="1"/>
      <c r="H11" s="43"/>
      <c r="I11" s="1"/>
      <c r="J11" s="13"/>
      <c r="K11" s="14"/>
      <c r="L11" s="15"/>
      <c r="M11" s="44"/>
      <c r="N11" s="1"/>
      <c r="O11" s="1"/>
      <c r="P11" s="1"/>
      <c r="Q11" s="1"/>
      <c r="R11" s="1"/>
      <c r="S11" s="1"/>
      <c r="T11" s="3"/>
    </row>
    <row r="12" spans="1:24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3"/>
    </row>
    <row r="13" spans="1:24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3"/>
    </row>
    <row r="14" spans="1:24" ht="15.5" x14ac:dyDescent="0.35">
      <c r="A14" s="1"/>
      <c r="B14" s="82" t="s">
        <v>63</v>
      </c>
      <c r="C14" s="82"/>
      <c r="D14" s="82"/>
      <c r="E14" s="82"/>
      <c r="F14" s="82" t="s">
        <v>78</v>
      </c>
      <c r="G14" s="82"/>
      <c r="H14" s="82"/>
      <c r="I14" s="82"/>
      <c r="J14" s="83" t="s">
        <v>68</v>
      </c>
      <c r="K14" s="83"/>
      <c r="L14" s="83"/>
      <c r="M14" s="83"/>
      <c r="N14" s="84"/>
      <c r="O14" s="84"/>
      <c r="P14" s="84"/>
      <c r="Q14" s="84"/>
      <c r="R14" s="84"/>
      <c r="S14" s="84"/>
      <c r="T14" s="84"/>
      <c r="U14" s="84"/>
    </row>
    <row r="15" spans="1:24" ht="15.5" x14ac:dyDescent="0.35">
      <c r="A15" s="20" t="s">
        <v>3</v>
      </c>
      <c r="B15" s="21" t="s">
        <v>4</v>
      </c>
      <c r="C15" s="21" t="s">
        <v>0</v>
      </c>
      <c r="D15" s="20" t="s">
        <v>2</v>
      </c>
      <c r="E15" s="20" t="s">
        <v>5</v>
      </c>
      <c r="F15" s="21" t="s">
        <v>4</v>
      </c>
      <c r="G15" s="21" t="s">
        <v>0</v>
      </c>
      <c r="H15" s="20" t="s">
        <v>2</v>
      </c>
      <c r="I15" s="20" t="s">
        <v>5</v>
      </c>
      <c r="J15" s="21" t="s">
        <v>4</v>
      </c>
      <c r="K15" s="21" t="s">
        <v>0</v>
      </c>
      <c r="L15" s="20" t="s">
        <v>2</v>
      </c>
      <c r="M15" s="20" t="s">
        <v>5</v>
      </c>
      <c r="N15" s="3"/>
      <c r="O15" s="3"/>
      <c r="P15" s="1"/>
      <c r="Q15" s="1"/>
      <c r="R15" s="3"/>
      <c r="S15" s="3"/>
      <c r="T15" s="1"/>
      <c r="U15" s="1"/>
      <c r="X15" s="1" t="s">
        <v>6</v>
      </c>
    </row>
    <row r="16" spans="1:24" ht="15.5" x14ac:dyDescent="0.35">
      <c r="A16" s="28" t="s">
        <v>7</v>
      </c>
      <c r="B16" s="29">
        <v>2.3E-2</v>
      </c>
      <c r="C16" s="29">
        <v>746</v>
      </c>
      <c r="D16" s="22">
        <f>(C16-$X16)/$X16</f>
        <v>4.3356643356643354E-2</v>
      </c>
      <c r="E16" s="23">
        <f>IF(C16=$X16,1,0)</f>
        <v>0</v>
      </c>
      <c r="F16" s="29">
        <v>2.8000000000000001E-2</v>
      </c>
      <c r="G16" s="29">
        <v>726</v>
      </c>
      <c r="H16" s="22">
        <f>(G16-$X16)/$X16</f>
        <v>1.5384615384615385E-2</v>
      </c>
      <c r="I16" s="23">
        <f>IF(G16=$X16,1,0)</f>
        <v>0</v>
      </c>
      <c r="J16">
        <v>0.151</v>
      </c>
      <c r="K16">
        <v>715</v>
      </c>
      <c r="L16" s="22">
        <f>(K16-$X16)/$X16</f>
        <v>0</v>
      </c>
      <c r="M16" s="23">
        <f>IF(K16=$X16,1,0)</f>
        <v>1</v>
      </c>
      <c r="P16" s="24"/>
      <c r="Q16" s="1"/>
      <c r="T16" s="24"/>
      <c r="U16" s="1"/>
      <c r="X16" s="1">
        <f>MIN(O15,K16,G16,C16)</f>
        <v>715</v>
      </c>
    </row>
    <row r="17" spans="1:24" ht="15.5" x14ac:dyDescent="0.35">
      <c r="A17" s="28" t="s">
        <v>8</v>
      </c>
      <c r="B17" s="29">
        <v>4.2999999999999997E-2</v>
      </c>
      <c r="C17" s="29">
        <v>1480</v>
      </c>
      <c r="D17" s="22">
        <f t="shared" ref="D17:D25" si="0">(C17-$X17)/$X17</f>
        <v>4.2253521126760563E-2</v>
      </c>
      <c r="E17" s="23">
        <f t="shared" ref="E17:E25" si="1">IF(C17=$X17,1,0)</f>
        <v>0</v>
      </c>
      <c r="F17" s="29">
        <v>4.5999999999999999E-2</v>
      </c>
      <c r="G17" s="29">
        <v>1431</v>
      </c>
      <c r="H17" s="22">
        <f t="shared" ref="H17:H25" si="2">(G17-$X17)/$X17</f>
        <v>7.7464788732394367E-3</v>
      </c>
      <c r="I17" s="23">
        <f t="shared" ref="I17:I25" si="3">IF(G17=$X17,1,0)</f>
        <v>0</v>
      </c>
      <c r="J17">
        <v>0.69099999999999995</v>
      </c>
      <c r="K17">
        <v>1420</v>
      </c>
      <c r="L17" s="22">
        <f t="shared" ref="L17:L25" si="4">(K17-$X17)/$X17</f>
        <v>0</v>
      </c>
      <c r="M17" s="23">
        <f t="shared" ref="M17:M25" si="5">IF(K17=$X17,1,0)</f>
        <v>1</v>
      </c>
      <c r="P17" s="24"/>
      <c r="Q17" s="1"/>
      <c r="T17" s="24"/>
      <c r="U17" s="1"/>
      <c r="X17" s="1">
        <f t="shared" ref="X17:X25" si="6">MIN(O17,K17,G17,C17)</f>
        <v>1420</v>
      </c>
    </row>
    <row r="18" spans="1:24" ht="15.5" x14ac:dyDescent="0.35">
      <c r="A18" s="28" t="s">
        <v>9</v>
      </c>
      <c r="B18" s="29">
        <v>1.2999999999999999E-2</v>
      </c>
      <c r="C18" s="29">
        <v>441</v>
      </c>
      <c r="D18" s="22">
        <f t="shared" si="0"/>
        <v>1.3793103448275862E-2</v>
      </c>
      <c r="E18" s="23">
        <f t="shared" si="1"/>
        <v>0</v>
      </c>
      <c r="F18" s="29">
        <v>0.14799999999999999</v>
      </c>
      <c r="G18" s="29">
        <v>435</v>
      </c>
      <c r="H18" s="22">
        <f t="shared" si="2"/>
        <v>0</v>
      </c>
      <c r="I18" s="23">
        <f t="shared" si="3"/>
        <v>1</v>
      </c>
      <c r="J18">
        <v>0.318</v>
      </c>
      <c r="K18">
        <v>435</v>
      </c>
      <c r="L18" s="22">
        <f t="shared" si="4"/>
        <v>0</v>
      </c>
      <c r="M18" s="23">
        <f t="shared" si="5"/>
        <v>1</v>
      </c>
      <c r="P18" s="24"/>
      <c r="Q18" s="1"/>
      <c r="T18" s="24"/>
      <c r="U18" s="1"/>
      <c r="X18" s="1">
        <f t="shared" si="6"/>
        <v>435</v>
      </c>
    </row>
    <row r="19" spans="1:24" ht="15.5" x14ac:dyDescent="0.35">
      <c r="A19" s="28" t="s">
        <v>17</v>
      </c>
      <c r="B19" s="29">
        <v>8.0000000000000002E-3</v>
      </c>
      <c r="C19" s="29">
        <v>589</v>
      </c>
      <c r="D19" s="22">
        <f t="shared" si="0"/>
        <v>1.9031141868512111E-2</v>
      </c>
      <c r="E19" s="23">
        <f t="shared" si="1"/>
        <v>0</v>
      </c>
      <c r="F19" s="29">
        <v>1.2999999999999999E-2</v>
      </c>
      <c r="G19" s="29">
        <v>578</v>
      </c>
      <c r="H19" s="22">
        <f t="shared" si="2"/>
        <v>0</v>
      </c>
      <c r="I19" s="23">
        <f t="shared" si="3"/>
        <v>1</v>
      </c>
      <c r="J19">
        <v>0.48</v>
      </c>
      <c r="K19">
        <v>578</v>
      </c>
      <c r="L19" s="22">
        <f t="shared" si="4"/>
        <v>0</v>
      </c>
      <c r="M19" s="23">
        <f t="shared" si="5"/>
        <v>1</v>
      </c>
      <c r="P19" s="24"/>
      <c r="Q19" s="1"/>
      <c r="T19" s="24"/>
      <c r="U19" s="1"/>
      <c r="X19" s="1">
        <f t="shared" si="6"/>
        <v>578</v>
      </c>
    </row>
    <row r="20" spans="1:24" ht="15.5" x14ac:dyDescent="0.35">
      <c r="A20" s="28" t="s">
        <v>10</v>
      </c>
      <c r="B20" s="29">
        <v>2.1999999999999999E-2</v>
      </c>
      <c r="C20" s="29">
        <v>753</v>
      </c>
      <c r="D20" s="22">
        <f t="shared" si="0"/>
        <v>1.6194331983805668E-2</v>
      </c>
      <c r="E20" s="23">
        <f t="shared" si="1"/>
        <v>0</v>
      </c>
      <c r="F20" s="29">
        <v>4.2999999999999997E-2</v>
      </c>
      <c r="G20" s="29">
        <v>741</v>
      </c>
      <c r="H20" s="22">
        <f t="shared" si="2"/>
        <v>0</v>
      </c>
      <c r="I20" s="23">
        <f t="shared" si="3"/>
        <v>1</v>
      </c>
      <c r="J20">
        <v>0.85799999999999998</v>
      </c>
      <c r="K20">
        <v>741</v>
      </c>
      <c r="L20" s="22">
        <f t="shared" si="4"/>
        <v>0</v>
      </c>
      <c r="M20" s="23">
        <f t="shared" si="5"/>
        <v>1</v>
      </c>
      <c r="P20" s="24"/>
      <c r="Q20" s="1"/>
      <c r="T20" s="24"/>
      <c r="U20" s="1"/>
      <c r="X20" s="1">
        <f t="shared" si="6"/>
        <v>741</v>
      </c>
    </row>
    <row r="21" spans="1:24" ht="15.5" x14ac:dyDescent="0.35">
      <c r="A21" s="28" t="s">
        <v>11</v>
      </c>
      <c r="B21" s="29">
        <v>0.53700000000000003</v>
      </c>
      <c r="C21" s="29">
        <v>4417</v>
      </c>
      <c r="D21" s="22">
        <f t="shared" si="0"/>
        <v>1.4702504020215943E-2</v>
      </c>
      <c r="E21" s="23">
        <f t="shared" si="1"/>
        <v>0</v>
      </c>
      <c r="F21" s="29">
        <v>0.55700000000000005</v>
      </c>
      <c r="G21" s="29">
        <v>4357</v>
      </c>
      <c r="H21" s="22">
        <f t="shared" si="2"/>
        <v>9.1890650126349646E-4</v>
      </c>
      <c r="I21" s="23">
        <f t="shared" si="3"/>
        <v>0</v>
      </c>
      <c r="J21">
        <v>6.3540000000000001</v>
      </c>
      <c r="K21">
        <v>4353</v>
      </c>
      <c r="L21" s="22">
        <f t="shared" si="4"/>
        <v>0</v>
      </c>
      <c r="M21" s="23">
        <f t="shared" si="5"/>
        <v>1</v>
      </c>
      <c r="P21" s="24"/>
      <c r="Q21" s="1"/>
      <c r="T21" s="24"/>
      <c r="U21" s="1"/>
      <c r="X21" s="1">
        <f t="shared" si="6"/>
        <v>4353</v>
      </c>
    </row>
    <row r="22" spans="1:24" ht="15.5" x14ac:dyDescent="0.35">
      <c r="A22" s="28" t="s">
        <v>12</v>
      </c>
      <c r="B22" s="29">
        <v>0.34300000000000003</v>
      </c>
      <c r="C22" s="29">
        <v>3475</v>
      </c>
      <c r="D22" s="22">
        <f t="shared" si="0"/>
        <v>1.2824249489944622E-2</v>
      </c>
      <c r="E22" s="23">
        <f t="shared" si="1"/>
        <v>0</v>
      </c>
      <c r="F22" s="29">
        <v>0.33800000000000002</v>
      </c>
      <c r="G22" s="29">
        <v>3432</v>
      </c>
      <c r="H22" s="22">
        <f t="shared" si="2"/>
        <v>2.9146021568055963E-4</v>
      </c>
      <c r="I22" s="23">
        <f t="shared" si="3"/>
        <v>0</v>
      </c>
      <c r="J22">
        <v>3.1190000000000002</v>
      </c>
      <c r="K22">
        <v>3431</v>
      </c>
      <c r="L22" s="22">
        <f t="shared" si="4"/>
        <v>0</v>
      </c>
      <c r="M22" s="23">
        <f t="shared" si="5"/>
        <v>1</v>
      </c>
      <c r="P22" s="24"/>
      <c r="Q22" s="1"/>
      <c r="T22" s="24"/>
      <c r="U22" s="1"/>
      <c r="X22" s="1">
        <f t="shared" si="6"/>
        <v>3431</v>
      </c>
    </row>
    <row r="23" spans="1:24" ht="15.5" x14ac:dyDescent="0.35">
      <c r="A23" s="28" t="s">
        <v>13</v>
      </c>
      <c r="B23" s="29">
        <v>0.32500000000000001</v>
      </c>
      <c r="C23" s="29">
        <v>3441</v>
      </c>
      <c r="D23" s="22">
        <f t="shared" si="0"/>
        <v>9.9794540651599647E-3</v>
      </c>
      <c r="E23" s="23">
        <f t="shared" si="1"/>
        <v>0</v>
      </c>
      <c r="F23" s="29">
        <v>0.34699999999999998</v>
      </c>
      <c r="G23" s="29">
        <v>3410</v>
      </c>
      <c r="H23" s="22">
        <f t="shared" si="2"/>
        <v>8.8054006457293811E-4</v>
      </c>
      <c r="I23" s="23">
        <f t="shared" si="3"/>
        <v>0</v>
      </c>
      <c r="J23">
        <v>3.294</v>
      </c>
      <c r="K23">
        <v>3407</v>
      </c>
      <c r="L23" s="22">
        <f t="shared" si="4"/>
        <v>0</v>
      </c>
      <c r="M23" s="23">
        <f t="shared" si="5"/>
        <v>1</v>
      </c>
      <c r="P23" s="24"/>
      <c r="Q23" s="1"/>
      <c r="T23" s="24"/>
      <c r="U23" s="1"/>
      <c r="X23" s="1">
        <f t="shared" si="6"/>
        <v>3407</v>
      </c>
    </row>
    <row r="24" spans="1:24" ht="15.5" x14ac:dyDescent="0.35">
      <c r="A24" s="28" t="s">
        <v>14</v>
      </c>
      <c r="B24" s="29">
        <v>1.4999999999999999E-2</v>
      </c>
      <c r="C24" s="29">
        <v>803</v>
      </c>
      <c r="D24" s="22">
        <f t="shared" si="0"/>
        <v>8.7939698492462311E-3</v>
      </c>
      <c r="E24" s="23">
        <f t="shared" si="1"/>
        <v>0</v>
      </c>
      <c r="F24" s="29">
        <v>1.6E-2</v>
      </c>
      <c r="G24" s="29">
        <v>797</v>
      </c>
      <c r="H24" s="22">
        <f t="shared" si="2"/>
        <v>1.2562814070351759E-3</v>
      </c>
      <c r="I24" s="23">
        <f t="shared" si="3"/>
        <v>0</v>
      </c>
      <c r="J24">
        <v>0.10199999999999999</v>
      </c>
      <c r="K24">
        <v>796</v>
      </c>
      <c r="L24" s="22">
        <f t="shared" si="4"/>
        <v>0</v>
      </c>
      <c r="M24" s="23">
        <f t="shared" si="5"/>
        <v>1</v>
      </c>
      <c r="P24" s="24"/>
      <c r="Q24" s="1"/>
      <c r="T24" s="24"/>
      <c r="U24" s="1"/>
      <c r="X24" s="1">
        <f t="shared" si="6"/>
        <v>796</v>
      </c>
    </row>
    <row r="25" spans="1:24" ht="15.5" x14ac:dyDescent="0.35">
      <c r="A25" s="28" t="s">
        <v>15</v>
      </c>
      <c r="B25" s="29">
        <v>0.53400000000000003</v>
      </c>
      <c r="C25" s="29">
        <v>2304</v>
      </c>
      <c r="D25" s="22">
        <f t="shared" si="0"/>
        <v>7.874015748031496E-3</v>
      </c>
      <c r="E25" s="23">
        <f t="shared" si="1"/>
        <v>0</v>
      </c>
      <c r="F25" s="29">
        <v>0.54800000000000004</v>
      </c>
      <c r="G25" s="29">
        <v>2286</v>
      </c>
      <c r="H25" s="22">
        <f t="shared" si="2"/>
        <v>0</v>
      </c>
      <c r="I25" s="23">
        <f t="shared" si="3"/>
        <v>1</v>
      </c>
      <c r="J25">
        <v>3.5049999999999999</v>
      </c>
      <c r="K25">
        <v>2286</v>
      </c>
      <c r="L25" s="22">
        <f t="shared" si="4"/>
        <v>0</v>
      </c>
      <c r="M25" s="23">
        <f t="shared" si="5"/>
        <v>1</v>
      </c>
      <c r="P25" s="24"/>
      <c r="Q25" s="1"/>
      <c r="T25" s="24"/>
      <c r="U25" s="1"/>
      <c r="X25" s="1">
        <f t="shared" si="6"/>
        <v>2286</v>
      </c>
    </row>
    <row r="26" spans="1:24" ht="15.5" x14ac:dyDescent="0.35">
      <c r="A26" s="25"/>
      <c r="B26" s="25"/>
      <c r="C26" s="25"/>
      <c r="D26" s="24"/>
      <c r="E26" s="26"/>
      <c r="F26" s="25"/>
      <c r="G26" s="25"/>
      <c r="H26" s="24"/>
      <c r="I26" s="26"/>
      <c r="J26" s="25"/>
      <c r="K26" s="25"/>
      <c r="L26" s="24"/>
      <c r="M26" s="26"/>
      <c r="N26" s="25"/>
      <c r="P26" s="24"/>
      <c r="Q26" s="1"/>
      <c r="T26" s="24"/>
      <c r="U26" s="1"/>
      <c r="X26" s="1"/>
    </row>
    <row r="27" spans="1:24" ht="15.5" x14ac:dyDescent="0.35">
      <c r="A27" s="25"/>
      <c r="B27" s="25"/>
      <c r="C27" s="25"/>
      <c r="D27" s="24"/>
      <c r="E27" s="26"/>
      <c r="F27" s="25"/>
      <c r="G27" s="25"/>
      <c r="H27" s="24"/>
      <c r="I27" s="26"/>
      <c r="J27" s="25"/>
      <c r="K27" s="25"/>
      <c r="L27" s="24"/>
      <c r="M27" s="26"/>
      <c r="N27" s="25"/>
      <c r="P27" s="24"/>
      <c r="Q27" s="1"/>
      <c r="T27" s="24"/>
      <c r="U27" s="1"/>
      <c r="X27" s="1"/>
    </row>
    <row r="28" spans="1:24" ht="15.5" x14ac:dyDescent="0.35">
      <c r="A28" s="25"/>
      <c r="B28" s="25"/>
      <c r="C28" s="25"/>
      <c r="D28" s="24"/>
      <c r="E28" s="26"/>
      <c r="F28" s="25"/>
      <c r="G28" s="25"/>
      <c r="H28" s="24"/>
      <c r="I28" s="26"/>
      <c r="J28" s="25"/>
      <c r="K28" s="25"/>
      <c r="L28" s="24"/>
      <c r="M28" s="26"/>
      <c r="N28" s="25"/>
      <c r="P28" s="24"/>
      <c r="Q28" s="1"/>
      <c r="T28" s="24"/>
      <c r="U28" s="1"/>
      <c r="X28" s="1"/>
    </row>
    <row r="29" spans="1:24" ht="15.5" x14ac:dyDescent="0.35">
      <c r="A29" s="25"/>
      <c r="B29" s="25"/>
      <c r="C29" s="25"/>
      <c r="D29" s="24"/>
      <c r="E29" s="26"/>
      <c r="F29" s="25"/>
      <c r="G29" s="25"/>
      <c r="H29" s="24"/>
      <c r="I29" s="26"/>
      <c r="J29" s="25"/>
      <c r="K29" s="25"/>
      <c r="L29" s="24"/>
      <c r="M29" s="26"/>
      <c r="N29" s="25"/>
      <c r="P29" s="24"/>
      <c r="Q29" s="1"/>
      <c r="T29" s="24"/>
      <c r="U29" s="1"/>
      <c r="X29" s="1"/>
    </row>
    <row r="30" spans="1:24" ht="15.5" x14ac:dyDescent="0.35">
      <c r="A30" s="25"/>
      <c r="B30" s="25"/>
      <c r="C30" s="25"/>
      <c r="D30" s="24"/>
      <c r="E30" s="26"/>
      <c r="F30" s="25"/>
      <c r="G30" s="25"/>
      <c r="H30" s="24"/>
      <c r="I30" s="26"/>
      <c r="J30" s="25"/>
      <c r="K30" s="25"/>
      <c r="L30" s="24"/>
      <c r="M30" s="26"/>
      <c r="N30" s="25"/>
      <c r="P30" s="24"/>
      <c r="Q30" s="1"/>
      <c r="T30" s="24"/>
      <c r="U30" s="1"/>
      <c r="X30" s="1"/>
    </row>
    <row r="31" spans="1:24" ht="15.5" x14ac:dyDescent="0.35">
      <c r="A31" s="25"/>
      <c r="B31" s="25"/>
      <c r="C31" s="25"/>
      <c r="D31" s="24"/>
      <c r="E31" s="26"/>
      <c r="F31" s="25"/>
      <c r="G31" s="25"/>
      <c r="H31" s="24"/>
      <c r="I31" s="26"/>
      <c r="J31" s="25"/>
      <c r="K31" s="25"/>
      <c r="L31" s="24"/>
      <c r="M31" s="26"/>
      <c r="N31" s="25"/>
      <c r="P31" s="24"/>
      <c r="Q31" s="1"/>
      <c r="T31" s="24"/>
      <c r="U31" s="1"/>
      <c r="X31" s="1"/>
    </row>
    <row r="32" spans="1:24" ht="15.5" x14ac:dyDescent="0.35">
      <c r="A32" s="25"/>
      <c r="B32" s="25"/>
      <c r="C32" s="25"/>
      <c r="D32" s="24"/>
      <c r="E32" s="26"/>
      <c r="F32" s="25"/>
      <c r="G32" s="25"/>
      <c r="H32" s="24"/>
      <c r="I32" s="26"/>
      <c r="J32" s="25"/>
      <c r="K32" s="25"/>
      <c r="L32" s="24"/>
      <c r="M32" s="26"/>
      <c r="N32" s="25"/>
      <c r="P32" s="24"/>
      <c r="Q32" s="1"/>
      <c r="T32" s="24"/>
      <c r="U32" s="1"/>
      <c r="X32" s="1"/>
    </row>
    <row r="33" spans="1:24" ht="15.5" x14ac:dyDescent="0.35">
      <c r="A33" s="25"/>
      <c r="B33" s="25"/>
      <c r="C33" s="25"/>
      <c r="D33" s="24"/>
      <c r="E33" s="26"/>
      <c r="F33" s="25"/>
      <c r="G33" s="25"/>
      <c r="H33" s="24"/>
      <c r="I33" s="26"/>
      <c r="J33" s="25"/>
      <c r="K33" s="25"/>
      <c r="L33" s="24"/>
      <c r="M33" s="26"/>
      <c r="N33" s="25"/>
      <c r="P33" s="24"/>
      <c r="Q33" s="1"/>
      <c r="T33" s="24"/>
      <c r="U33" s="1"/>
      <c r="X33" s="1"/>
    </row>
    <row r="34" spans="1:24" ht="15.5" x14ac:dyDescent="0.35">
      <c r="A34" s="25"/>
      <c r="B34" s="25"/>
      <c r="C34" s="25"/>
      <c r="D34" s="24"/>
      <c r="E34" s="26"/>
      <c r="F34" s="25"/>
      <c r="G34" s="25"/>
      <c r="H34" s="24"/>
      <c r="I34" s="26"/>
      <c r="J34" s="25"/>
      <c r="K34" s="25"/>
      <c r="L34" s="24"/>
      <c r="M34" s="26"/>
      <c r="N34" s="25"/>
      <c r="P34" s="24"/>
      <c r="Q34" s="1"/>
      <c r="T34" s="24"/>
      <c r="U34" s="1"/>
      <c r="X34" s="1"/>
    </row>
    <row r="35" spans="1:24" ht="15.5" x14ac:dyDescent="0.35">
      <c r="A35" s="25"/>
      <c r="B35" s="25"/>
      <c r="C35" s="25"/>
      <c r="D35" s="24"/>
      <c r="E35" s="26"/>
      <c r="F35" s="25"/>
      <c r="G35" s="25"/>
      <c r="H35" s="24"/>
      <c r="I35" s="26"/>
      <c r="J35" s="25"/>
      <c r="K35" s="25"/>
      <c r="L35" s="24"/>
      <c r="M35" s="26"/>
      <c r="N35" s="25"/>
      <c r="P35" s="24"/>
      <c r="Q35" s="1"/>
      <c r="T35" s="24"/>
      <c r="U35" s="1"/>
      <c r="X35" s="1"/>
    </row>
    <row r="36" spans="1:24" ht="15.5" x14ac:dyDescent="0.35">
      <c r="A36" s="25"/>
      <c r="B36" s="25"/>
      <c r="C36" s="25"/>
      <c r="D36" s="24"/>
      <c r="E36" s="26"/>
      <c r="F36" s="25"/>
      <c r="G36" s="25"/>
      <c r="H36" s="24"/>
      <c r="I36" s="26"/>
      <c r="J36" s="25"/>
      <c r="K36" s="25"/>
      <c r="L36" s="24"/>
      <c r="M36" s="26"/>
      <c r="N36" s="25"/>
      <c r="P36" s="24"/>
      <c r="Q36" s="1"/>
      <c r="T36" s="24"/>
      <c r="U36" s="1"/>
      <c r="X36" s="1"/>
    </row>
    <row r="37" spans="1:24" ht="15.5" x14ac:dyDescent="0.35">
      <c r="A37" s="25"/>
      <c r="B37" s="25"/>
      <c r="C37" s="25"/>
      <c r="D37" s="24"/>
      <c r="E37" s="26"/>
      <c r="F37" s="25"/>
      <c r="G37" s="25"/>
      <c r="H37" s="24"/>
      <c r="I37" s="26"/>
      <c r="J37" s="25"/>
      <c r="K37" s="25"/>
      <c r="L37" s="24"/>
      <c r="M37" s="26"/>
      <c r="N37" s="25"/>
      <c r="P37" s="24"/>
      <c r="Q37" s="1"/>
      <c r="T37" s="24"/>
      <c r="U37" s="1"/>
      <c r="X37" s="1"/>
    </row>
    <row r="38" spans="1:24" ht="15.5" x14ac:dyDescent="0.35">
      <c r="A38" s="25"/>
      <c r="B38" s="25"/>
      <c r="C38" s="25"/>
      <c r="D38" s="24"/>
      <c r="E38" s="26"/>
      <c r="F38" s="25"/>
      <c r="G38" s="25"/>
      <c r="H38" s="24"/>
      <c r="I38" s="26"/>
      <c r="J38" s="25"/>
      <c r="K38" s="25"/>
      <c r="L38" s="24"/>
      <c r="M38" s="26"/>
      <c r="N38" s="25"/>
      <c r="P38" s="24"/>
      <c r="Q38" s="1"/>
      <c r="T38" s="24"/>
      <c r="U38" s="1"/>
      <c r="X38" s="1"/>
    </row>
    <row r="39" spans="1:24" ht="15.5" x14ac:dyDescent="0.35">
      <c r="A39" s="25"/>
      <c r="B39" s="25"/>
      <c r="C39" s="25"/>
      <c r="D39" s="24"/>
      <c r="E39" s="26"/>
      <c r="F39" s="25"/>
      <c r="G39" s="25"/>
      <c r="H39" s="24"/>
      <c r="I39" s="26"/>
      <c r="J39" s="25"/>
      <c r="K39" s="25"/>
      <c r="L39" s="24"/>
      <c r="M39" s="26"/>
      <c r="N39" s="25"/>
      <c r="P39" s="24"/>
      <c r="Q39" s="1"/>
      <c r="T39" s="24"/>
      <c r="U39" s="1"/>
      <c r="X39" s="1"/>
    </row>
    <row r="40" spans="1:24" ht="15.5" x14ac:dyDescent="0.35">
      <c r="A40" s="25"/>
      <c r="B40" s="25"/>
      <c r="C40" s="25"/>
      <c r="D40" s="24"/>
      <c r="E40" s="26"/>
      <c r="F40" s="25"/>
      <c r="G40" s="25"/>
      <c r="H40" s="24"/>
      <c r="I40" s="26"/>
      <c r="J40" s="25"/>
      <c r="K40" s="25"/>
      <c r="L40" s="24"/>
      <c r="M40" s="26"/>
      <c r="N40" s="25"/>
      <c r="P40" s="24"/>
      <c r="Q40" s="1"/>
      <c r="T40" s="24"/>
      <c r="U40" s="1"/>
      <c r="X40" s="1"/>
    </row>
    <row r="41" spans="1:24" ht="15.5" x14ac:dyDescent="0.35">
      <c r="A41" s="25"/>
      <c r="B41" s="25"/>
      <c r="C41" s="25"/>
      <c r="D41" s="24"/>
      <c r="E41" s="26"/>
      <c r="F41" s="25"/>
      <c r="G41" s="25"/>
      <c r="H41" s="24"/>
      <c r="I41" s="26"/>
      <c r="J41" s="25"/>
      <c r="K41" s="25"/>
      <c r="L41" s="24"/>
      <c r="M41" s="26"/>
      <c r="N41" s="25"/>
      <c r="P41" s="24"/>
      <c r="Q41" s="1"/>
      <c r="T41" s="24"/>
      <c r="U41" s="1"/>
      <c r="X41" s="1"/>
    </row>
    <row r="42" spans="1:24" ht="15.5" x14ac:dyDescent="0.35">
      <c r="A42" s="25"/>
      <c r="B42" s="25"/>
      <c r="C42" s="25"/>
      <c r="D42" s="24"/>
      <c r="E42" s="26"/>
      <c r="F42" s="25"/>
      <c r="G42" s="25"/>
      <c r="H42" s="24"/>
      <c r="I42" s="26"/>
      <c r="J42" s="25"/>
      <c r="K42" s="25"/>
      <c r="L42" s="24"/>
      <c r="M42" s="26"/>
      <c r="N42" s="25"/>
      <c r="P42" s="24"/>
      <c r="Q42" s="1"/>
      <c r="T42" s="24"/>
      <c r="U42" s="1"/>
      <c r="X42" s="1"/>
    </row>
  </sheetData>
  <mergeCells count="5">
    <mergeCell ref="B14:E14"/>
    <mergeCell ref="F14:I14"/>
    <mergeCell ref="J14:M14"/>
    <mergeCell ref="N14:Q14"/>
    <mergeCell ref="R14:U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27D-5C4A-4307-B752-C2204B4D5E5D}">
  <dimension ref="B4:Z58"/>
  <sheetViews>
    <sheetView topLeftCell="A4" zoomScale="74" zoomScaleNormal="74" workbookViewId="0">
      <selection activeCell="H22" sqref="H22"/>
    </sheetView>
  </sheetViews>
  <sheetFormatPr baseColWidth="10" defaultRowHeight="14.5" x14ac:dyDescent="0.35"/>
  <cols>
    <col min="2" max="2" width="13.453125" bestFit="1" customWidth="1"/>
    <col min="3" max="3" width="25.453125" bestFit="1" customWidth="1"/>
    <col min="4" max="4" width="10.81640625" bestFit="1" customWidth="1"/>
    <col min="5" max="5" width="8" bestFit="1" customWidth="1"/>
    <col min="6" max="6" width="8.54296875" bestFit="1" customWidth="1"/>
    <col min="7" max="7" width="14.453125" bestFit="1" customWidth="1"/>
    <col min="8" max="8" width="15.1796875" bestFit="1" customWidth="1"/>
    <col min="12" max="12" width="10.81640625" customWidth="1"/>
  </cols>
  <sheetData>
    <row r="4" spans="2:22" ht="15.5" x14ac:dyDescent="0.35"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</row>
    <row r="5" spans="2:22" ht="15.5" x14ac:dyDescent="0.35">
      <c r="C5" s="1"/>
      <c r="D5" s="2" t="s">
        <v>0</v>
      </c>
      <c r="E5" s="2" t="s">
        <v>1</v>
      </c>
      <c r="F5" s="2" t="s">
        <v>2</v>
      </c>
      <c r="G5" s="2" t="s">
        <v>76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</row>
    <row r="6" spans="2:22" ht="15.5" x14ac:dyDescent="0.35">
      <c r="B6" s="85" t="s">
        <v>70</v>
      </c>
      <c r="C6" s="2" t="str">
        <f>D20</f>
        <v>GreedyDestructive+BVNS</v>
      </c>
      <c r="D6" s="5">
        <f>AVERAGE(E22:E28)</f>
        <v>12952.857142857143</v>
      </c>
      <c r="E6" s="5">
        <f>AVERAGE(D22:D28)</f>
        <v>93.742857142857147</v>
      </c>
      <c r="F6" s="7">
        <f>AVERAGE(F22:F28)</f>
        <v>0</v>
      </c>
      <c r="G6" s="8">
        <f>SUM(G22:G28)</f>
        <v>7</v>
      </c>
      <c r="I6" s="1">
        <f>E7/E6</f>
        <v>1.1484455958549222</v>
      </c>
      <c r="J6" s="1"/>
      <c r="K6" s="1"/>
      <c r="L6" s="1"/>
      <c r="M6" s="2" t="s">
        <v>0</v>
      </c>
      <c r="N6" s="2" t="s">
        <v>1</v>
      </c>
      <c r="O6" s="2" t="s">
        <v>2</v>
      </c>
      <c r="P6" s="2" t="s">
        <v>76</v>
      </c>
      <c r="Q6" s="1"/>
      <c r="R6" s="1"/>
      <c r="S6" s="1"/>
      <c r="T6" s="1"/>
      <c r="U6" s="1"/>
      <c r="V6" s="3"/>
    </row>
    <row r="7" spans="2:22" ht="15.5" x14ac:dyDescent="0.35">
      <c r="B7" s="85"/>
      <c r="C7" s="2" t="str">
        <f>H20</f>
        <v>(LS + PI) EA</v>
      </c>
      <c r="D7" s="9">
        <f>AVERAGE(I22:I28)</f>
        <v>14235</v>
      </c>
      <c r="E7" s="9">
        <f>AVERAGE(H22:H28)</f>
        <v>107.65857142857142</v>
      </c>
      <c r="F7" s="11">
        <f>AVERAGE(J22:J28)</f>
        <v>7.7500919568172996E-2</v>
      </c>
      <c r="G7" s="12">
        <f>SUM(K22:K28)</f>
        <v>0</v>
      </c>
      <c r="H7" s="16"/>
      <c r="I7" s="1"/>
      <c r="J7" s="1"/>
      <c r="K7" s="1"/>
      <c r="L7" s="2" t="str">
        <f>D20</f>
        <v>GreedyDestructive+BVNS</v>
      </c>
      <c r="M7" s="5">
        <f>AVERAGE(D22:D28)</f>
        <v>93.742857142857147</v>
      </c>
      <c r="N7" s="5" t="e">
        <f>AVERAGE(M23:M29)</f>
        <v>#DIV/0!</v>
      </c>
      <c r="O7" s="7" t="e">
        <f>AVERAGE(O23:O29)</f>
        <v>#DIV/0!</v>
      </c>
      <c r="P7" s="8">
        <f>SUM(P23:P29)</f>
        <v>0</v>
      </c>
      <c r="Q7" s="1"/>
      <c r="R7" s="1"/>
      <c r="S7" s="1"/>
      <c r="T7" s="1"/>
      <c r="U7" s="1"/>
      <c r="V7" s="3"/>
    </row>
    <row r="8" spans="2:22" ht="15.5" x14ac:dyDescent="0.35">
      <c r="B8" s="85" t="s">
        <v>71</v>
      </c>
      <c r="C8" s="2" t="str">
        <f t="shared" ref="C8:C17" si="0">C6</f>
        <v>GreedyDestructive+BVNS</v>
      </c>
      <c r="D8" s="5">
        <f>AVERAGE(E31:E45)</f>
        <v>584.66666666666663</v>
      </c>
      <c r="E8" s="5">
        <f>AVERAGE(D31:D45)</f>
        <v>0.56700000000000006</v>
      </c>
      <c r="F8" s="7">
        <f>AVERAGE(F31:F45)</f>
        <v>0</v>
      </c>
      <c r="G8" s="8">
        <f>SUM(G31:G45)</f>
        <v>15</v>
      </c>
      <c r="H8" s="16"/>
      <c r="I8" s="1">
        <f>E9/E8</f>
        <v>445.43915343915336</v>
      </c>
      <c r="J8" s="1"/>
      <c r="K8" s="1"/>
      <c r="L8" s="2" t="str">
        <f>H20</f>
        <v>(LS + PI) EA</v>
      </c>
      <c r="M8" s="9" t="e">
        <f>AVERAGE(R23:R29)</f>
        <v>#DIV/0!</v>
      </c>
      <c r="N8" s="9" t="e">
        <f>AVERAGE(Q23:Q29)</f>
        <v>#DIV/0!</v>
      </c>
      <c r="O8" s="11" t="e">
        <f>AVERAGE(S23:S29)</f>
        <v>#DIV/0!</v>
      </c>
      <c r="P8" s="12">
        <f>SUM(T23:T29)</f>
        <v>0</v>
      </c>
      <c r="Q8" s="1"/>
      <c r="R8" s="1"/>
      <c r="S8" s="1"/>
      <c r="T8" s="1"/>
      <c r="U8" s="1"/>
      <c r="V8" s="3"/>
    </row>
    <row r="9" spans="2:22" ht="15.5" x14ac:dyDescent="0.35">
      <c r="B9" s="85"/>
      <c r="C9" s="2" t="str">
        <f t="shared" si="0"/>
        <v>(LS + PI) EA</v>
      </c>
      <c r="D9" s="9">
        <f>AVERAGE(I31:I45)</f>
        <v>588.66666666666663</v>
      </c>
      <c r="E9" s="9">
        <f>AVERAGE(H31:H45)</f>
        <v>252.56399999999999</v>
      </c>
      <c r="F9" s="11">
        <f>AVERAGE(J31:J45)</f>
        <v>6.6270873921009865E-3</v>
      </c>
      <c r="G9" s="12">
        <f>SUM(K31:K45)</f>
        <v>0</v>
      </c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</row>
    <row r="10" spans="2:22" ht="15.5" x14ac:dyDescent="0.35">
      <c r="B10" s="85" t="s">
        <v>65</v>
      </c>
      <c r="C10" s="2" t="str">
        <f t="shared" si="0"/>
        <v>GreedyDestructive+BVNS</v>
      </c>
      <c r="D10" s="5">
        <f>AVERAGE(E46)</f>
        <v>5704</v>
      </c>
      <c r="E10" s="5">
        <f>AVERAGE(D46)</f>
        <v>22.422999999999998</v>
      </c>
      <c r="F10" s="7">
        <f>AVERAGE(F46)</f>
        <v>0</v>
      </c>
      <c r="G10" s="8">
        <f>SUM(G46)</f>
        <v>1</v>
      </c>
      <c r="H10" s="16"/>
      <c r="I10" s="1">
        <f>E11/E10</f>
        <v>7.9909021986353306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</row>
    <row r="11" spans="2:22" ht="15.5" x14ac:dyDescent="0.35">
      <c r="B11" s="85"/>
      <c r="C11" s="2" t="str">
        <f t="shared" si="0"/>
        <v>(LS + PI) EA</v>
      </c>
      <c r="D11" s="9">
        <f>AVERAGE(I46)</f>
        <v>7595</v>
      </c>
      <c r="E11" s="9">
        <f>AVERAGE(H46)</f>
        <v>179.18</v>
      </c>
      <c r="F11" s="11">
        <f>AVERAGE(J46)</f>
        <v>0.33152173913043476</v>
      </c>
      <c r="G11" s="12">
        <f>SUM(K46)</f>
        <v>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</row>
    <row r="12" spans="2:22" ht="15.5" x14ac:dyDescent="0.35">
      <c r="B12" s="85" t="s">
        <v>60</v>
      </c>
      <c r="C12" s="2" t="str">
        <f t="shared" si="0"/>
        <v>GreedyDestructive+BVNS</v>
      </c>
      <c r="D12" s="5">
        <f>AVERAGE(E47)</f>
        <v>422</v>
      </c>
      <c r="E12" s="5">
        <f>AVERAGE(D47)</f>
        <v>3.2000000000000001E-2</v>
      </c>
      <c r="F12" s="7">
        <f>AVERAGE(F47)</f>
        <v>0</v>
      </c>
      <c r="G12" s="8">
        <f>SUM(G47)</f>
        <v>1</v>
      </c>
      <c r="H12" s="16"/>
      <c r="I12" s="1">
        <f>E13/E12</f>
        <v>63.125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</row>
    <row r="13" spans="2:22" ht="15.5" x14ac:dyDescent="0.35">
      <c r="B13" s="85"/>
      <c r="C13" s="2" t="str">
        <f t="shared" si="0"/>
        <v>(LS + PI) EA</v>
      </c>
      <c r="D13" s="9">
        <f>AVERAGE(I47)</f>
        <v>452</v>
      </c>
      <c r="E13" s="9">
        <f>AVERAGE(H47)</f>
        <v>2.02</v>
      </c>
      <c r="F13" s="11">
        <f>AVERAGE(J47)</f>
        <v>7.1090047393364927E-2</v>
      </c>
      <c r="G13" s="12">
        <f>SUM(K47)</f>
        <v>0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</row>
    <row r="14" spans="2:22" ht="15.5" x14ac:dyDescent="0.35">
      <c r="B14" s="85" t="s">
        <v>72</v>
      </c>
      <c r="C14" s="2" t="str">
        <f t="shared" si="0"/>
        <v>GreedyDestructive+BVNS</v>
      </c>
      <c r="D14" s="5">
        <f>AVERAGE(E48:E56)</f>
        <v>6001.8888888888887</v>
      </c>
      <c r="E14" s="5">
        <f>AVERAGE(D48:D56)</f>
        <v>8.283666666666667</v>
      </c>
      <c r="F14" s="7">
        <f>AVERAGE(F48:F56)</f>
        <v>0</v>
      </c>
      <c r="G14" s="8">
        <f>SUM(G48:G56)</f>
        <v>9</v>
      </c>
      <c r="H14" s="16"/>
      <c r="I14" s="1">
        <f>E15/E14</f>
        <v>8.6861695706410185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</row>
    <row r="15" spans="2:22" ht="15.5" x14ac:dyDescent="0.35">
      <c r="B15" s="85"/>
      <c r="C15" s="2" t="str">
        <f t="shared" si="0"/>
        <v>(LS + PI) EA</v>
      </c>
      <c r="D15" s="9">
        <f>AVERAGE(I48:I56)</f>
        <v>7966.666666666667</v>
      </c>
      <c r="E15" s="9">
        <f>AVERAGE(H48:H56)</f>
        <v>71.953333333333319</v>
      </c>
      <c r="F15" s="11">
        <f>AVERAGE(J48:J56)</f>
        <v>0.24578069521141022</v>
      </c>
      <c r="G15" s="12">
        <f>SUM(K48:K56)</f>
        <v>0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</row>
    <row r="16" spans="2:22" ht="15.5" x14ac:dyDescent="0.35">
      <c r="B16" s="85" t="s">
        <v>73</v>
      </c>
      <c r="C16" s="2" t="str">
        <f t="shared" si="0"/>
        <v>GreedyDestructive+BVNS</v>
      </c>
      <c r="D16" s="5">
        <f>AVERAGE(E57:E58)</f>
        <v>1541</v>
      </c>
      <c r="E16" s="5">
        <f>AVERAGE(D57:D58)</f>
        <v>2.0790000000000002</v>
      </c>
      <c r="F16" s="7">
        <f>AVERAGE(F57:F58)</f>
        <v>0</v>
      </c>
      <c r="G16" s="8">
        <f>SUM(G57:G58)</f>
        <v>2</v>
      </c>
      <c r="H16" s="16"/>
      <c r="I16" s="1">
        <f>E17/E16</f>
        <v>15.428090428090428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</row>
    <row r="17" spans="2:26" ht="15.5" x14ac:dyDescent="0.35">
      <c r="B17" s="85"/>
      <c r="C17" s="2" t="str">
        <f t="shared" si="0"/>
        <v>(LS + PI) EA</v>
      </c>
      <c r="D17" s="9">
        <f>AVERAGE(I57:I58)</f>
        <v>1658.5</v>
      </c>
      <c r="E17" s="9">
        <f>AVERAGE(H57:H58)</f>
        <v>32.075000000000003</v>
      </c>
      <c r="F17" s="11">
        <f>AVERAGE(J57:J58)</f>
        <v>7.3098981345924713E-2</v>
      </c>
      <c r="G17" s="12">
        <f>SUM(K57:K58)</f>
        <v>0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</row>
    <row r="18" spans="2:26" ht="15.5" x14ac:dyDescent="0.35">
      <c r="C18" s="1"/>
      <c r="D18" s="1"/>
      <c r="E18" s="17"/>
      <c r="F18" s="18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</row>
    <row r="19" spans="2:26" ht="15.5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</row>
    <row r="20" spans="2:26" ht="15.5" x14ac:dyDescent="0.35">
      <c r="C20" s="30"/>
      <c r="D20" s="77" t="s">
        <v>68</v>
      </c>
      <c r="E20" s="77"/>
      <c r="F20" s="77"/>
      <c r="G20" s="77"/>
      <c r="H20" s="77" t="s">
        <v>69</v>
      </c>
      <c r="I20" s="77"/>
      <c r="J20" s="77"/>
      <c r="K20" s="77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31"/>
    </row>
    <row r="21" spans="2:26" ht="15.5" x14ac:dyDescent="0.35">
      <c r="C21" s="20" t="s">
        <v>3</v>
      </c>
      <c r="D21" s="21" t="s">
        <v>4</v>
      </c>
      <c r="E21" s="21" t="s">
        <v>0</v>
      </c>
      <c r="F21" s="20" t="s">
        <v>2</v>
      </c>
      <c r="G21" s="20" t="s">
        <v>5</v>
      </c>
      <c r="H21" s="21" t="s">
        <v>4</v>
      </c>
      <c r="I21" s="21" t="s">
        <v>0</v>
      </c>
      <c r="J21" s="20" t="s">
        <v>2</v>
      </c>
      <c r="K21" s="20" t="s">
        <v>5</v>
      </c>
      <c r="L21" s="3"/>
      <c r="M21" s="3"/>
      <c r="N21" s="1"/>
      <c r="O21" s="1"/>
      <c r="P21" s="3"/>
      <c r="Q21" s="3"/>
      <c r="R21" s="1"/>
      <c r="S21" s="1"/>
      <c r="T21" s="3"/>
      <c r="U21" s="3"/>
      <c r="V21" s="1"/>
      <c r="W21" s="1"/>
      <c r="Z21" s="1" t="s">
        <v>6</v>
      </c>
    </row>
    <row r="22" spans="2:26" ht="15.5" x14ac:dyDescent="0.35">
      <c r="C22" s="28" t="s">
        <v>7</v>
      </c>
      <c r="D22" s="48">
        <v>0.30499999999999999</v>
      </c>
      <c r="E22" s="29">
        <v>715</v>
      </c>
      <c r="F22" s="60">
        <f t="shared" ref="F22:F58" si="1">(E22-$Z22)/$Z22</f>
        <v>0</v>
      </c>
      <c r="G22" s="23">
        <f t="shared" ref="G22:G58" si="2">IF(E22=$Z22,1,0)</f>
        <v>1</v>
      </c>
      <c r="H22" s="29">
        <v>3.33</v>
      </c>
      <c r="I22" s="29">
        <v>755</v>
      </c>
      <c r="J22" s="60">
        <f>(I22-$Z22)/$Z22</f>
        <v>5.5944055944055944E-2</v>
      </c>
      <c r="K22" s="23">
        <f t="shared" ref="K22:K58" si="3">IF(I22=$Z22,1,0)</f>
        <v>0</v>
      </c>
      <c r="L22" s="3"/>
      <c r="M22" s="3"/>
      <c r="N22" s="24"/>
      <c r="O22" s="1"/>
      <c r="R22" s="24"/>
      <c r="S22" s="1"/>
      <c r="V22" s="24"/>
      <c r="W22" s="1"/>
      <c r="Z22" s="1">
        <f t="shared" ref="Z22:Z58" si="4">MIN(Q21,M22,I22,E22)</f>
        <v>715</v>
      </c>
    </row>
    <row r="23" spans="2:26" ht="15.5" x14ac:dyDescent="0.35">
      <c r="C23" s="28" t="s">
        <v>8</v>
      </c>
      <c r="D23" s="48">
        <v>0.71699999999999997</v>
      </c>
      <c r="E23" s="29">
        <v>1420</v>
      </c>
      <c r="F23" s="60">
        <f t="shared" si="1"/>
        <v>0</v>
      </c>
      <c r="G23" s="23">
        <f t="shared" si="2"/>
        <v>1</v>
      </c>
      <c r="H23" s="29">
        <v>6.79</v>
      </c>
      <c r="I23" s="29">
        <v>1514</v>
      </c>
      <c r="J23" s="60">
        <f t="shared" ref="J23:J58" si="5">(I23-$Z23)/$Z23</f>
        <v>6.6197183098591544E-2</v>
      </c>
      <c r="K23" s="23">
        <f t="shared" si="3"/>
        <v>0</v>
      </c>
      <c r="L23" s="3"/>
      <c r="M23" s="3"/>
      <c r="N23" s="24"/>
      <c r="O23" s="1"/>
      <c r="R23" s="24"/>
      <c r="S23" s="1"/>
      <c r="V23" s="24"/>
      <c r="W23" s="1"/>
      <c r="Z23" s="1">
        <f t="shared" si="4"/>
        <v>1420</v>
      </c>
    </row>
    <row r="24" spans="2:26" ht="15.5" x14ac:dyDescent="0.35">
      <c r="C24" s="28" t="s">
        <v>42</v>
      </c>
      <c r="D24" s="48">
        <v>3.2210000000000001</v>
      </c>
      <c r="E24" s="29">
        <v>2862</v>
      </c>
      <c r="F24" s="60">
        <f t="shared" si="1"/>
        <v>0</v>
      </c>
      <c r="G24" s="23">
        <f t="shared" si="2"/>
        <v>1</v>
      </c>
      <c r="H24" s="29">
        <v>13.46</v>
      </c>
      <c r="I24" s="29">
        <v>3046</v>
      </c>
      <c r="J24" s="60">
        <f t="shared" si="5"/>
        <v>6.4290705800139764E-2</v>
      </c>
      <c r="K24" s="23">
        <f t="shared" si="3"/>
        <v>0</v>
      </c>
      <c r="L24" s="3"/>
      <c r="M24" s="3"/>
      <c r="N24" s="24"/>
      <c r="O24" s="1"/>
      <c r="R24" s="24"/>
      <c r="S24" s="1"/>
      <c r="V24" s="24"/>
      <c r="W24" s="1"/>
      <c r="Z24" s="1">
        <f t="shared" si="4"/>
        <v>2862</v>
      </c>
    </row>
    <row r="25" spans="2:26" ht="15.5" x14ac:dyDescent="0.35">
      <c r="C25" s="28" t="s">
        <v>43</v>
      </c>
      <c r="D25" s="48">
        <v>14.335000000000001</v>
      </c>
      <c r="E25" s="29">
        <v>5699</v>
      </c>
      <c r="F25" s="60">
        <f t="shared" si="1"/>
        <v>0</v>
      </c>
      <c r="G25" s="23">
        <f t="shared" si="2"/>
        <v>1</v>
      </c>
      <c r="H25" s="29">
        <v>25.11</v>
      </c>
      <c r="I25" s="29">
        <v>6120</v>
      </c>
      <c r="J25" s="60">
        <f t="shared" si="5"/>
        <v>7.3872609229689426E-2</v>
      </c>
      <c r="K25" s="23">
        <f t="shared" si="3"/>
        <v>0</v>
      </c>
      <c r="L25" s="3"/>
      <c r="M25" s="3"/>
      <c r="N25" s="24"/>
      <c r="O25" s="1"/>
      <c r="R25" s="24"/>
      <c r="S25" s="1"/>
      <c r="V25" s="24"/>
      <c r="W25" s="1"/>
      <c r="Z25" s="1">
        <f t="shared" si="4"/>
        <v>5699</v>
      </c>
    </row>
    <row r="26" spans="2:26" ht="15.5" x14ac:dyDescent="0.35">
      <c r="C26" s="28" t="s">
        <v>44</v>
      </c>
      <c r="D26" s="48">
        <v>50.231999999999999</v>
      </c>
      <c r="E26" s="29">
        <v>11419</v>
      </c>
      <c r="F26" s="60">
        <f t="shared" si="1"/>
        <v>0</v>
      </c>
      <c r="G26" s="23">
        <f t="shared" si="2"/>
        <v>1</v>
      </c>
      <c r="H26" s="29">
        <v>54.1</v>
      </c>
      <c r="I26" s="29">
        <v>12304</v>
      </c>
      <c r="J26" s="60">
        <f t="shared" si="5"/>
        <v>7.7502408266923548E-2</v>
      </c>
      <c r="K26" s="23">
        <f t="shared" si="3"/>
        <v>0</v>
      </c>
      <c r="L26" s="3"/>
      <c r="M26" s="3"/>
      <c r="N26" s="24"/>
      <c r="O26" s="1"/>
      <c r="R26" s="24"/>
      <c r="S26" s="1"/>
      <c r="V26" s="24"/>
      <c r="W26" s="1"/>
      <c r="Z26" s="1">
        <f t="shared" si="4"/>
        <v>11419</v>
      </c>
    </row>
    <row r="27" spans="2:26" ht="15.5" x14ac:dyDescent="0.35">
      <c r="C27" s="28" t="s">
        <v>66</v>
      </c>
      <c r="D27" s="50">
        <v>171.48400000000001</v>
      </c>
      <c r="E27">
        <v>22844</v>
      </c>
      <c r="F27" s="60">
        <f t="shared" si="1"/>
        <v>0</v>
      </c>
      <c r="G27" s="23">
        <f t="shared" si="2"/>
        <v>1</v>
      </c>
      <c r="H27">
        <v>178.13</v>
      </c>
      <c r="I27">
        <v>24848</v>
      </c>
      <c r="J27" s="60">
        <f t="shared" si="5"/>
        <v>8.7725442129224299E-2</v>
      </c>
      <c r="K27" s="23">
        <f t="shared" si="3"/>
        <v>0</v>
      </c>
      <c r="L27" s="3"/>
      <c r="M27" s="3"/>
      <c r="N27" s="24"/>
      <c r="O27" s="1"/>
      <c r="R27" s="24"/>
      <c r="S27" s="1"/>
      <c r="V27" s="24"/>
      <c r="W27" s="1"/>
      <c r="Z27" s="1">
        <f t="shared" si="4"/>
        <v>22844</v>
      </c>
    </row>
    <row r="28" spans="2:26" ht="15.5" x14ac:dyDescent="0.35">
      <c r="C28" s="28" t="s">
        <v>75</v>
      </c>
      <c r="D28" s="50">
        <v>415.90600000000001</v>
      </c>
      <c r="E28">
        <v>45711</v>
      </c>
      <c r="F28" s="60">
        <f t="shared" si="1"/>
        <v>0</v>
      </c>
      <c r="G28" s="23">
        <f t="shared" si="2"/>
        <v>1</v>
      </c>
      <c r="H28">
        <v>472.69</v>
      </c>
      <c r="I28">
        <v>51058</v>
      </c>
      <c r="J28" s="60">
        <f t="shared" si="5"/>
        <v>0.11697403250858655</v>
      </c>
      <c r="K28" s="23">
        <f t="shared" si="3"/>
        <v>0</v>
      </c>
      <c r="L28" s="3"/>
      <c r="M28" s="3"/>
      <c r="N28" s="24"/>
      <c r="O28" s="1"/>
      <c r="R28" s="24"/>
      <c r="S28" s="1"/>
      <c r="V28" s="24"/>
      <c r="W28" s="1"/>
      <c r="Z28" s="1">
        <f t="shared" si="4"/>
        <v>45711</v>
      </c>
    </row>
    <row r="29" spans="2:26" ht="15.5" x14ac:dyDescent="0.35">
      <c r="C29" s="28" t="s">
        <v>120</v>
      </c>
      <c r="D29" s="29">
        <v>258.04300000000001</v>
      </c>
      <c r="E29" s="29">
        <v>94584</v>
      </c>
      <c r="F29" s="60">
        <f t="shared" si="1"/>
        <v>0</v>
      </c>
      <c r="G29" s="23">
        <f t="shared" si="2"/>
        <v>1</v>
      </c>
      <c r="H29" s="29">
        <v>1106.82</v>
      </c>
      <c r="I29" s="29">
        <v>151210</v>
      </c>
      <c r="J29" s="60">
        <f t="shared" si="5"/>
        <v>0.59868476697961603</v>
      </c>
      <c r="K29" s="23">
        <f t="shared" si="3"/>
        <v>0</v>
      </c>
      <c r="L29" s="3"/>
      <c r="M29" s="3"/>
      <c r="N29" s="24"/>
      <c r="O29" s="1"/>
      <c r="R29" s="24"/>
      <c r="S29" s="1"/>
      <c r="V29" s="24"/>
      <c r="W29" s="1"/>
      <c r="Z29" s="1">
        <f t="shared" si="4"/>
        <v>94584</v>
      </c>
    </row>
    <row r="30" spans="2:26" ht="15.5" x14ac:dyDescent="0.35">
      <c r="C30" s="28" t="s">
        <v>121</v>
      </c>
      <c r="D30" s="29">
        <v>1494.4739999999999</v>
      </c>
      <c r="E30" s="29">
        <v>189261</v>
      </c>
      <c r="F30" s="60">
        <f t="shared" si="1"/>
        <v>0</v>
      </c>
      <c r="G30" s="23">
        <f t="shared" si="2"/>
        <v>1</v>
      </c>
      <c r="H30" s="29">
        <v>2421.5500000000002</v>
      </c>
      <c r="I30" s="29">
        <v>654566</v>
      </c>
      <c r="J30" s="60">
        <f t="shared" si="5"/>
        <v>2.458536095656263</v>
      </c>
      <c r="K30" s="23">
        <f t="shared" si="3"/>
        <v>0</v>
      </c>
      <c r="L30" s="3"/>
      <c r="M30" s="3"/>
      <c r="N30" s="24"/>
      <c r="O30" s="1"/>
      <c r="R30" s="24"/>
      <c r="S30" s="1"/>
      <c r="V30" s="24"/>
      <c r="W30" s="1"/>
      <c r="Z30" s="1">
        <f t="shared" si="4"/>
        <v>189261</v>
      </c>
    </row>
    <row r="31" spans="2:26" ht="15.5" x14ac:dyDescent="0.35">
      <c r="C31" s="28" t="s">
        <v>45</v>
      </c>
      <c r="D31" s="48">
        <v>0.19700000000000001</v>
      </c>
      <c r="E31" s="29">
        <v>435</v>
      </c>
      <c r="F31" s="60">
        <f t="shared" si="1"/>
        <v>0</v>
      </c>
      <c r="G31" s="23">
        <f t="shared" si="2"/>
        <v>1</v>
      </c>
      <c r="H31" s="29">
        <v>63.3</v>
      </c>
      <c r="I31" s="29">
        <v>438</v>
      </c>
      <c r="J31" s="60">
        <f t="shared" si="5"/>
        <v>6.8965517241379309E-3</v>
      </c>
      <c r="K31" s="23">
        <f t="shared" si="3"/>
        <v>0</v>
      </c>
      <c r="L31" s="3"/>
      <c r="M31" s="3"/>
      <c r="N31" s="24"/>
      <c r="O31" s="1"/>
      <c r="R31" s="24"/>
      <c r="S31" s="1"/>
      <c r="V31" s="24"/>
      <c r="W31" s="1"/>
      <c r="Z31" s="1">
        <f t="shared" si="4"/>
        <v>435</v>
      </c>
    </row>
    <row r="32" spans="2:26" ht="15.5" x14ac:dyDescent="0.35">
      <c r="C32" s="28" t="s">
        <v>46</v>
      </c>
      <c r="D32" s="48">
        <v>0.24399999999999999</v>
      </c>
      <c r="E32" s="29">
        <v>435</v>
      </c>
      <c r="F32" s="60">
        <f t="shared" si="1"/>
        <v>0</v>
      </c>
      <c r="G32" s="23">
        <f t="shared" si="2"/>
        <v>1</v>
      </c>
      <c r="H32" s="29">
        <v>72.849999999999994</v>
      </c>
      <c r="I32" s="29">
        <v>437</v>
      </c>
      <c r="J32" s="60">
        <f t="shared" si="5"/>
        <v>4.5977011494252873E-3</v>
      </c>
      <c r="K32" s="23">
        <f t="shared" si="3"/>
        <v>0</v>
      </c>
      <c r="L32" s="3"/>
      <c r="M32" s="3"/>
      <c r="N32" s="24"/>
      <c r="O32" s="1"/>
      <c r="R32" s="24"/>
      <c r="S32" s="1"/>
      <c r="V32" s="24"/>
      <c r="W32" s="1"/>
      <c r="Z32" s="1">
        <f t="shared" si="4"/>
        <v>435</v>
      </c>
    </row>
    <row r="33" spans="3:26" ht="15.5" x14ac:dyDescent="0.35">
      <c r="C33" s="28" t="s">
        <v>9</v>
      </c>
      <c r="D33" s="48">
        <v>0.30399999999999999</v>
      </c>
      <c r="E33" s="29">
        <v>435</v>
      </c>
      <c r="F33" s="60">
        <f t="shared" si="1"/>
        <v>0</v>
      </c>
      <c r="G33" s="23">
        <f t="shared" si="2"/>
        <v>1</v>
      </c>
      <c r="H33" s="29">
        <v>67.55</v>
      </c>
      <c r="I33" s="29">
        <v>438</v>
      </c>
      <c r="J33" s="60">
        <f t="shared" si="5"/>
        <v>6.8965517241379309E-3</v>
      </c>
      <c r="K33" s="23">
        <f t="shared" si="3"/>
        <v>0</v>
      </c>
      <c r="L33" s="3"/>
      <c r="M33" s="3"/>
      <c r="N33" s="24"/>
      <c r="O33" s="1"/>
      <c r="R33" s="24"/>
      <c r="S33" s="1"/>
      <c r="V33" s="24"/>
      <c r="W33" s="1"/>
      <c r="Z33" s="1">
        <f t="shared" si="4"/>
        <v>435</v>
      </c>
    </row>
    <row r="34" spans="3:26" ht="15.5" x14ac:dyDescent="0.35">
      <c r="C34" s="28" t="s">
        <v>47</v>
      </c>
      <c r="D34" s="48">
        <v>0.252</v>
      </c>
      <c r="E34" s="29">
        <v>435</v>
      </c>
      <c r="F34" s="60">
        <f t="shared" si="1"/>
        <v>0</v>
      </c>
      <c r="G34" s="23">
        <f t="shared" si="2"/>
        <v>1</v>
      </c>
      <c r="H34" s="29">
        <v>72.84</v>
      </c>
      <c r="I34" s="29">
        <v>437</v>
      </c>
      <c r="J34" s="60">
        <f t="shared" si="5"/>
        <v>4.5977011494252873E-3</v>
      </c>
      <c r="K34" s="23">
        <f t="shared" si="3"/>
        <v>0</v>
      </c>
      <c r="L34" s="3"/>
      <c r="M34" s="3"/>
      <c r="N34" s="24"/>
      <c r="O34" s="1"/>
      <c r="R34" s="24"/>
      <c r="S34" s="1"/>
      <c r="V34" s="24"/>
      <c r="W34" s="1"/>
      <c r="Z34" s="1">
        <f t="shared" si="4"/>
        <v>435</v>
      </c>
    </row>
    <row r="35" spans="3:26" ht="15.5" x14ac:dyDescent="0.35">
      <c r="C35" s="28" t="s">
        <v>48</v>
      </c>
      <c r="D35" s="48">
        <v>0.24</v>
      </c>
      <c r="E35" s="29">
        <v>435</v>
      </c>
      <c r="F35" s="60">
        <f t="shared" si="1"/>
        <v>0</v>
      </c>
      <c r="G35" s="23">
        <f t="shared" si="2"/>
        <v>1</v>
      </c>
      <c r="H35" s="29">
        <v>77.69</v>
      </c>
      <c r="I35" s="29">
        <v>436</v>
      </c>
      <c r="J35" s="60">
        <f t="shared" si="5"/>
        <v>2.2988505747126436E-3</v>
      </c>
      <c r="K35" s="23">
        <f t="shared" si="3"/>
        <v>0</v>
      </c>
      <c r="L35" s="3"/>
      <c r="M35" s="3"/>
      <c r="N35" s="24"/>
      <c r="O35" s="1"/>
      <c r="R35" s="24"/>
      <c r="S35" s="1"/>
      <c r="V35" s="24"/>
      <c r="W35" s="1"/>
      <c r="Z35" s="1">
        <f t="shared" si="4"/>
        <v>435</v>
      </c>
    </row>
    <row r="36" spans="3:26" ht="15.5" x14ac:dyDescent="0.35">
      <c r="C36" s="28" t="s">
        <v>49</v>
      </c>
      <c r="D36" s="48">
        <v>0.51</v>
      </c>
      <c r="E36" s="29">
        <v>578</v>
      </c>
      <c r="F36" s="60">
        <f t="shared" si="1"/>
        <v>0</v>
      </c>
      <c r="G36" s="23">
        <f t="shared" si="2"/>
        <v>1</v>
      </c>
      <c r="H36" s="29">
        <v>230.92</v>
      </c>
      <c r="I36" s="29">
        <v>582</v>
      </c>
      <c r="J36" s="60">
        <f t="shared" si="5"/>
        <v>6.920415224913495E-3</v>
      </c>
      <c r="K36" s="23">
        <f t="shared" si="3"/>
        <v>0</v>
      </c>
      <c r="Z36" s="1">
        <f t="shared" si="4"/>
        <v>578</v>
      </c>
    </row>
    <row r="37" spans="3:26" ht="15.5" x14ac:dyDescent="0.35">
      <c r="C37" s="28" t="s">
        <v>50</v>
      </c>
      <c r="D37" s="48">
        <v>0.44900000000000001</v>
      </c>
      <c r="E37" s="29">
        <v>578</v>
      </c>
      <c r="F37" s="60">
        <f t="shared" si="1"/>
        <v>0</v>
      </c>
      <c r="G37" s="23">
        <f t="shared" si="2"/>
        <v>1</v>
      </c>
      <c r="H37" s="29">
        <v>259.31</v>
      </c>
      <c r="I37" s="29">
        <v>583</v>
      </c>
      <c r="J37" s="60">
        <f t="shared" si="5"/>
        <v>8.6505190311418692E-3</v>
      </c>
      <c r="K37" s="23">
        <f t="shared" si="3"/>
        <v>0</v>
      </c>
      <c r="Z37" s="1">
        <f t="shared" si="4"/>
        <v>578</v>
      </c>
    </row>
    <row r="38" spans="3:26" ht="15.5" x14ac:dyDescent="0.35">
      <c r="C38" s="28" t="s">
        <v>51</v>
      </c>
      <c r="D38" s="48">
        <v>0.51300000000000001</v>
      </c>
      <c r="E38" s="29">
        <v>578</v>
      </c>
      <c r="F38" s="60">
        <f t="shared" si="1"/>
        <v>0</v>
      </c>
      <c r="G38" s="23">
        <f t="shared" si="2"/>
        <v>1</v>
      </c>
      <c r="H38" s="29">
        <v>218.72</v>
      </c>
      <c r="I38" s="29">
        <v>582</v>
      </c>
      <c r="J38" s="60">
        <f t="shared" si="5"/>
        <v>6.920415224913495E-3</v>
      </c>
      <c r="K38" s="23">
        <f t="shared" si="3"/>
        <v>0</v>
      </c>
      <c r="Z38" s="1">
        <f t="shared" si="4"/>
        <v>578</v>
      </c>
    </row>
    <row r="39" spans="3:26" ht="15.5" x14ac:dyDescent="0.35">
      <c r="C39" s="28" t="s">
        <v>52</v>
      </c>
      <c r="D39" s="48">
        <v>0.41899999999999998</v>
      </c>
      <c r="E39" s="29">
        <v>578</v>
      </c>
      <c r="F39" s="60">
        <f t="shared" si="1"/>
        <v>0</v>
      </c>
      <c r="G39" s="23">
        <f t="shared" si="2"/>
        <v>1</v>
      </c>
      <c r="H39" s="29">
        <v>236.29</v>
      </c>
      <c r="I39" s="29">
        <v>582</v>
      </c>
      <c r="J39" s="60">
        <f t="shared" si="5"/>
        <v>6.920415224913495E-3</v>
      </c>
      <c r="K39" s="23">
        <f t="shared" si="3"/>
        <v>0</v>
      </c>
      <c r="Z39" s="1">
        <f t="shared" si="4"/>
        <v>578</v>
      </c>
    </row>
    <row r="40" spans="3:26" ht="15.5" x14ac:dyDescent="0.35">
      <c r="C40" s="28" t="s">
        <v>53</v>
      </c>
      <c r="D40" s="48">
        <v>0.504</v>
      </c>
      <c r="E40" s="29">
        <v>578</v>
      </c>
      <c r="F40" s="60">
        <f t="shared" si="1"/>
        <v>0</v>
      </c>
      <c r="G40" s="23">
        <f t="shared" si="2"/>
        <v>1</v>
      </c>
      <c r="H40" s="29">
        <v>273.25</v>
      </c>
      <c r="I40" s="29">
        <v>582</v>
      </c>
      <c r="J40" s="60">
        <f t="shared" si="5"/>
        <v>6.920415224913495E-3</v>
      </c>
      <c r="K40" s="23">
        <f t="shared" si="3"/>
        <v>0</v>
      </c>
      <c r="Z40" s="1">
        <f t="shared" si="4"/>
        <v>578</v>
      </c>
    </row>
    <row r="41" spans="3:26" ht="15.5" x14ac:dyDescent="0.35">
      <c r="C41" s="28" t="s">
        <v>54</v>
      </c>
      <c r="D41" s="48">
        <v>0.88900000000000001</v>
      </c>
      <c r="E41" s="29">
        <v>741</v>
      </c>
      <c r="F41" s="60">
        <f t="shared" si="1"/>
        <v>0</v>
      </c>
      <c r="G41" s="23">
        <f t="shared" si="2"/>
        <v>1</v>
      </c>
      <c r="H41" s="29">
        <v>413.36</v>
      </c>
      <c r="I41" s="29">
        <v>747</v>
      </c>
      <c r="J41" s="60">
        <f t="shared" si="5"/>
        <v>8.0971659919028341E-3</v>
      </c>
      <c r="K41" s="23">
        <f t="shared" si="3"/>
        <v>0</v>
      </c>
      <c r="Z41" s="1">
        <f t="shared" si="4"/>
        <v>741</v>
      </c>
    </row>
    <row r="42" spans="3:26" ht="15.5" x14ac:dyDescent="0.35">
      <c r="C42" s="28" t="s">
        <v>10</v>
      </c>
      <c r="D42" s="48">
        <v>0.98199999999999998</v>
      </c>
      <c r="E42" s="29">
        <v>741</v>
      </c>
      <c r="F42" s="60">
        <f t="shared" si="1"/>
        <v>0</v>
      </c>
      <c r="G42" s="23">
        <f t="shared" si="2"/>
        <v>1</v>
      </c>
      <c r="H42" s="29">
        <v>414.94</v>
      </c>
      <c r="I42" s="29">
        <v>747</v>
      </c>
      <c r="J42" s="60">
        <f t="shared" si="5"/>
        <v>8.0971659919028341E-3</v>
      </c>
      <c r="K42" s="23">
        <f t="shared" si="3"/>
        <v>0</v>
      </c>
      <c r="Z42" s="1">
        <f t="shared" si="4"/>
        <v>741</v>
      </c>
    </row>
    <row r="43" spans="3:26" ht="15.5" x14ac:dyDescent="0.35">
      <c r="C43" s="28" t="s">
        <v>55</v>
      </c>
      <c r="D43" s="48">
        <v>0.93400000000000005</v>
      </c>
      <c r="E43" s="29">
        <v>741</v>
      </c>
      <c r="F43" s="60">
        <f t="shared" si="1"/>
        <v>0</v>
      </c>
      <c r="G43" s="23">
        <f t="shared" si="2"/>
        <v>1</v>
      </c>
      <c r="H43" s="29">
        <v>484.33</v>
      </c>
      <c r="I43" s="29">
        <v>747</v>
      </c>
      <c r="J43" s="60">
        <f t="shared" si="5"/>
        <v>8.0971659919028341E-3</v>
      </c>
      <c r="K43" s="23">
        <f t="shared" si="3"/>
        <v>0</v>
      </c>
      <c r="Z43" s="1">
        <f t="shared" si="4"/>
        <v>741</v>
      </c>
    </row>
    <row r="44" spans="3:26" ht="15.5" x14ac:dyDescent="0.35">
      <c r="C44" s="28" t="s">
        <v>56</v>
      </c>
      <c r="D44" s="48">
        <v>1.042</v>
      </c>
      <c r="E44" s="29">
        <v>741</v>
      </c>
      <c r="F44" s="60">
        <f t="shared" si="1"/>
        <v>0</v>
      </c>
      <c r="G44" s="23">
        <f t="shared" si="2"/>
        <v>1</v>
      </c>
      <c r="H44" s="29">
        <v>473.27</v>
      </c>
      <c r="I44" s="29">
        <v>745</v>
      </c>
      <c r="J44" s="60">
        <f t="shared" si="5"/>
        <v>5.3981106612685558E-3</v>
      </c>
      <c r="K44" s="23">
        <f t="shared" si="3"/>
        <v>0</v>
      </c>
      <c r="Z44" s="1">
        <f t="shared" si="4"/>
        <v>741</v>
      </c>
    </row>
    <row r="45" spans="3:26" ht="15.5" x14ac:dyDescent="0.35">
      <c r="C45" s="28" t="s">
        <v>57</v>
      </c>
      <c r="D45" s="48">
        <v>1.026</v>
      </c>
      <c r="E45" s="29">
        <v>741</v>
      </c>
      <c r="F45" s="60">
        <f t="shared" si="1"/>
        <v>0</v>
      </c>
      <c r="G45" s="23">
        <f t="shared" si="2"/>
        <v>1</v>
      </c>
      <c r="H45" s="29">
        <v>429.84</v>
      </c>
      <c r="I45" s="29">
        <v>747</v>
      </c>
      <c r="J45" s="60">
        <f t="shared" si="5"/>
        <v>8.0971659919028341E-3</v>
      </c>
      <c r="K45" s="23">
        <f t="shared" si="3"/>
        <v>0</v>
      </c>
      <c r="Z45" s="1">
        <f t="shared" si="4"/>
        <v>741</v>
      </c>
    </row>
    <row r="46" spans="3:26" ht="15.5" x14ac:dyDescent="0.35">
      <c r="C46" t="s">
        <v>65</v>
      </c>
      <c r="D46" s="48">
        <v>22.422999999999998</v>
      </c>
      <c r="E46" s="29">
        <v>5704</v>
      </c>
      <c r="F46" s="60">
        <f t="shared" si="1"/>
        <v>0</v>
      </c>
      <c r="G46" s="23">
        <f t="shared" si="2"/>
        <v>1</v>
      </c>
      <c r="H46">
        <v>179.18</v>
      </c>
      <c r="I46">
        <v>7595</v>
      </c>
      <c r="J46" s="60">
        <f t="shared" si="5"/>
        <v>0.33152173913043476</v>
      </c>
      <c r="K46" s="23">
        <f t="shared" si="3"/>
        <v>0</v>
      </c>
      <c r="Z46" s="1">
        <f t="shared" si="4"/>
        <v>5704</v>
      </c>
    </row>
    <row r="47" spans="3:26" ht="15.5" x14ac:dyDescent="0.35">
      <c r="C47" s="28" t="s">
        <v>60</v>
      </c>
      <c r="D47" s="48">
        <v>3.2000000000000001E-2</v>
      </c>
      <c r="E47" s="29">
        <v>422</v>
      </c>
      <c r="F47" s="60">
        <f t="shared" si="1"/>
        <v>0</v>
      </c>
      <c r="G47" s="23">
        <f t="shared" si="2"/>
        <v>1</v>
      </c>
      <c r="H47" s="29">
        <v>2.02</v>
      </c>
      <c r="I47" s="29">
        <v>452</v>
      </c>
      <c r="J47" s="60">
        <f t="shared" si="5"/>
        <v>7.1090047393364927E-2</v>
      </c>
      <c r="K47" s="23">
        <f t="shared" si="3"/>
        <v>0</v>
      </c>
      <c r="Z47" s="1">
        <f t="shared" si="4"/>
        <v>422</v>
      </c>
    </row>
    <row r="48" spans="3:26" ht="15.5" x14ac:dyDescent="0.35">
      <c r="C48" s="28" t="s">
        <v>11</v>
      </c>
      <c r="D48" s="48">
        <v>6.2859999999999996</v>
      </c>
      <c r="E48" s="29">
        <v>4353</v>
      </c>
      <c r="F48" s="60">
        <f t="shared" si="1"/>
        <v>0</v>
      </c>
      <c r="G48" s="23">
        <f t="shared" si="2"/>
        <v>1</v>
      </c>
      <c r="H48" s="29">
        <v>24.69</v>
      </c>
      <c r="I48" s="29">
        <v>5017</v>
      </c>
      <c r="J48" s="60">
        <f t="shared" si="5"/>
        <v>0.1525384792097404</v>
      </c>
      <c r="K48" s="23">
        <f t="shared" si="3"/>
        <v>0</v>
      </c>
      <c r="Z48" s="1">
        <f t="shared" si="4"/>
        <v>4353</v>
      </c>
    </row>
    <row r="49" spans="3:26" ht="15.5" x14ac:dyDescent="0.35">
      <c r="C49" s="28" t="s">
        <v>12</v>
      </c>
      <c r="D49" s="48">
        <v>3.8250000000000002</v>
      </c>
      <c r="E49" s="29">
        <v>3431</v>
      </c>
      <c r="F49" s="60">
        <f t="shared" si="1"/>
        <v>0</v>
      </c>
      <c r="G49" s="23">
        <f t="shared" si="2"/>
        <v>1</v>
      </c>
      <c r="H49" s="29">
        <v>21.46</v>
      </c>
      <c r="I49" s="29">
        <v>3958</v>
      </c>
      <c r="J49" s="60">
        <f t="shared" si="5"/>
        <v>0.15359953366365492</v>
      </c>
      <c r="K49" s="23">
        <f t="shared" si="3"/>
        <v>0</v>
      </c>
      <c r="Z49" s="1">
        <f t="shared" si="4"/>
        <v>3431</v>
      </c>
    </row>
    <row r="50" spans="3:26" ht="15.5" x14ac:dyDescent="0.35">
      <c r="C50" s="28" t="s">
        <v>13</v>
      </c>
      <c r="D50" s="48">
        <v>4.2489999999999997</v>
      </c>
      <c r="E50" s="29">
        <v>3407</v>
      </c>
      <c r="F50" s="60">
        <f t="shared" si="1"/>
        <v>0</v>
      </c>
      <c r="G50" s="23">
        <f t="shared" si="2"/>
        <v>1</v>
      </c>
      <c r="H50" s="29">
        <v>22.88</v>
      </c>
      <c r="I50" s="29">
        <v>3916</v>
      </c>
      <c r="J50" s="60">
        <f t="shared" si="5"/>
        <v>0.14939829762254184</v>
      </c>
      <c r="K50" s="23">
        <f t="shared" si="3"/>
        <v>0</v>
      </c>
      <c r="Z50" s="1">
        <f t="shared" si="4"/>
        <v>3407</v>
      </c>
    </row>
    <row r="51" spans="3:26" ht="15.5" x14ac:dyDescent="0.35">
      <c r="C51" s="28" t="s">
        <v>58</v>
      </c>
      <c r="D51" s="48">
        <v>1.33</v>
      </c>
      <c r="E51" s="29">
        <v>2057</v>
      </c>
      <c r="F51" s="60">
        <f t="shared" si="1"/>
        <v>0</v>
      </c>
      <c r="G51" s="23">
        <f t="shared" si="2"/>
        <v>1</v>
      </c>
      <c r="H51" s="29">
        <v>14.1</v>
      </c>
      <c r="I51" s="29">
        <v>2344</v>
      </c>
      <c r="J51" s="60">
        <f t="shared" si="5"/>
        <v>0.13952357802625182</v>
      </c>
      <c r="K51" s="23">
        <f t="shared" si="3"/>
        <v>0</v>
      </c>
      <c r="Z51" s="1">
        <f t="shared" si="4"/>
        <v>2057</v>
      </c>
    </row>
    <row r="52" spans="3:26" ht="15.5" x14ac:dyDescent="0.35">
      <c r="C52" s="28" t="s">
        <v>59</v>
      </c>
      <c r="D52" s="48">
        <v>1.7270000000000001</v>
      </c>
      <c r="E52" s="29">
        <v>2574</v>
      </c>
      <c r="F52" s="60">
        <f t="shared" si="1"/>
        <v>0</v>
      </c>
      <c r="G52" s="23">
        <f t="shared" si="2"/>
        <v>1</v>
      </c>
      <c r="H52" s="29">
        <v>17.190000000000001</v>
      </c>
      <c r="I52" s="29">
        <v>2984</v>
      </c>
      <c r="J52" s="60">
        <f t="shared" si="5"/>
        <v>0.15928515928515929</v>
      </c>
      <c r="K52" s="23">
        <f t="shared" si="3"/>
        <v>0</v>
      </c>
      <c r="Z52" s="1">
        <f t="shared" si="4"/>
        <v>2574</v>
      </c>
    </row>
    <row r="53" spans="3:26" ht="15.5" x14ac:dyDescent="0.35">
      <c r="C53" s="28" t="s">
        <v>61</v>
      </c>
      <c r="D53" s="48">
        <v>15.085000000000001</v>
      </c>
      <c r="E53" s="29">
        <v>7210</v>
      </c>
      <c r="F53" s="60">
        <f t="shared" si="1"/>
        <v>0</v>
      </c>
      <c r="G53" s="23">
        <f t="shared" si="2"/>
        <v>1</v>
      </c>
      <c r="H53" s="29">
        <v>67.03</v>
      </c>
      <c r="I53" s="29">
        <v>9382</v>
      </c>
      <c r="J53" s="60">
        <f t="shared" si="5"/>
        <v>0.30124826629681001</v>
      </c>
      <c r="K53" s="23">
        <f t="shared" si="3"/>
        <v>0</v>
      </c>
      <c r="Z53" s="1">
        <f t="shared" si="4"/>
        <v>7210</v>
      </c>
    </row>
    <row r="54" spans="3:26" ht="15.5" x14ac:dyDescent="0.35">
      <c r="C54" s="28" t="s">
        <v>62</v>
      </c>
      <c r="D54" s="48">
        <v>8.5340000000000007</v>
      </c>
      <c r="E54" s="29">
        <v>6017</v>
      </c>
      <c r="F54" s="60">
        <f t="shared" si="1"/>
        <v>0</v>
      </c>
      <c r="G54" s="23">
        <f t="shared" si="2"/>
        <v>1</v>
      </c>
      <c r="H54" s="29">
        <v>36.369999999999997</v>
      </c>
      <c r="I54" s="29">
        <v>7794</v>
      </c>
      <c r="J54" s="60">
        <f t="shared" si="5"/>
        <v>0.29532989862057502</v>
      </c>
      <c r="K54" s="23">
        <f t="shared" si="3"/>
        <v>0</v>
      </c>
      <c r="Z54" s="1">
        <f t="shared" si="4"/>
        <v>6017</v>
      </c>
    </row>
    <row r="55" spans="3:26" ht="15.5" x14ac:dyDescent="0.35">
      <c r="C55" s="28" t="s">
        <v>67</v>
      </c>
      <c r="D55" s="50">
        <v>11.186999999999999</v>
      </c>
      <c r="E55">
        <v>9274</v>
      </c>
      <c r="F55" s="60">
        <f t="shared" si="1"/>
        <v>0</v>
      </c>
      <c r="G55" s="23">
        <f t="shared" si="2"/>
        <v>1</v>
      </c>
      <c r="H55">
        <v>123.85</v>
      </c>
      <c r="I55">
        <v>12419</v>
      </c>
      <c r="J55" s="60">
        <f t="shared" si="5"/>
        <v>0.33912012076773779</v>
      </c>
      <c r="K55" s="23">
        <f t="shared" si="3"/>
        <v>0</v>
      </c>
      <c r="Z55" s="1">
        <f t="shared" si="4"/>
        <v>9274</v>
      </c>
    </row>
    <row r="56" spans="3:26" ht="15.5" x14ac:dyDescent="0.35">
      <c r="C56" s="28" t="s">
        <v>74</v>
      </c>
      <c r="D56" s="50">
        <v>22.33</v>
      </c>
      <c r="E56">
        <v>15694</v>
      </c>
      <c r="F56" s="60">
        <f t="shared" si="1"/>
        <v>0</v>
      </c>
      <c r="G56" s="23">
        <f t="shared" si="2"/>
        <v>1</v>
      </c>
      <c r="H56">
        <v>320.01</v>
      </c>
      <c r="I56">
        <v>23886</v>
      </c>
      <c r="J56" s="60">
        <f t="shared" si="5"/>
        <v>0.52198292341022046</v>
      </c>
      <c r="K56" s="23">
        <f t="shared" si="3"/>
        <v>0</v>
      </c>
      <c r="Z56" s="1">
        <f t="shared" si="4"/>
        <v>15694</v>
      </c>
    </row>
    <row r="57" spans="3:26" ht="15.5" x14ac:dyDescent="0.35">
      <c r="C57" s="28" t="s">
        <v>14</v>
      </c>
      <c r="D57" s="48">
        <v>0.12</v>
      </c>
      <c r="E57" s="29">
        <v>796</v>
      </c>
      <c r="F57" s="60">
        <f t="shared" si="1"/>
        <v>0</v>
      </c>
      <c r="G57" s="23">
        <f t="shared" si="2"/>
        <v>1</v>
      </c>
      <c r="H57" s="29">
        <v>7.05</v>
      </c>
      <c r="I57" s="29">
        <v>849</v>
      </c>
      <c r="J57" s="60">
        <f t="shared" si="5"/>
        <v>6.6582914572864318E-2</v>
      </c>
      <c r="K57" s="23">
        <f t="shared" si="3"/>
        <v>0</v>
      </c>
      <c r="Z57" s="1">
        <f t="shared" si="4"/>
        <v>796</v>
      </c>
    </row>
    <row r="58" spans="3:26" ht="15.5" x14ac:dyDescent="0.35">
      <c r="C58" s="28" t="s">
        <v>15</v>
      </c>
      <c r="D58" s="48">
        <v>4.0380000000000003</v>
      </c>
      <c r="E58" s="29">
        <v>2286</v>
      </c>
      <c r="F58" s="60">
        <f t="shared" si="1"/>
        <v>0</v>
      </c>
      <c r="G58" s="23">
        <f t="shared" si="2"/>
        <v>1</v>
      </c>
      <c r="H58" s="29">
        <v>57.1</v>
      </c>
      <c r="I58" s="29">
        <v>2468</v>
      </c>
      <c r="J58" s="60">
        <f t="shared" si="5"/>
        <v>7.9615048118985121E-2</v>
      </c>
      <c r="K58" s="23">
        <f t="shared" si="3"/>
        <v>0</v>
      </c>
      <c r="Z58" s="1">
        <f t="shared" si="4"/>
        <v>2286</v>
      </c>
    </row>
  </sheetData>
  <mergeCells count="11">
    <mergeCell ref="B6:B7"/>
    <mergeCell ref="B8:B9"/>
    <mergeCell ref="B14:B15"/>
    <mergeCell ref="B16:B17"/>
    <mergeCell ref="B10:B11"/>
    <mergeCell ref="B12:B13"/>
    <mergeCell ref="D20:G20"/>
    <mergeCell ref="H20:K20"/>
    <mergeCell ref="L20:O20"/>
    <mergeCell ref="P20:S20"/>
    <mergeCell ref="T20:W20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9618-66DE-2C4D-B044-A0EBF5A09F52}">
  <dimension ref="B4:AC58"/>
  <sheetViews>
    <sheetView tabSelected="1" topLeftCell="A4" zoomScale="74" zoomScaleNormal="74" workbookViewId="0">
      <selection activeCell="O8" sqref="O8"/>
    </sheetView>
  </sheetViews>
  <sheetFormatPr baseColWidth="10" defaultRowHeight="14.5" x14ac:dyDescent="0.35"/>
  <cols>
    <col min="2" max="2" width="13.453125" bestFit="1" customWidth="1"/>
    <col min="3" max="3" width="25.453125" bestFit="1" customWidth="1"/>
    <col min="4" max="4" width="10.81640625" bestFit="1" customWidth="1"/>
    <col min="5" max="5" width="8" bestFit="1" customWidth="1"/>
    <col min="6" max="6" width="10" bestFit="1" customWidth="1"/>
    <col min="7" max="7" width="14.453125" bestFit="1" customWidth="1"/>
    <col min="8" max="8" width="15.1796875" bestFit="1" customWidth="1"/>
    <col min="12" max="12" width="27.453125" bestFit="1" customWidth="1"/>
    <col min="16" max="16" width="14.453125" bestFit="1" customWidth="1"/>
    <col min="28" max="28" width="15.81640625" bestFit="1" customWidth="1"/>
  </cols>
  <sheetData>
    <row r="4" spans="2:22" ht="15.5" x14ac:dyDescent="0.35"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</row>
    <row r="5" spans="2:22" ht="15.5" x14ac:dyDescent="0.35">
      <c r="C5" s="1"/>
      <c r="D5" s="2" t="s">
        <v>0</v>
      </c>
      <c r="E5" s="2" t="s">
        <v>1</v>
      </c>
      <c r="F5" s="2" t="s">
        <v>2</v>
      </c>
      <c r="G5" s="2" t="s">
        <v>76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</row>
    <row r="6" spans="2:22" ht="15.5" x14ac:dyDescent="0.35">
      <c r="B6" s="85" t="s">
        <v>70</v>
      </c>
      <c r="C6" s="2" t="str">
        <f>D20</f>
        <v>GreedyDestructive+BVNS</v>
      </c>
      <c r="D6" s="5">
        <f>AVERAGE(E22:E28)</f>
        <v>12946.785714285714</v>
      </c>
      <c r="E6" s="5">
        <f>AVERAGE(D22:D28)</f>
        <v>93.742857142857147</v>
      </c>
      <c r="F6" s="7">
        <f>AVERAGE(F22:F28)</f>
        <v>0</v>
      </c>
      <c r="G6" s="8">
        <f>SUM(G22:G28)</f>
        <v>7</v>
      </c>
      <c r="I6" s="1">
        <f>E7/E6</f>
        <v>1.1484455958549222</v>
      </c>
      <c r="J6" s="1"/>
      <c r="K6" s="1"/>
      <c r="L6" s="1"/>
      <c r="M6" s="2" t="s">
        <v>0</v>
      </c>
      <c r="N6" s="2" t="s">
        <v>1</v>
      </c>
      <c r="O6" s="2" t="s">
        <v>2</v>
      </c>
      <c r="P6" s="2" t="s">
        <v>76</v>
      </c>
      <c r="Q6" s="1"/>
      <c r="R6" s="1"/>
      <c r="S6" s="1"/>
      <c r="T6" s="1"/>
      <c r="U6" s="1"/>
      <c r="V6" s="3"/>
    </row>
    <row r="7" spans="2:22" ht="15.5" x14ac:dyDescent="0.35">
      <c r="B7" s="85"/>
      <c r="C7" s="2" t="str">
        <f>H20</f>
        <v>(LS + PI) EA</v>
      </c>
      <c r="D7" s="9">
        <f>AVERAGE(I22:I28)</f>
        <v>14235</v>
      </c>
      <c r="E7" s="9">
        <f>AVERAGE(H22:H28)</f>
        <v>107.65857142857142</v>
      </c>
      <c r="F7" s="11">
        <f>AVERAGE(J22:J28)</f>
        <v>7.6950085489539938E-2</v>
      </c>
      <c r="G7" s="12">
        <f>SUM(K22:K28)</f>
        <v>0</v>
      </c>
      <c r="H7" s="16"/>
      <c r="I7" s="1"/>
      <c r="J7" s="1"/>
      <c r="K7" s="1"/>
      <c r="L7" s="2" t="str">
        <f>D20</f>
        <v>GreedyDestructive+BVNS</v>
      </c>
      <c r="M7" s="5">
        <f>AVERAGE(E22:E58)</f>
        <v>11994.445945945947</v>
      </c>
      <c r="N7" s="5">
        <f>AVERAGE(D22:D58)</f>
        <v>68.06454054054052</v>
      </c>
      <c r="O7" s="7">
        <f>AVERAGE(F22:F58)</f>
        <v>0</v>
      </c>
      <c r="P7" s="8">
        <f>SUM(G22:G58)</f>
        <v>37</v>
      </c>
      <c r="Q7" s="1"/>
      <c r="R7" s="1"/>
      <c r="S7" s="1"/>
      <c r="T7" s="1"/>
      <c r="U7" s="1"/>
      <c r="V7" s="3"/>
    </row>
    <row r="8" spans="2:22" ht="15.5" x14ac:dyDescent="0.35">
      <c r="B8" s="85" t="s">
        <v>71</v>
      </c>
      <c r="C8" s="2" t="str">
        <f t="shared" ref="C8:C17" si="0">C6</f>
        <v>GreedyDestructive+BVNS</v>
      </c>
      <c r="D8" s="5">
        <f>AVERAGE(E31:E45)</f>
        <v>584.66666666666663</v>
      </c>
      <c r="E8" s="5">
        <f>AVERAGE(D31:D45)</f>
        <v>0.56700000000000006</v>
      </c>
      <c r="F8" s="7">
        <f>AVERAGE(F31:F45)</f>
        <v>0</v>
      </c>
      <c r="G8" s="8">
        <f>SUM(G31:G45)</f>
        <v>15</v>
      </c>
      <c r="H8" s="16"/>
      <c r="I8" s="1">
        <f>E9/E8</f>
        <v>445.43915343915336</v>
      </c>
      <c r="J8" s="1"/>
      <c r="K8" s="1"/>
      <c r="L8" s="2" t="str">
        <f>H20</f>
        <v>(LS + PI) EA</v>
      </c>
      <c r="M8" s="9">
        <f>AVERAGE(I22:I58)</f>
        <v>26954.45945945946</v>
      </c>
      <c r="N8" s="9">
        <f>AVERAGE(H22:H58)</f>
        <v>242.2532432432433</v>
      </c>
      <c r="O8" s="11">
        <f>AVERAGE(J22:J58)</f>
        <v>0.17578438627928186</v>
      </c>
      <c r="P8" s="12">
        <f>SUM(K22:K58)</f>
        <v>0</v>
      </c>
      <c r="Q8" s="1"/>
      <c r="R8" s="1"/>
      <c r="S8" s="1"/>
      <c r="T8" s="1"/>
      <c r="U8" s="1"/>
      <c r="V8" s="3"/>
    </row>
    <row r="9" spans="2:22" ht="15.5" x14ac:dyDescent="0.35">
      <c r="B9" s="85"/>
      <c r="C9" s="2" t="str">
        <f t="shared" si="0"/>
        <v>(LS + PI) EA</v>
      </c>
      <c r="D9" s="9">
        <f>AVERAGE(I31:I45)</f>
        <v>588.66666666666663</v>
      </c>
      <c r="E9" s="9">
        <f>AVERAGE(H31:H45)</f>
        <v>252.56399999999999</v>
      </c>
      <c r="F9" s="11">
        <f>AVERAGE(J31:J45)</f>
        <v>6.6270873921009865E-3</v>
      </c>
      <c r="G9" s="12">
        <f>SUM(K31:K45)</f>
        <v>0</v>
      </c>
      <c r="H9" s="1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</row>
    <row r="10" spans="2:22" ht="15.5" x14ac:dyDescent="0.35">
      <c r="B10" s="85" t="s">
        <v>65</v>
      </c>
      <c r="C10" s="2" t="str">
        <f t="shared" si="0"/>
        <v>GreedyDestructive+BVNS</v>
      </c>
      <c r="D10" s="5">
        <f>AVERAGE(E46)</f>
        <v>5701</v>
      </c>
      <c r="E10" s="5">
        <f>AVERAGE(D46)</f>
        <v>22.422999999999998</v>
      </c>
      <c r="F10" s="7">
        <f>AVERAGE(F46)</f>
        <v>0</v>
      </c>
      <c r="G10" s="8">
        <f>SUM(G46)</f>
        <v>1</v>
      </c>
      <c r="H10" s="16"/>
      <c r="I10" s="1">
        <f>E11/E10</f>
        <v>7.9909021986353306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</row>
    <row r="11" spans="2:22" ht="15.5" x14ac:dyDescent="0.35">
      <c r="B11" s="85"/>
      <c r="C11" s="2" t="str">
        <f t="shared" si="0"/>
        <v>(LS + PI) EA</v>
      </c>
      <c r="D11" s="9">
        <f>AVERAGE(I46)</f>
        <v>7595</v>
      </c>
      <c r="E11" s="9">
        <f>AVERAGE(H46)</f>
        <v>179.18</v>
      </c>
      <c r="F11" s="11">
        <f>AVERAGE(J46)</f>
        <v>0.33222241711980355</v>
      </c>
      <c r="G11" s="12">
        <f>SUM(K46)</f>
        <v>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</row>
    <row r="12" spans="2:22" ht="15.5" x14ac:dyDescent="0.35">
      <c r="B12" s="85" t="s">
        <v>60</v>
      </c>
      <c r="C12" s="2" t="str">
        <f t="shared" si="0"/>
        <v>GreedyDestructive+BVNS</v>
      </c>
      <c r="D12" s="5">
        <f>AVERAGE(E47)</f>
        <v>422</v>
      </c>
      <c r="E12" s="5">
        <f>AVERAGE(D47)</f>
        <v>3.2000000000000001E-2</v>
      </c>
      <c r="F12" s="7">
        <f>AVERAGE(F47)</f>
        <v>0</v>
      </c>
      <c r="G12" s="8">
        <f>SUM(G47)</f>
        <v>1</v>
      </c>
      <c r="H12" s="16"/>
      <c r="I12" s="1">
        <f>E13/E12</f>
        <v>63.125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</row>
    <row r="13" spans="2:22" ht="15.5" x14ac:dyDescent="0.35">
      <c r="B13" s="85"/>
      <c r="C13" s="2" t="str">
        <f t="shared" si="0"/>
        <v>(LS + PI) EA</v>
      </c>
      <c r="D13" s="9">
        <f>AVERAGE(I47)</f>
        <v>452</v>
      </c>
      <c r="E13" s="9">
        <f>AVERAGE(H47)</f>
        <v>2.02</v>
      </c>
      <c r="F13" s="11">
        <f>AVERAGE(J47)</f>
        <v>7.1090047393364927E-2</v>
      </c>
      <c r="G13" s="12">
        <f>SUM(K47)</f>
        <v>0</v>
      </c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</row>
    <row r="14" spans="2:22" ht="15.5" x14ac:dyDescent="0.35">
      <c r="B14" s="85" t="s">
        <v>72</v>
      </c>
      <c r="C14" s="2" t="str">
        <f t="shared" si="0"/>
        <v>GreedyDestructive+BVNS</v>
      </c>
      <c r="D14" s="5">
        <f>AVERAGE(E48:E56)</f>
        <v>6001.666666666667</v>
      </c>
      <c r="E14" s="5">
        <f>AVERAGE(D48:D56)</f>
        <v>8.283666666666667</v>
      </c>
      <c r="F14" s="7">
        <f>AVERAGE(F48:F56)</f>
        <v>0</v>
      </c>
      <c r="G14" s="8">
        <f>SUM(G48:G56)</f>
        <v>9</v>
      </c>
      <c r="H14" s="16"/>
      <c r="I14" s="1">
        <f>E15/E14</f>
        <v>8.6861695706410185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</row>
    <row r="15" spans="2:22" ht="15.5" x14ac:dyDescent="0.35">
      <c r="B15" s="85"/>
      <c r="C15" s="2" t="str">
        <f t="shared" si="0"/>
        <v>(LS + PI) EA</v>
      </c>
      <c r="D15" s="9">
        <f>AVERAGE(I48:I56)</f>
        <v>7966.666666666667</v>
      </c>
      <c r="E15" s="9">
        <f>AVERAGE(H48:H56)</f>
        <v>71.953333333333319</v>
      </c>
      <c r="F15" s="11">
        <f>AVERAGE(J48:J56)</f>
        <v>0.24581947602002385</v>
      </c>
      <c r="G15" s="12">
        <f>SUM(K48:K56)</f>
        <v>0</v>
      </c>
      <c r="H15" s="1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</row>
    <row r="16" spans="2:22" ht="15.5" x14ac:dyDescent="0.35">
      <c r="B16" s="85" t="s">
        <v>73</v>
      </c>
      <c r="C16" s="2" t="str">
        <f t="shared" si="0"/>
        <v>GreedyDestructive+BVNS</v>
      </c>
      <c r="D16" s="5">
        <f>AVERAGE(E57:E58)</f>
        <v>1540.5</v>
      </c>
      <c r="E16" s="5">
        <f>AVERAGE(D57:D58)</f>
        <v>2.0790000000000002</v>
      </c>
      <c r="F16" s="7">
        <f>AVERAGE(F57:F58)</f>
        <v>0</v>
      </c>
      <c r="G16" s="8">
        <f>SUM(G57:G58)</f>
        <v>2</v>
      </c>
      <c r="H16" s="16"/>
      <c r="I16" s="1">
        <f>E17/E16</f>
        <v>15.428090428090428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</row>
    <row r="17" spans="2:29" ht="15.5" x14ac:dyDescent="0.35">
      <c r="B17" s="85"/>
      <c r="C17" s="2" t="str">
        <f t="shared" si="0"/>
        <v>(LS + PI) EA</v>
      </c>
      <c r="D17" s="9">
        <f>AVERAGE(I57:I58)</f>
        <v>1658.5</v>
      </c>
      <c r="E17" s="9">
        <f>AVERAGE(H57:H58)</f>
        <v>32.075000000000003</v>
      </c>
      <c r="F17" s="11">
        <f>AVERAGE(J57:J58)</f>
        <v>7.3335220962580966E-2</v>
      </c>
      <c r="G17" s="12">
        <f>SUM(K57:K58)</f>
        <v>0</v>
      </c>
      <c r="H17" s="1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</row>
    <row r="18" spans="2:29" ht="15.5" x14ac:dyDescent="0.35">
      <c r="C18" s="1"/>
      <c r="D18" s="1"/>
      <c r="E18" s="17"/>
      <c r="F18" s="18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</row>
    <row r="19" spans="2:29" ht="15.5" x14ac:dyDescent="0.3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</row>
    <row r="20" spans="2:29" ht="15.5" x14ac:dyDescent="0.35">
      <c r="C20" s="30"/>
      <c r="D20" s="77" t="s">
        <v>68</v>
      </c>
      <c r="E20" s="77"/>
      <c r="F20" s="77"/>
      <c r="G20" s="77"/>
      <c r="H20" s="77" t="s">
        <v>69</v>
      </c>
      <c r="I20" s="77"/>
      <c r="J20" s="77"/>
      <c r="K20" s="77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31"/>
    </row>
    <row r="21" spans="2:29" ht="15.5" x14ac:dyDescent="0.35">
      <c r="C21" s="20" t="s">
        <v>3</v>
      </c>
      <c r="D21" s="21" t="s">
        <v>4</v>
      </c>
      <c r="E21" s="21" t="s">
        <v>0</v>
      </c>
      <c r="F21" s="20" t="s">
        <v>2</v>
      </c>
      <c r="G21" s="20" t="s">
        <v>5</v>
      </c>
      <c r="H21" s="21" t="s">
        <v>4</v>
      </c>
      <c r="I21" s="21" t="s">
        <v>0</v>
      </c>
      <c r="J21" s="20" t="s">
        <v>2</v>
      </c>
      <c r="K21" s="20" t="s">
        <v>5</v>
      </c>
      <c r="L21" s="3"/>
      <c r="M21" s="3"/>
      <c r="N21" s="1"/>
      <c r="O21" s="1"/>
      <c r="P21" s="3"/>
      <c r="Q21" s="3"/>
      <c r="R21" s="1"/>
      <c r="S21" s="1"/>
      <c r="T21" s="3"/>
      <c r="U21" s="3"/>
      <c r="V21" s="1"/>
      <c r="W21" s="1"/>
      <c r="Z21" s="1" t="s">
        <v>6</v>
      </c>
      <c r="AB21" t="s">
        <v>85</v>
      </c>
      <c r="AC21">
        <v>717.5</v>
      </c>
    </row>
    <row r="22" spans="2:29" ht="15.5" x14ac:dyDescent="0.35">
      <c r="C22" s="28" t="s">
        <v>7</v>
      </c>
      <c r="D22" s="48">
        <v>0.30499999999999999</v>
      </c>
      <c r="E22">
        <v>717.5</v>
      </c>
      <c r="F22" s="60">
        <f t="shared" ref="F22:F58" si="1">(E22-$Z22)/$Z22</f>
        <v>0</v>
      </c>
      <c r="G22" s="23">
        <f t="shared" ref="G22:G58" si="2">IF(E22=$Z22,1,0)</f>
        <v>1</v>
      </c>
      <c r="H22" s="29">
        <v>3.33</v>
      </c>
      <c r="I22" s="29">
        <v>755</v>
      </c>
      <c r="J22" s="60">
        <f>(I22-$Z22)/$Z22</f>
        <v>5.2264808362369339E-2</v>
      </c>
      <c r="K22" s="23">
        <f t="shared" ref="K22:K58" si="3">IF(I22=$Z22,1,0)</f>
        <v>0</v>
      </c>
      <c r="L22" s="3"/>
      <c r="M22" s="3"/>
      <c r="N22" s="24"/>
      <c r="O22" s="1"/>
      <c r="R22" s="24"/>
      <c r="S22" s="1"/>
      <c r="V22" s="24"/>
      <c r="W22" s="1"/>
      <c r="Z22" s="1">
        <f t="shared" ref="Z22:Z58" si="4">MIN(Q21,M22,I22,E22)</f>
        <v>717.5</v>
      </c>
      <c r="AB22" t="s">
        <v>86</v>
      </c>
      <c r="AC22">
        <v>1422</v>
      </c>
    </row>
    <row r="23" spans="2:29" ht="15.5" x14ac:dyDescent="0.35">
      <c r="C23" s="28" t="s">
        <v>8</v>
      </c>
      <c r="D23" s="48">
        <v>0.71699999999999997</v>
      </c>
      <c r="E23">
        <v>1422</v>
      </c>
      <c r="F23" s="60">
        <f t="shared" si="1"/>
        <v>0</v>
      </c>
      <c r="G23" s="23">
        <f t="shared" si="2"/>
        <v>1</v>
      </c>
      <c r="H23" s="29">
        <v>6.79</v>
      </c>
      <c r="I23" s="29">
        <v>1514</v>
      </c>
      <c r="J23" s="60">
        <f t="shared" ref="J23:J58" si="5">(I23-$Z23)/$Z23</f>
        <v>6.4697609001406475E-2</v>
      </c>
      <c r="K23" s="23">
        <f t="shared" si="3"/>
        <v>0</v>
      </c>
      <c r="L23" s="3"/>
      <c r="M23" s="3"/>
      <c r="N23" s="24"/>
      <c r="O23" s="1"/>
      <c r="R23" s="24"/>
      <c r="S23" s="1"/>
      <c r="V23" s="24"/>
      <c r="W23" s="1"/>
      <c r="Z23" s="1">
        <f t="shared" si="4"/>
        <v>1422</v>
      </c>
      <c r="AB23" t="s">
        <v>87</v>
      </c>
      <c r="AC23">
        <v>2863</v>
      </c>
    </row>
    <row r="24" spans="2:29" ht="15.5" x14ac:dyDescent="0.35">
      <c r="C24" s="28" t="s">
        <v>42</v>
      </c>
      <c r="D24" s="48">
        <v>3.2210000000000001</v>
      </c>
      <c r="E24">
        <v>2863</v>
      </c>
      <c r="F24" s="60">
        <f t="shared" si="1"/>
        <v>0</v>
      </c>
      <c r="G24" s="23">
        <f t="shared" si="2"/>
        <v>1</v>
      </c>
      <c r="H24" s="29">
        <v>13.46</v>
      </c>
      <c r="I24" s="29">
        <v>3046</v>
      </c>
      <c r="J24" s="60">
        <f t="shared" si="5"/>
        <v>6.391896611945512E-2</v>
      </c>
      <c r="K24" s="23">
        <f t="shared" si="3"/>
        <v>0</v>
      </c>
      <c r="L24" s="3"/>
      <c r="M24" s="3"/>
      <c r="N24" s="24"/>
      <c r="O24" s="1"/>
      <c r="R24" s="24"/>
      <c r="S24" s="1"/>
      <c r="V24" s="24"/>
      <c r="W24" s="1"/>
      <c r="Z24" s="1">
        <f t="shared" si="4"/>
        <v>2863</v>
      </c>
      <c r="AB24" t="s">
        <v>88</v>
      </c>
      <c r="AC24">
        <v>5700.5</v>
      </c>
    </row>
    <row r="25" spans="2:29" ht="15.5" x14ac:dyDescent="0.35">
      <c r="C25" s="28" t="s">
        <v>43</v>
      </c>
      <c r="D25" s="48">
        <v>14.335000000000001</v>
      </c>
      <c r="E25">
        <v>5700.5</v>
      </c>
      <c r="F25" s="60">
        <f t="shared" si="1"/>
        <v>0</v>
      </c>
      <c r="G25" s="23">
        <f t="shared" si="2"/>
        <v>1</v>
      </c>
      <c r="H25" s="29">
        <v>25.11</v>
      </c>
      <c r="I25" s="29">
        <v>6120</v>
      </c>
      <c r="J25" s="60">
        <f t="shared" si="5"/>
        <v>7.3590035961757741E-2</v>
      </c>
      <c r="K25" s="23">
        <f t="shared" si="3"/>
        <v>0</v>
      </c>
      <c r="L25" s="3"/>
      <c r="M25" s="3"/>
      <c r="N25" s="24"/>
      <c r="O25" s="1"/>
      <c r="R25" s="24"/>
      <c r="S25" s="1"/>
      <c r="V25" s="24"/>
      <c r="W25" s="1"/>
      <c r="Z25" s="1">
        <f t="shared" si="4"/>
        <v>5700.5</v>
      </c>
      <c r="AB25" t="s">
        <v>89</v>
      </c>
      <c r="AC25">
        <v>11415.5</v>
      </c>
    </row>
    <row r="26" spans="2:29" ht="15.5" x14ac:dyDescent="0.35">
      <c r="C26" s="28" t="s">
        <v>44</v>
      </c>
      <c r="D26" s="48">
        <v>50.231999999999999</v>
      </c>
      <c r="E26">
        <v>11415.5</v>
      </c>
      <c r="F26" s="60">
        <f t="shared" si="1"/>
        <v>0</v>
      </c>
      <c r="G26" s="23">
        <f t="shared" si="2"/>
        <v>1</v>
      </c>
      <c r="H26" s="29">
        <v>54.1</v>
      </c>
      <c r="I26" s="29">
        <v>12304</v>
      </c>
      <c r="J26" s="60">
        <f t="shared" si="5"/>
        <v>7.7832771232096712E-2</v>
      </c>
      <c r="K26" s="23">
        <f t="shared" si="3"/>
        <v>0</v>
      </c>
      <c r="L26" s="3"/>
      <c r="M26" s="3"/>
      <c r="N26" s="24"/>
      <c r="O26" s="1"/>
      <c r="R26" s="24"/>
      <c r="S26" s="1"/>
      <c r="V26" s="24"/>
      <c r="W26" s="1"/>
      <c r="Z26" s="1">
        <f t="shared" si="4"/>
        <v>11415.5</v>
      </c>
      <c r="AB26" t="s">
        <v>90</v>
      </c>
      <c r="AC26">
        <v>22821.5</v>
      </c>
    </row>
    <row r="27" spans="2:29" ht="15.5" x14ac:dyDescent="0.35">
      <c r="C27" s="28" t="s">
        <v>66</v>
      </c>
      <c r="D27" s="50">
        <v>171.48400000000001</v>
      </c>
      <c r="E27">
        <v>22821.5</v>
      </c>
      <c r="F27" s="60">
        <f t="shared" si="1"/>
        <v>0</v>
      </c>
      <c r="G27" s="23">
        <f t="shared" si="2"/>
        <v>1</v>
      </c>
      <c r="H27">
        <v>178.13</v>
      </c>
      <c r="I27">
        <v>24848</v>
      </c>
      <c r="J27" s="60">
        <f t="shared" si="5"/>
        <v>8.8797844138203005E-2</v>
      </c>
      <c r="K27" s="23">
        <f t="shared" si="3"/>
        <v>0</v>
      </c>
      <c r="L27" s="3"/>
      <c r="M27" s="3"/>
      <c r="N27" s="24"/>
      <c r="O27" s="1"/>
      <c r="R27" s="24"/>
      <c r="S27" s="1"/>
      <c r="V27" s="24"/>
      <c r="W27" s="1"/>
      <c r="Z27" s="1">
        <f t="shared" si="4"/>
        <v>22821.5</v>
      </c>
      <c r="AB27" t="s">
        <v>119</v>
      </c>
      <c r="AC27">
        <v>45687.5</v>
      </c>
    </row>
    <row r="28" spans="2:29" ht="15.5" x14ac:dyDescent="0.35">
      <c r="C28" s="28" t="s">
        <v>75</v>
      </c>
      <c r="D28" s="50">
        <v>415.90600000000001</v>
      </c>
      <c r="E28">
        <v>45687.5</v>
      </c>
      <c r="F28" s="60">
        <f t="shared" si="1"/>
        <v>0</v>
      </c>
      <c r="G28" s="23">
        <f t="shared" si="2"/>
        <v>1</v>
      </c>
      <c r="H28">
        <v>472.69</v>
      </c>
      <c r="I28">
        <v>51058</v>
      </c>
      <c r="J28" s="60">
        <f t="shared" si="5"/>
        <v>0.1175485636114911</v>
      </c>
      <c r="K28" s="23">
        <f t="shared" si="3"/>
        <v>0</v>
      </c>
      <c r="L28" s="3"/>
      <c r="M28" s="3"/>
      <c r="N28" s="24"/>
      <c r="O28" s="1"/>
      <c r="R28" s="24"/>
      <c r="S28" s="1"/>
      <c r="V28" s="24"/>
      <c r="W28" s="1"/>
      <c r="Z28" s="1">
        <f t="shared" si="4"/>
        <v>45687.5</v>
      </c>
      <c r="AB28" t="s">
        <v>122</v>
      </c>
      <c r="AC28">
        <v>91917</v>
      </c>
    </row>
    <row r="29" spans="2:29" ht="15.5" x14ac:dyDescent="0.35">
      <c r="C29" s="28" t="s">
        <v>120</v>
      </c>
      <c r="D29" s="29">
        <v>258.04300000000001</v>
      </c>
      <c r="E29">
        <v>91917</v>
      </c>
      <c r="F29" s="60">
        <f t="shared" si="1"/>
        <v>0</v>
      </c>
      <c r="G29" s="23">
        <f t="shared" si="2"/>
        <v>1</v>
      </c>
      <c r="H29" s="29">
        <v>1106.82</v>
      </c>
      <c r="I29" s="29">
        <v>151210</v>
      </c>
      <c r="J29" s="60">
        <f t="shared" si="5"/>
        <v>0.64507109675032914</v>
      </c>
      <c r="K29" s="23">
        <f t="shared" si="3"/>
        <v>0</v>
      </c>
      <c r="L29" s="3"/>
      <c r="M29" s="3"/>
      <c r="N29" s="24"/>
      <c r="O29" s="1"/>
      <c r="R29" s="24"/>
      <c r="S29" s="1"/>
      <c r="V29" s="24"/>
      <c r="W29" s="1"/>
      <c r="Z29" s="1">
        <f t="shared" si="4"/>
        <v>91917</v>
      </c>
      <c r="AB29" t="s">
        <v>123</v>
      </c>
      <c r="AC29">
        <v>189261</v>
      </c>
    </row>
    <row r="30" spans="2:29" ht="15.5" x14ac:dyDescent="0.35">
      <c r="C30" s="28" t="s">
        <v>121</v>
      </c>
      <c r="D30" s="29">
        <v>1494.4739999999999</v>
      </c>
      <c r="E30">
        <v>189261</v>
      </c>
      <c r="F30" s="60">
        <f t="shared" si="1"/>
        <v>0</v>
      </c>
      <c r="G30" s="23">
        <f t="shared" si="2"/>
        <v>1</v>
      </c>
      <c r="H30" s="29">
        <v>2421.5500000000002</v>
      </c>
      <c r="I30" s="29">
        <v>654566</v>
      </c>
      <c r="J30" s="60">
        <f t="shared" si="5"/>
        <v>2.458536095656263</v>
      </c>
      <c r="K30" s="23">
        <f t="shared" si="3"/>
        <v>0</v>
      </c>
      <c r="L30" s="3"/>
      <c r="M30" s="3"/>
      <c r="N30" s="24"/>
      <c r="O30" s="1"/>
      <c r="R30" s="24"/>
      <c r="S30" s="1"/>
      <c r="V30" s="24"/>
      <c r="W30" s="1"/>
      <c r="Z30" s="1">
        <f t="shared" si="4"/>
        <v>189261</v>
      </c>
      <c r="AB30" t="s">
        <v>91</v>
      </c>
      <c r="AC30">
        <v>435</v>
      </c>
    </row>
    <row r="31" spans="2:29" ht="15.5" x14ac:dyDescent="0.35">
      <c r="C31" s="28" t="s">
        <v>45</v>
      </c>
      <c r="D31" s="48">
        <v>0.19700000000000001</v>
      </c>
      <c r="E31">
        <v>435</v>
      </c>
      <c r="F31" s="60">
        <f t="shared" si="1"/>
        <v>0</v>
      </c>
      <c r="G31" s="23">
        <f t="shared" si="2"/>
        <v>1</v>
      </c>
      <c r="H31" s="29">
        <v>63.3</v>
      </c>
      <c r="I31" s="29">
        <v>438</v>
      </c>
      <c r="J31" s="60">
        <f t="shared" si="5"/>
        <v>6.8965517241379309E-3</v>
      </c>
      <c r="K31" s="23">
        <f t="shared" si="3"/>
        <v>0</v>
      </c>
      <c r="L31" s="3"/>
      <c r="M31" s="3"/>
      <c r="N31" s="24"/>
      <c r="O31" s="1"/>
      <c r="R31" s="24"/>
      <c r="S31" s="1"/>
      <c r="V31" s="24"/>
      <c r="W31" s="1"/>
      <c r="Z31" s="1">
        <f t="shared" si="4"/>
        <v>435</v>
      </c>
      <c r="AB31" t="s">
        <v>92</v>
      </c>
      <c r="AC31">
        <v>435</v>
      </c>
    </row>
    <row r="32" spans="2:29" ht="15.5" x14ac:dyDescent="0.35">
      <c r="C32" s="28" t="s">
        <v>46</v>
      </c>
      <c r="D32" s="48">
        <v>0.24399999999999999</v>
      </c>
      <c r="E32">
        <v>435</v>
      </c>
      <c r="F32" s="60">
        <f t="shared" si="1"/>
        <v>0</v>
      </c>
      <c r="G32" s="23">
        <f t="shared" si="2"/>
        <v>1</v>
      </c>
      <c r="H32" s="29">
        <v>72.849999999999994</v>
      </c>
      <c r="I32" s="29">
        <v>437</v>
      </c>
      <c r="J32" s="60">
        <f t="shared" si="5"/>
        <v>4.5977011494252873E-3</v>
      </c>
      <c r="K32" s="23">
        <f t="shared" si="3"/>
        <v>0</v>
      </c>
      <c r="L32" s="3"/>
      <c r="M32" s="3"/>
      <c r="N32" s="24"/>
      <c r="O32" s="1"/>
      <c r="R32" s="24"/>
      <c r="S32" s="1"/>
      <c r="V32" s="24"/>
      <c r="W32" s="1"/>
      <c r="Z32" s="1">
        <f t="shared" si="4"/>
        <v>435</v>
      </c>
      <c r="AB32" t="s">
        <v>93</v>
      </c>
      <c r="AC32">
        <v>435</v>
      </c>
    </row>
    <row r="33" spans="3:29" ht="15.5" x14ac:dyDescent="0.35">
      <c r="C33" s="28" t="s">
        <v>9</v>
      </c>
      <c r="D33" s="48">
        <v>0.30399999999999999</v>
      </c>
      <c r="E33">
        <v>435</v>
      </c>
      <c r="F33" s="60">
        <f t="shared" si="1"/>
        <v>0</v>
      </c>
      <c r="G33" s="23">
        <f t="shared" si="2"/>
        <v>1</v>
      </c>
      <c r="H33" s="29">
        <v>67.55</v>
      </c>
      <c r="I33" s="29">
        <v>438</v>
      </c>
      <c r="J33" s="60">
        <f t="shared" si="5"/>
        <v>6.8965517241379309E-3</v>
      </c>
      <c r="K33" s="23">
        <f t="shared" si="3"/>
        <v>0</v>
      </c>
      <c r="L33" s="3"/>
      <c r="M33" s="3"/>
      <c r="N33" s="24"/>
      <c r="O33" s="1"/>
      <c r="R33" s="24"/>
      <c r="S33" s="1"/>
      <c r="V33" s="24"/>
      <c r="W33" s="1"/>
      <c r="Z33" s="1">
        <f t="shared" si="4"/>
        <v>435</v>
      </c>
      <c r="AB33" t="s">
        <v>94</v>
      </c>
      <c r="AC33">
        <v>435</v>
      </c>
    </row>
    <row r="34" spans="3:29" ht="15.5" x14ac:dyDescent="0.35">
      <c r="C34" s="28" t="s">
        <v>47</v>
      </c>
      <c r="D34" s="48">
        <v>0.252</v>
      </c>
      <c r="E34">
        <v>435</v>
      </c>
      <c r="F34" s="60">
        <f t="shared" si="1"/>
        <v>0</v>
      </c>
      <c r="G34" s="23">
        <f t="shared" si="2"/>
        <v>1</v>
      </c>
      <c r="H34" s="29">
        <v>72.84</v>
      </c>
      <c r="I34" s="29">
        <v>437</v>
      </c>
      <c r="J34" s="60">
        <f t="shared" si="5"/>
        <v>4.5977011494252873E-3</v>
      </c>
      <c r="K34" s="23">
        <f t="shared" si="3"/>
        <v>0</v>
      </c>
      <c r="L34" s="3"/>
      <c r="M34" s="3"/>
      <c r="N34" s="24"/>
      <c r="O34" s="1"/>
      <c r="R34" s="24"/>
      <c r="S34" s="1"/>
      <c r="V34" s="24"/>
      <c r="W34" s="1"/>
      <c r="Z34" s="1">
        <f t="shared" si="4"/>
        <v>435</v>
      </c>
      <c r="AB34" t="s">
        <v>95</v>
      </c>
      <c r="AC34">
        <v>435</v>
      </c>
    </row>
    <row r="35" spans="3:29" ht="15.5" x14ac:dyDescent="0.35">
      <c r="C35" s="28" t="s">
        <v>48</v>
      </c>
      <c r="D35" s="48">
        <v>0.24</v>
      </c>
      <c r="E35">
        <v>435</v>
      </c>
      <c r="F35" s="60">
        <f t="shared" si="1"/>
        <v>0</v>
      </c>
      <c r="G35" s="23">
        <f t="shared" si="2"/>
        <v>1</v>
      </c>
      <c r="H35" s="29">
        <v>77.69</v>
      </c>
      <c r="I35" s="29">
        <v>436</v>
      </c>
      <c r="J35" s="60">
        <f t="shared" si="5"/>
        <v>2.2988505747126436E-3</v>
      </c>
      <c r="K35" s="23">
        <f t="shared" si="3"/>
        <v>0</v>
      </c>
      <c r="L35" s="3"/>
      <c r="M35" s="3"/>
      <c r="N35" s="24"/>
      <c r="O35" s="1"/>
      <c r="R35" s="24"/>
      <c r="S35" s="1"/>
      <c r="V35" s="24"/>
      <c r="W35" s="1"/>
      <c r="Z35" s="1">
        <f t="shared" si="4"/>
        <v>435</v>
      </c>
      <c r="AB35" t="s">
        <v>96</v>
      </c>
      <c r="AC35">
        <v>578</v>
      </c>
    </row>
    <row r="36" spans="3:29" ht="15.5" x14ac:dyDescent="0.35">
      <c r="C36" s="28" t="s">
        <v>49</v>
      </c>
      <c r="D36" s="48">
        <v>0.51</v>
      </c>
      <c r="E36">
        <v>578</v>
      </c>
      <c r="F36" s="60">
        <f t="shared" si="1"/>
        <v>0</v>
      </c>
      <c r="G36" s="23">
        <f t="shared" si="2"/>
        <v>1</v>
      </c>
      <c r="H36" s="29">
        <v>230.92</v>
      </c>
      <c r="I36" s="29">
        <v>582</v>
      </c>
      <c r="J36" s="60">
        <f t="shared" si="5"/>
        <v>6.920415224913495E-3</v>
      </c>
      <c r="K36" s="23">
        <f t="shared" si="3"/>
        <v>0</v>
      </c>
      <c r="Z36" s="1">
        <f t="shared" si="4"/>
        <v>578</v>
      </c>
      <c r="AB36" t="s">
        <v>97</v>
      </c>
      <c r="AC36">
        <v>578</v>
      </c>
    </row>
    <row r="37" spans="3:29" ht="15.5" x14ac:dyDescent="0.35">
      <c r="C37" s="28" t="s">
        <v>50</v>
      </c>
      <c r="D37" s="48">
        <v>0.44900000000000001</v>
      </c>
      <c r="E37">
        <v>578</v>
      </c>
      <c r="F37" s="60">
        <f t="shared" si="1"/>
        <v>0</v>
      </c>
      <c r="G37" s="23">
        <f t="shared" si="2"/>
        <v>1</v>
      </c>
      <c r="H37" s="29">
        <v>259.31</v>
      </c>
      <c r="I37" s="29">
        <v>583</v>
      </c>
      <c r="J37" s="60">
        <f t="shared" si="5"/>
        <v>8.6505190311418692E-3</v>
      </c>
      <c r="K37" s="23">
        <f t="shared" si="3"/>
        <v>0</v>
      </c>
      <c r="Z37" s="1">
        <f t="shared" si="4"/>
        <v>578</v>
      </c>
      <c r="AB37" t="s">
        <v>98</v>
      </c>
      <c r="AC37">
        <v>578</v>
      </c>
    </row>
    <row r="38" spans="3:29" ht="15.5" x14ac:dyDescent="0.35">
      <c r="C38" s="28" t="s">
        <v>51</v>
      </c>
      <c r="D38" s="48">
        <v>0.51300000000000001</v>
      </c>
      <c r="E38">
        <v>578</v>
      </c>
      <c r="F38" s="60">
        <f t="shared" si="1"/>
        <v>0</v>
      </c>
      <c r="G38" s="23">
        <f t="shared" si="2"/>
        <v>1</v>
      </c>
      <c r="H38" s="29">
        <v>218.72</v>
      </c>
      <c r="I38" s="29">
        <v>582</v>
      </c>
      <c r="J38" s="60">
        <f t="shared" si="5"/>
        <v>6.920415224913495E-3</v>
      </c>
      <c r="K38" s="23">
        <f t="shared" si="3"/>
        <v>0</v>
      </c>
      <c r="Z38" s="1">
        <f t="shared" si="4"/>
        <v>578</v>
      </c>
      <c r="AB38" t="s">
        <v>99</v>
      </c>
      <c r="AC38">
        <v>578</v>
      </c>
    </row>
    <row r="39" spans="3:29" ht="15.5" x14ac:dyDescent="0.35">
      <c r="C39" s="28" t="s">
        <v>52</v>
      </c>
      <c r="D39" s="48">
        <v>0.41899999999999998</v>
      </c>
      <c r="E39">
        <v>578</v>
      </c>
      <c r="F39" s="60">
        <f t="shared" si="1"/>
        <v>0</v>
      </c>
      <c r="G39" s="23">
        <f t="shared" si="2"/>
        <v>1</v>
      </c>
      <c r="H39" s="29">
        <v>236.29</v>
      </c>
      <c r="I39" s="29">
        <v>582</v>
      </c>
      <c r="J39" s="60">
        <f t="shared" si="5"/>
        <v>6.920415224913495E-3</v>
      </c>
      <c r="K39" s="23">
        <f t="shared" si="3"/>
        <v>0</v>
      </c>
      <c r="Z39" s="1">
        <f t="shared" si="4"/>
        <v>578</v>
      </c>
      <c r="AB39" t="s">
        <v>100</v>
      </c>
      <c r="AC39">
        <v>578</v>
      </c>
    </row>
    <row r="40" spans="3:29" ht="15.5" x14ac:dyDescent="0.35">
      <c r="C40" s="28" t="s">
        <v>53</v>
      </c>
      <c r="D40" s="48">
        <v>0.504</v>
      </c>
      <c r="E40">
        <v>578</v>
      </c>
      <c r="F40" s="60">
        <f t="shared" si="1"/>
        <v>0</v>
      </c>
      <c r="G40" s="23">
        <f t="shared" si="2"/>
        <v>1</v>
      </c>
      <c r="H40" s="29">
        <v>273.25</v>
      </c>
      <c r="I40" s="29">
        <v>582</v>
      </c>
      <c r="J40" s="60">
        <f t="shared" si="5"/>
        <v>6.920415224913495E-3</v>
      </c>
      <c r="K40" s="23">
        <f t="shared" si="3"/>
        <v>0</v>
      </c>
      <c r="Z40" s="1">
        <f t="shared" si="4"/>
        <v>578</v>
      </c>
      <c r="AB40" t="s">
        <v>101</v>
      </c>
      <c r="AC40">
        <v>741</v>
      </c>
    </row>
    <row r="41" spans="3:29" ht="15.5" x14ac:dyDescent="0.35">
      <c r="C41" s="28" t="s">
        <v>54</v>
      </c>
      <c r="D41" s="48">
        <v>0.88900000000000001</v>
      </c>
      <c r="E41">
        <v>741</v>
      </c>
      <c r="F41" s="60">
        <f t="shared" si="1"/>
        <v>0</v>
      </c>
      <c r="G41" s="23">
        <f t="shared" si="2"/>
        <v>1</v>
      </c>
      <c r="H41" s="29">
        <v>413.36</v>
      </c>
      <c r="I41" s="29">
        <v>747</v>
      </c>
      <c r="J41" s="60">
        <f t="shared" si="5"/>
        <v>8.0971659919028341E-3</v>
      </c>
      <c r="K41" s="23">
        <f t="shared" si="3"/>
        <v>0</v>
      </c>
      <c r="Z41" s="1">
        <f t="shared" si="4"/>
        <v>741</v>
      </c>
      <c r="AB41" t="s">
        <v>102</v>
      </c>
      <c r="AC41">
        <v>741</v>
      </c>
    </row>
    <row r="42" spans="3:29" ht="15.5" x14ac:dyDescent="0.35">
      <c r="C42" s="28" t="s">
        <v>10</v>
      </c>
      <c r="D42" s="48">
        <v>0.98199999999999998</v>
      </c>
      <c r="E42">
        <v>741</v>
      </c>
      <c r="F42" s="60">
        <f t="shared" si="1"/>
        <v>0</v>
      </c>
      <c r="G42" s="23">
        <f t="shared" si="2"/>
        <v>1</v>
      </c>
      <c r="H42" s="29">
        <v>414.94</v>
      </c>
      <c r="I42" s="29">
        <v>747</v>
      </c>
      <c r="J42" s="60">
        <f t="shared" si="5"/>
        <v>8.0971659919028341E-3</v>
      </c>
      <c r="K42" s="23">
        <f t="shared" si="3"/>
        <v>0</v>
      </c>
      <c r="Z42" s="1">
        <f t="shared" si="4"/>
        <v>741</v>
      </c>
      <c r="AB42" t="s">
        <v>103</v>
      </c>
      <c r="AC42">
        <v>741</v>
      </c>
    </row>
    <row r="43" spans="3:29" ht="15.5" x14ac:dyDescent="0.35">
      <c r="C43" s="28" t="s">
        <v>55</v>
      </c>
      <c r="D43" s="48">
        <v>0.93400000000000005</v>
      </c>
      <c r="E43">
        <v>741</v>
      </c>
      <c r="F43" s="60">
        <f t="shared" si="1"/>
        <v>0</v>
      </c>
      <c r="G43" s="23">
        <f t="shared" si="2"/>
        <v>1</v>
      </c>
      <c r="H43" s="29">
        <v>484.33</v>
      </c>
      <c r="I43" s="29">
        <v>747</v>
      </c>
      <c r="J43" s="60">
        <f t="shared" si="5"/>
        <v>8.0971659919028341E-3</v>
      </c>
      <c r="K43" s="23">
        <f t="shared" si="3"/>
        <v>0</v>
      </c>
      <c r="Z43" s="1">
        <f t="shared" si="4"/>
        <v>741</v>
      </c>
      <c r="AB43" t="s">
        <v>104</v>
      </c>
      <c r="AC43">
        <v>741</v>
      </c>
    </row>
    <row r="44" spans="3:29" ht="15.5" x14ac:dyDescent="0.35">
      <c r="C44" s="28" t="s">
        <v>56</v>
      </c>
      <c r="D44" s="48">
        <v>1.042</v>
      </c>
      <c r="E44">
        <v>741</v>
      </c>
      <c r="F44" s="60">
        <f t="shared" si="1"/>
        <v>0</v>
      </c>
      <c r="G44" s="23">
        <f t="shared" si="2"/>
        <v>1</v>
      </c>
      <c r="H44" s="29">
        <v>473.27</v>
      </c>
      <c r="I44" s="29">
        <v>745</v>
      </c>
      <c r="J44" s="60">
        <f t="shared" si="5"/>
        <v>5.3981106612685558E-3</v>
      </c>
      <c r="K44" s="23">
        <f t="shared" si="3"/>
        <v>0</v>
      </c>
      <c r="Z44" s="1">
        <f t="shared" si="4"/>
        <v>741</v>
      </c>
      <c r="AB44" t="s">
        <v>105</v>
      </c>
      <c r="AC44">
        <v>741</v>
      </c>
    </row>
    <row r="45" spans="3:29" ht="15.5" x14ac:dyDescent="0.35">
      <c r="C45" s="28" t="s">
        <v>57</v>
      </c>
      <c r="D45" s="48">
        <v>1.026</v>
      </c>
      <c r="E45">
        <v>741</v>
      </c>
      <c r="F45" s="60">
        <f t="shared" si="1"/>
        <v>0</v>
      </c>
      <c r="G45" s="23">
        <f t="shared" si="2"/>
        <v>1</v>
      </c>
      <c r="H45" s="29">
        <v>429.84</v>
      </c>
      <c r="I45" s="29">
        <v>747</v>
      </c>
      <c r="J45" s="60">
        <f t="shared" si="5"/>
        <v>8.0971659919028341E-3</v>
      </c>
      <c r="K45" s="23">
        <f t="shared" si="3"/>
        <v>0</v>
      </c>
      <c r="Z45" s="1">
        <f t="shared" si="4"/>
        <v>741</v>
      </c>
      <c r="AB45" t="s">
        <v>129</v>
      </c>
      <c r="AC45">
        <v>5701</v>
      </c>
    </row>
    <row r="46" spans="3:29" ht="15.5" x14ac:dyDescent="0.35">
      <c r="C46" t="s">
        <v>65</v>
      </c>
      <c r="D46" s="48">
        <v>22.422999999999998</v>
      </c>
      <c r="E46">
        <v>5701</v>
      </c>
      <c r="F46" s="60">
        <f t="shared" si="1"/>
        <v>0</v>
      </c>
      <c r="G46" s="23">
        <f t="shared" si="2"/>
        <v>1</v>
      </c>
      <c r="H46">
        <v>179.18</v>
      </c>
      <c r="I46">
        <v>7595</v>
      </c>
      <c r="J46" s="60">
        <f t="shared" si="5"/>
        <v>0.33222241711980355</v>
      </c>
      <c r="K46" s="23">
        <f t="shared" si="3"/>
        <v>0</v>
      </c>
      <c r="Z46" s="1">
        <f t="shared" si="4"/>
        <v>5701</v>
      </c>
      <c r="AB46" t="s">
        <v>106</v>
      </c>
      <c r="AC46">
        <v>422</v>
      </c>
    </row>
    <row r="47" spans="3:29" ht="15.5" x14ac:dyDescent="0.35">
      <c r="C47" s="28" t="s">
        <v>60</v>
      </c>
      <c r="D47" s="48">
        <v>3.2000000000000001E-2</v>
      </c>
      <c r="E47">
        <v>422</v>
      </c>
      <c r="F47" s="60">
        <f t="shared" si="1"/>
        <v>0</v>
      </c>
      <c r="G47" s="23">
        <f t="shared" si="2"/>
        <v>1</v>
      </c>
      <c r="H47" s="29">
        <v>2.02</v>
      </c>
      <c r="I47" s="29">
        <v>452</v>
      </c>
      <c r="J47" s="60">
        <f t="shared" si="5"/>
        <v>7.1090047393364927E-2</v>
      </c>
      <c r="K47" s="23">
        <f t="shared" si="3"/>
        <v>0</v>
      </c>
      <c r="Z47" s="1">
        <f t="shared" si="4"/>
        <v>422</v>
      </c>
      <c r="AB47" t="s">
        <v>107</v>
      </c>
      <c r="AC47">
        <v>4352.5</v>
      </c>
    </row>
    <row r="48" spans="3:29" ht="15.5" x14ac:dyDescent="0.35">
      <c r="C48" s="28" t="s">
        <v>11</v>
      </c>
      <c r="D48" s="48">
        <v>6.2859999999999996</v>
      </c>
      <c r="E48">
        <v>4352.5</v>
      </c>
      <c r="F48" s="60">
        <f t="shared" si="1"/>
        <v>0</v>
      </c>
      <c r="G48" s="23">
        <f t="shared" si="2"/>
        <v>1</v>
      </c>
      <c r="H48" s="29">
        <v>24.69</v>
      </c>
      <c r="I48" s="29">
        <v>5017</v>
      </c>
      <c r="J48" s="60">
        <f t="shared" si="5"/>
        <v>0.15267087880528432</v>
      </c>
      <c r="K48" s="23">
        <f t="shared" si="3"/>
        <v>0</v>
      </c>
      <c r="Z48" s="1">
        <f t="shared" si="4"/>
        <v>4352.5</v>
      </c>
      <c r="AB48" t="s">
        <v>108</v>
      </c>
      <c r="AC48">
        <v>3431</v>
      </c>
    </row>
    <row r="49" spans="3:29" ht="15.5" x14ac:dyDescent="0.35">
      <c r="C49" s="28" t="s">
        <v>12</v>
      </c>
      <c r="D49" s="48">
        <v>3.8250000000000002</v>
      </c>
      <c r="E49">
        <v>3431</v>
      </c>
      <c r="F49" s="60">
        <f t="shared" si="1"/>
        <v>0</v>
      </c>
      <c r="G49" s="23">
        <f t="shared" si="2"/>
        <v>1</v>
      </c>
      <c r="H49" s="29">
        <v>21.46</v>
      </c>
      <c r="I49" s="29">
        <v>3958</v>
      </c>
      <c r="J49" s="60">
        <f t="shared" si="5"/>
        <v>0.15359953366365492</v>
      </c>
      <c r="K49" s="23">
        <f t="shared" si="3"/>
        <v>0</v>
      </c>
      <c r="Z49" s="1">
        <f t="shared" si="4"/>
        <v>3431</v>
      </c>
      <c r="AB49" t="s">
        <v>109</v>
      </c>
      <c r="AC49">
        <v>3407</v>
      </c>
    </row>
    <row r="50" spans="3:29" ht="15.5" x14ac:dyDescent="0.35">
      <c r="C50" s="28" t="s">
        <v>13</v>
      </c>
      <c r="D50" s="48">
        <v>4.2489999999999997</v>
      </c>
      <c r="E50">
        <v>3407</v>
      </c>
      <c r="F50" s="60">
        <f t="shared" si="1"/>
        <v>0</v>
      </c>
      <c r="G50" s="23">
        <f t="shared" si="2"/>
        <v>1</v>
      </c>
      <c r="H50" s="29">
        <v>22.88</v>
      </c>
      <c r="I50" s="29">
        <v>3916</v>
      </c>
      <c r="J50" s="60">
        <f t="shared" si="5"/>
        <v>0.14939829762254184</v>
      </c>
      <c r="K50" s="23">
        <f t="shared" si="3"/>
        <v>0</v>
      </c>
      <c r="Z50" s="1">
        <f t="shared" si="4"/>
        <v>3407</v>
      </c>
      <c r="AB50" t="s">
        <v>110</v>
      </c>
      <c r="AC50">
        <v>2057</v>
      </c>
    </row>
    <row r="51" spans="3:29" ht="15.5" x14ac:dyDescent="0.35">
      <c r="C51" s="28" t="s">
        <v>58</v>
      </c>
      <c r="D51" s="48">
        <v>1.33</v>
      </c>
      <c r="E51">
        <v>2057</v>
      </c>
      <c r="F51" s="60">
        <f t="shared" si="1"/>
        <v>0</v>
      </c>
      <c r="G51" s="23">
        <f t="shared" si="2"/>
        <v>1</v>
      </c>
      <c r="H51" s="29">
        <v>14.1</v>
      </c>
      <c r="I51" s="29">
        <v>2344</v>
      </c>
      <c r="J51" s="60">
        <f t="shared" si="5"/>
        <v>0.13952357802625182</v>
      </c>
      <c r="K51" s="23">
        <f t="shared" si="3"/>
        <v>0</v>
      </c>
      <c r="Z51" s="1">
        <f t="shared" si="4"/>
        <v>2057</v>
      </c>
      <c r="AB51" t="s">
        <v>111</v>
      </c>
      <c r="AC51">
        <v>2574</v>
      </c>
    </row>
    <row r="52" spans="3:29" ht="15.5" x14ac:dyDescent="0.35">
      <c r="C52" s="28" t="s">
        <v>59</v>
      </c>
      <c r="D52" s="48">
        <v>1.7270000000000001</v>
      </c>
      <c r="E52">
        <v>2574</v>
      </c>
      <c r="F52" s="60">
        <f t="shared" si="1"/>
        <v>0</v>
      </c>
      <c r="G52" s="23">
        <f t="shared" si="2"/>
        <v>1</v>
      </c>
      <c r="H52" s="29">
        <v>17.190000000000001</v>
      </c>
      <c r="I52" s="29">
        <v>2984</v>
      </c>
      <c r="J52" s="60">
        <f t="shared" si="5"/>
        <v>0.15928515928515929</v>
      </c>
      <c r="K52" s="23">
        <f t="shared" si="3"/>
        <v>0</v>
      </c>
      <c r="Z52" s="1">
        <f t="shared" si="4"/>
        <v>2574</v>
      </c>
      <c r="AB52" t="s">
        <v>112</v>
      </c>
      <c r="AC52">
        <v>7210</v>
      </c>
    </row>
    <row r="53" spans="3:29" ht="15.5" x14ac:dyDescent="0.35">
      <c r="C53" s="28" t="s">
        <v>61</v>
      </c>
      <c r="D53" s="48">
        <v>15.085000000000001</v>
      </c>
      <c r="E53">
        <v>7210</v>
      </c>
      <c r="F53" s="60">
        <f t="shared" si="1"/>
        <v>0</v>
      </c>
      <c r="G53" s="23">
        <f t="shared" si="2"/>
        <v>1</v>
      </c>
      <c r="H53" s="29">
        <v>67.03</v>
      </c>
      <c r="I53" s="29">
        <v>9382</v>
      </c>
      <c r="J53" s="60">
        <f t="shared" si="5"/>
        <v>0.30124826629681001</v>
      </c>
      <c r="K53" s="23">
        <f t="shared" si="3"/>
        <v>0</v>
      </c>
      <c r="Z53" s="1">
        <f t="shared" si="4"/>
        <v>7210</v>
      </c>
      <c r="AB53" t="s">
        <v>113</v>
      </c>
      <c r="AC53">
        <v>6017</v>
      </c>
    </row>
    <row r="54" spans="3:29" ht="15.5" x14ac:dyDescent="0.35">
      <c r="C54" s="28" t="s">
        <v>62</v>
      </c>
      <c r="D54" s="48">
        <v>8.5340000000000007</v>
      </c>
      <c r="E54">
        <v>6017</v>
      </c>
      <c r="F54" s="60">
        <f t="shared" si="1"/>
        <v>0</v>
      </c>
      <c r="G54" s="23">
        <f t="shared" si="2"/>
        <v>1</v>
      </c>
      <c r="H54" s="29">
        <v>36.369999999999997</v>
      </c>
      <c r="I54" s="29">
        <v>7794</v>
      </c>
      <c r="J54" s="60">
        <f t="shared" si="5"/>
        <v>0.29532989862057502</v>
      </c>
      <c r="K54" s="23">
        <f t="shared" si="3"/>
        <v>0</v>
      </c>
      <c r="Z54" s="1">
        <f t="shared" si="4"/>
        <v>6017</v>
      </c>
      <c r="AB54" t="s">
        <v>114</v>
      </c>
      <c r="AC54">
        <v>9272.5</v>
      </c>
    </row>
    <row r="55" spans="3:29" ht="15.5" x14ac:dyDescent="0.35">
      <c r="C55" s="28" t="s">
        <v>67</v>
      </c>
      <c r="D55" s="50">
        <v>11.186999999999999</v>
      </c>
      <c r="E55">
        <v>9272.5</v>
      </c>
      <c r="F55" s="60">
        <f t="shared" si="1"/>
        <v>0</v>
      </c>
      <c r="G55" s="23">
        <f t="shared" si="2"/>
        <v>1</v>
      </c>
      <c r="H55">
        <v>123.85</v>
      </c>
      <c r="I55">
        <v>12419</v>
      </c>
      <c r="J55" s="60">
        <f t="shared" si="5"/>
        <v>0.3393367484497169</v>
      </c>
      <c r="K55" s="23">
        <f t="shared" si="3"/>
        <v>0</v>
      </c>
      <c r="Z55" s="1">
        <f t="shared" si="4"/>
        <v>9272.5</v>
      </c>
      <c r="AB55" t="s">
        <v>118</v>
      </c>
      <c r="AC55">
        <v>15694</v>
      </c>
    </row>
    <row r="56" spans="3:29" ht="15.5" x14ac:dyDescent="0.35">
      <c r="C56" s="28" t="s">
        <v>74</v>
      </c>
      <c r="D56" s="50">
        <v>22.33</v>
      </c>
      <c r="E56">
        <v>15694</v>
      </c>
      <c r="F56" s="60">
        <f t="shared" si="1"/>
        <v>0</v>
      </c>
      <c r="G56" s="23">
        <f t="shared" si="2"/>
        <v>1</v>
      </c>
      <c r="H56">
        <v>320.01</v>
      </c>
      <c r="I56">
        <v>23886</v>
      </c>
      <c r="J56" s="60">
        <f t="shared" si="5"/>
        <v>0.52198292341022046</v>
      </c>
      <c r="K56" s="23">
        <f t="shared" si="3"/>
        <v>0</v>
      </c>
      <c r="Z56" s="1">
        <f t="shared" si="4"/>
        <v>15694</v>
      </c>
      <c r="AB56" t="s">
        <v>116</v>
      </c>
      <c r="AC56">
        <v>796</v>
      </c>
    </row>
    <row r="57" spans="3:29" ht="15.5" x14ac:dyDescent="0.35">
      <c r="C57" s="28" t="s">
        <v>14</v>
      </c>
      <c r="D57" s="48">
        <v>0.12</v>
      </c>
      <c r="E57">
        <v>796</v>
      </c>
      <c r="F57" s="60">
        <f t="shared" si="1"/>
        <v>0</v>
      </c>
      <c r="G57" s="23">
        <f t="shared" si="2"/>
        <v>1</v>
      </c>
      <c r="H57" s="29">
        <v>7.05</v>
      </c>
      <c r="I57" s="29">
        <v>849</v>
      </c>
      <c r="J57" s="60">
        <f t="shared" si="5"/>
        <v>6.6582914572864318E-2</v>
      </c>
      <c r="K57" s="23">
        <f t="shared" si="3"/>
        <v>0</v>
      </c>
      <c r="Z57" s="1">
        <f t="shared" si="4"/>
        <v>796</v>
      </c>
      <c r="AB57" t="s">
        <v>117</v>
      </c>
      <c r="AC57">
        <v>2285</v>
      </c>
    </row>
    <row r="58" spans="3:29" ht="15.5" x14ac:dyDescent="0.35">
      <c r="C58" s="28" t="s">
        <v>15</v>
      </c>
      <c r="D58" s="48">
        <v>4.0380000000000003</v>
      </c>
      <c r="E58">
        <v>2285</v>
      </c>
      <c r="F58" s="60">
        <f t="shared" si="1"/>
        <v>0</v>
      </c>
      <c r="G58" s="23">
        <f t="shared" si="2"/>
        <v>1</v>
      </c>
      <c r="H58" s="29">
        <v>57.1</v>
      </c>
      <c r="I58" s="29">
        <v>2468</v>
      </c>
      <c r="J58" s="60">
        <f t="shared" si="5"/>
        <v>8.0087527352297599E-2</v>
      </c>
      <c r="K58" s="23">
        <f t="shared" si="3"/>
        <v>0</v>
      </c>
      <c r="Z58" s="1">
        <f t="shared" si="4"/>
        <v>2285</v>
      </c>
    </row>
  </sheetData>
  <sortState xmlns:xlrd2="http://schemas.microsoft.com/office/spreadsheetml/2017/richdata2" ref="AB21:AC57">
    <sortCondition ref="AB21:AB57"/>
  </sortState>
  <mergeCells count="11">
    <mergeCell ref="D20:G20"/>
    <mergeCell ref="H20:K20"/>
    <mergeCell ref="L20:O20"/>
    <mergeCell ref="P20:S20"/>
    <mergeCell ref="T20:W20"/>
    <mergeCell ref="B16:B17"/>
    <mergeCell ref="B6:B7"/>
    <mergeCell ref="B8:B9"/>
    <mergeCell ref="B10:B11"/>
    <mergeCell ref="B12:B13"/>
    <mergeCell ref="B14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4.1</vt:lpstr>
      <vt:lpstr>4.2</vt:lpstr>
      <vt:lpstr>4.3</vt:lpstr>
      <vt:lpstr>5</vt:lpstr>
      <vt:lpstr>6</vt:lpstr>
      <vt:lpstr>7</vt:lpstr>
      <vt:lpstr>Estadistics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2015-06-05T18:19:34Z</dcterms:created>
  <dcterms:modified xsi:type="dcterms:W3CDTF">2022-11-25T11:47:57Z</dcterms:modified>
</cp:coreProperties>
</file>