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Prácticas investigación\Docs importantes\"/>
    </mc:Choice>
  </mc:AlternateContent>
  <xr:revisionPtr revIDLastSave="0" documentId="13_ncr:1_{45C91B87-A0AC-4A0C-BFA0-8CBCF129AB94}" xr6:coauthVersionLast="46" xr6:coauthVersionMax="46" xr10:uidLastSave="{00000000-0000-0000-0000-000000000000}"/>
  <bookViews>
    <workbookView xWindow="28680" yWindow="-120" windowWidth="29040" windowHeight="15840" activeTab="4" xr2:uid="{371ECB85-E4A3-4C8C-A259-81977A2DC38D}"/>
  </bookViews>
  <sheets>
    <sheet name="Experimento 1" sheetId="1" r:id="rId1"/>
    <sheet name="Experimento 2" sheetId="2" r:id="rId2"/>
    <sheet name="Experimento 3" sheetId="3" r:id="rId3"/>
    <sheet name="Experimiento 4" sheetId="4" r:id="rId4"/>
    <sheet name="Experimento 5" sheetId="5" r:id="rId5"/>
    <sheet name="Final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5" i="4"/>
  <c r="B5" i="3"/>
  <c r="I7" i="6"/>
  <c r="H7" i="6"/>
  <c r="G7" i="6"/>
  <c r="F7" i="6"/>
  <c r="E7" i="6"/>
  <c r="D7" i="6"/>
  <c r="C7" i="6"/>
  <c r="B7" i="6"/>
  <c r="I6" i="6"/>
  <c r="H6" i="6"/>
  <c r="G6" i="6"/>
  <c r="F6" i="6"/>
  <c r="E6" i="6"/>
  <c r="D6" i="6"/>
  <c r="C6" i="6"/>
  <c r="B6" i="6"/>
  <c r="I5" i="6"/>
  <c r="H5" i="6"/>
  <c r="G5" i="6"/>
  <c r="F5" i="6"/>
  <c r="E5" i="6"/>
  <c r="D5" i="6"/>
  <c r="C5" i="6"/>
  <c r="B5" i="6"/>
  <c r="I14" i="5"/>
  <c r="I13" i="5"/>
  <c r="I12" i="5"/>
  <c r="I11" i="5"/>
  <c r="I10" i="5"/>
  <c r="I9" i="5"/>
  <c r="I8" i="5"/>
  <c r="I7" i="5"/>
  <c r="I6" i="5"/>
  <c r="I5" i="5"/>
  <c r="C5" i="5"/>
  <c r="D5" i="5"/>
  <c r="E5" i="5"/>
  <c r="F5" i="5"/>
  <c r="G5" i="5"/>
  <c r="H5" i="5"/>
  <c r="H14" i="5"/>
  <c r="G14" i="5"/>
  <c r="F14" i="5"/>
  <c r="E14" i="5"/>
  <c r="D14" i="5"/>
  <c r="C14" i="5"/>
  <c r="B14" i="5"/>
  <c r="H13" i="5"/>
  <c r="G13" i="5"/>
  <c r="F13" i="5"/>
  <c r="E13" i="5"/>
  <c r="D13" i="5"/>
  <c r="C13" i="5"/>
  <c r="B13" i="5"/>
  <c r="H12" i="5"/>
  <c r="G12" i="5"/>
  <c r="F12" i="5"/>
  <c r="E12" i="5"/>
  <c r="D12" i="5"/>
  <c r="C12" i="5"/>
  <c r="B12" i="5"/>
  <c r="H11" i="5"/>
  <c r="G11" i="5"/>
  <c r="F11" i="5"/>
  <c r="E11" i="5"/>
  <c r="D11" i="5"/>
  <c r="C11" i="5"/>
  <c r="B11" i="5"/>
  <c r="H10" i="5"/>
  <c r="G10" i="5"/>
  <c r="F10" i="5"/>
  <c r="E10" i="5"/>
  <c r="D10" i="5"/>
  <c r="C10" i="5"/>
  <c r="B10" i="5"/>
  <c r="H9" i="5"/>
  <c r="G9" i="5"/>
  <c r="F9" i="5"/>
  <c r="E9" i="5"/>
  <c r="D9" i="5"/>
  <c r="C9" i="5"/>
  <c r="B9" i="5"/>
  <c r="H8" i="5"/>
  <c r="G8" i="5"/>
  <c r="F8" i="5"/>
  <c r="E8" i="5"/>
  <c r="D8" i="5"/>
  <c r="C8" i="5"/>
  <c r="B8" i="5"/>
  <c r="H7" i="5"/>
  <c r="G7" i="5"/>
  <c r="F7" i="5"/>
  <c r="E7" i="5"/>
  <c r="D7" i="5"/>
  <c r="C7" i="5"/>
  <c r="B7" i="5"/>
  <c r="H6" i="5"/>
  <c r="G6" i="5"/>
  <c r="F6" i="5"/>
  <c r="E6" i="5"/>
  <c r="D6" i="5"/>
  <c r="C6" i="5"/>
  <c r="B6" i="5"/>
  <c r="I6" i="4"/>
  <c r="I5" i="4"/>
  <c r="C6" i="4"/>
  <c r="D6" i="4"/>
  <c r="E6" i="4"/>
  <c r="F6" i="4"/>
  <c r="G6" i="4"/>
  <c r="H6" i="4"/>
  <c r="B6" i="4"/>
  <c r="C5" i="4"/>
  <c r="D5" i="4"/>
  <c r="E5" i="4"/>
  <c r="F5" i="4"/>
  <c r="G5" i="4"/>
  <c r="H5" i="4"/>
  <c r="I14" i="3"/>
  <c r="I13" i="3"/>
  <c r="I12" i="3"/>
  <c r="I11" i="3"/>
  <c r="I10" i="3"/>
  <c r="I9" i="3"/>
  <c r="I8" i="3"/>
  <c r="I7" i="3"/>
  <c r="I6" i="3"/>
  <c r="I5" i="3"/>
  <c r="C8" i="3"/>
  <c r="D8" i="3"/>
  <c r="E8" i="3"/>
  <c r="F8" i="3"/>
  <c r="G8" i="3"/>
  <c r="H8" i="3"/>
  <c r="B8" i="3"/>
  <c r="C7" i="3"/>
  <c r="D7" i="3"/>
  <c r="E7" i="3"/>
  <c r="F7" i="3"/>
  <c r="G7" i="3"/>
  <c r="H7" i="3"/>
  <c r="B7" i="3"/>
  <c r="C6" i="3"/>
  <c r="D6" i="3"/>
  <c r="E6" i="3"/>
  <c r="F6" i="3"/>
  <c r="G6" i="3"/>
  <c r="H6" i="3"/>
  <c r="B6" i="3"/>
  <c r="C5" i="3"/>
  <c r="D5" i="3"/>
  <c r="E5" i="3"/>
  <c r="F5" i="3"/>
  <c r="G5" i="3"/>
  <c r="H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C6" i="2"/>
  <c r="D6" i="2"/>
  <c r="E6" i="2"/>
  <c r="F6" i="2"/>
  <c r="G6" i="2"/>
  <c r="H6" i="2"/>
  <c r="B6" i="2"/>
  <c r="C5" i="2"/>
  <c r="D5" i="2"/>
  <c r="E5" i="2"/>
  <c r="F5" i="2"/>
  <c r="G5" i="2"/>
  <c r="H5" i="2"/>
  <c r="B5" i="2"/>
  <c r="I6" i="2"/>
  <c r="I5" i="2"/>
  <c r="B38" i="1"/>
  <c r="B65" i="1"/>
  <c r="C66" i="1"/>
  <c r="D66" i="1"/>
  <c r="E66" i="1"/>
  <c r="F66" i="1"/>
  <c r="G66" i="1"/>
  <c r="H66" i="1"/>
  <c r="B66" i="1"/>
  <c r="C65" i="1"/>
  <c r="D65" i="1"/>
  <c r="E65" i="1"/>
  <c r="F65" i="1"/>
  <c r="G65" i="1"/>
  <c r="H65" i="1"/>
  <c r="C36" i="1"/>
  <c r="B36" i="1"/>
  <c r="B5" i="1"/>
  <c r="I66" i="1"/>
  <c r="I65" i="1"/>
  <c r="I39" i="1"/>
  <c r="I38" i="1"/>
  <c r="I37" i="1"/>
  <c r="I36" i="1"/>
  <c r="H39" i="1"/>
  <c r="G39" i="1"/>
  <c r="F39" i="1"/>
  <c r="E39" i="1"/>
  <c r="D39" i="1"/>
  <c r="C39" i="1"/>
  <c r="B39" i="1"/>
  <c r="H38" i="1"/>
  <c r="G38" i="1"/>
  <c r="F38" i="1"/>
  <c r="E38" i="1"/>
  <c r="D38" i="1"/>
  <c r="C38" i="1"/>
  <c r="H37" i="1"/>
  <c r="G37" i="1"/>
  <c r="F37" i="1"/>
  <c r="E37" i="1"/>
  <c r="D37" i="1"/>
  <c r="C37" i="1"/>
  <c r="B37" i="1"/>
  <c r="H36" i="1"/>
  <c r="G36" i="1"/>
  <c r="F36" i="1"/>
  <c r="E36" i="1"/>
  <c r="D36" i="1"/>
  <c r="I8" i="1"/>
  <c r="I7" i="1"/>
  <c r="I6" i="1"/>
  <c r="I5" i="1"/>
  <c r="C8" i="1"/>
  <c r="D8" i="1"/>
  <c r="E8" i="1"/>
  <c r="F8" i="1"/>
  <c r="G8" i="1"/>
  <c r="H8" i="1"/>
  <c r="B8" i="1"/>
  <c r="C7" i="1"/>
  <c r="D7" i="1"/>
  <c r="E7" i="1"/>
  <c r="F7" i="1"/>
  <c r="G7" i="1"/>
  <c r="H7" i="1"/>
  <c r="B7" i="1"/>
  <c r="C6" i="1"/>
  <c r="D6" i="1"/>
  <c r="E6" i="1"/>
  <c r="F6" i="1"/>
  <c r="G6" i="1"/>
  <c r="H6" i="1"/>
  <c r="B6" i="1"/>
  <c r="C5" i="1"/>
  <c r="D5" i="1"/>
  <c r="E5" i="1"/>
  <c r="F5" i="1"/>
  <c r="G5" i="1"/>
  <c r="H5" i="1"/>
</calcChain>
</file>

<file path=xl/sharedStrings.xml><?xml version="1.0" encoding="utf-8"?>
<sst xmlns="http://schemas.openxmlformats.org/spreadsheetml/2006/main" count="642" uniqueCount="253">
  <si>
    <t>CV REF</t>
  </si>
  <si>
    <t>HV</t>
  </si>
  <si>
    <t>EPS</t>
  </si>
  <si>
    <t>GD</t>
  </si>
  <si>
    <t>SIZE</t>
  </si>
  <si>
    <t>SPREAD</t>
  </si>
  <si>
    <t>IGD</t>
  </si>
  <si>
    <t>Time(s)</t>
  </si>
  <si>
    <t>GRASPConstructive_Criterion3_Seed_13_SolCount_100_alpha_0.75</t>
  </si>
  <si>
    <t>GRASPConstructive_Criterion1_Seed_13_SolCount_100_alpha_random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</si>
  <si>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</si>
  <si>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</si>
  <si>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</si>
  <si>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</si>
  <si>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</si>
  <si>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</si>
  <si>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</si>
  <si>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</si>
  <si>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</si>
  <si>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</si>
  <si>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</si>
  <si>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</si>
  <si>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</si>
  <si>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</si>
  <si>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</si>
  <si>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</si>
  <si>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</si>
  <si>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</si>
  <si>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</si>
  <si>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</si>
  <si>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</si>
  <si>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</si>
  <si>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</si>
  <si>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</si>
  <si>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</si>
  <si>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</si>
  <si>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</si>
  <si>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</si>
  <si>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</si>
  <si>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</si>
  <si>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</si>
  <si>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</si>
  <si>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</si>
  <si>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</si>
  <si>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Criterio 1 vs Criterio 3</t>
  </si>
  <si>
    <t>GRASPConstructive_Criterion1_Seed_13_SolCount_100_alpha_0.25</t>
  </si>
  <si>
    <t>GRASPConstructive_Criterion1_Seed_13_SolCount_100_alpha_0.50</t>
  </si>
  <si>
    <t>GRASPConstructive_Criterion1_Seed_13_SolCount_100_alpha_0.75</t>
  </si>
  <si>
    <t>CV REF-3</t>
  </si>
  <si>
    <t>HV 3</t>
  </si>
  <si>
    <t>EPS 3</t>
  </si>
  <si>
    <t>GD 3</t>
  </si>
  <si>
    <t>SIZE 3</t>
  </si>
  <si>
    <t>SPREAD 3</t>
  </si>
  <si>
    <t>IGD 3</t>
  </si>
  <si>
    <t>CV REF-4</t>
  </si>
  <si>
    <t>HV 4</t>
  </si>
  <si>
    <t>EPS 4</t>
  </si>
  <si>
    <t>GD 4</t>
  </si>
  <si>
    <t>SIZE 4</t>
  </si>
  <si>
    <t>SPREAD 4</t>
  </si>
  <si>
    <t>IGD 4</t>
  </si>
  <si>
    <t>Distintos alphas criterio 1</t>
  </si>
  <si>
    <t>GRASPConstructive_Criterion3_Seed_13_SolCount_100_alpha_0.25</t>
  </si>
  <si>
    <t>GRASPConstructive_Criterion3_Seed_13_SolCount_100_alpha_0.50</t>
  </si>
  <si>
    <t>GRASPConstructive_Criterion3_Seed_13_SolCount_100_alpha_random</t>
  </si>
  <si>
    <t>Distintos alphas criterio 3</t>
  </si>
  <si>
    <t>GRASPConstructive_Criterion1_Seed_13_SolCount_100_alpha_random_sin_PC</t>
  </si>
  <si>
    <t>Criterio 1 con P-Center vs sin P-Center</t>
  </si>
  <si>
    <t>GRASPConstructive_Criterion1_Seed_13_SolCount_100</t>
  </si>
  <si>
    <t>GRASPConstructive_Criterion1_Seed_13_SolCount_200</t>
  </si>
  <si>
    <t>GRASPConstructive_Criterion1_Seed_13_SolCount_300</t>
  </si>
  <si>
    <t>GRASPConstructive_Criterion1_Seed_13_SolCount_400</t>
  </si>
  <si>
    <t>GRASPConstructive_Criterion1_Seed_13_SolCount_500</t>
  </si>
  <si>
    <t>GRASPConstructive_Criterion1_Seed_13_SolCount_600</t>
  </si>
  <si>
    <t>GRASPConstructive_Criterion1_Seed_13_SolCount_700</t>
  </si>
  <si>
    <t>GRASPConstructive_Criterion1_Seed_13_SolCount_800</t>
  </si>
  <si>
    <t>GRASPConstructive_Criterion1_Seed_13_SolCount_900</t>
  </si>
  <si>
    <t>GRASPConstructive_Criterion1_Seed_13_SolCount_1000</t>
  </si>
  <si>
    <t>CV REF-5</t>
  </si>
  <si>
    <t>HV 5</t>
  </si>
  <si>
    <t>EPS 5</t>
  </si>
  <si>
    <t>GD 5</t>
  </si>
  <si>
    <t>SIZE 5</t>
  </si>
  <si>
    <t>SPREAD 5</t>
  </si>
  <si>
    <t>IGD 5</t>
  </si>
  <si>
    <t>CV REF-6</t>
  </si>
  <si>
    <t>HV 6</t>
  </si>
  <si>
    <t>EPS 6</t>
  </si>
  <si>
    <t>GD 6</t>
  </si>
  <si>
    <t>SIZE 6</t>
  </si>
  <si>
    <t>SPREAD 6</t>
  </si>
  <si>
    <t>IGD 6</t>
  </si>
  <si>
    <t>CV REF-7</t>
  </si>
  <si>
    <t>HV 7</t>
  </si>
  <si>
    <t>EPS 7</t>
  </si>
  <si>
    <t>GD 7</t>
  </si>
  <si>
    <t>SIZE 7</t>
  </si>
  <si>
    <t>SPREAD 7</t>
  </si>
  <si>
    <t>IGD 7</t>
  </si>
  <si>
    <t>CV REF-8</t>
  </si>
  <si>
    <t>HV 8</t>
  </si>
  <si>
    <t>EPS 8</t>
  </si>
  <si>
    <t>GD 8</t>
  </si>
  <si>
    <t>SIZE 8</t>
  </si>
  <si>
    <t>SPREAD 8</t>
  </si>
  <si>
    <t>IGD 8</t>
  </si>
  <si>
    <t>CV REF-9</t>
  </si>
  <si>
    <t>HV 9</t>
  </si>
  <si>
    <t>EPS 9</t>
  </si>
  <si>
    <t>GD 9</t>
  </si>
  <si>
    <t>SIZE 9</t>
  </si>
  <si>
    <t>SPREAD 9</t>
  </si>
  <si>
    <t>IGD 9</t>
  </si>
  <si>
    <t>CV REF-10</t>
  </si>
  <si>
    <t>HV 10</t>
  </si>
  <si>
    <t>EPS 10</t>
  </si>
  <si>
    <t>GD 10</t>
  </si>
  <si>
    <t>SIZE 10</t>
  </si>
  <si>
    <t>SPREAD 10</t>
  </si>
  <si>
    <t>IGD 10</t>
  </si>
  <si>
    <t>Ejecución de 100 a 1000 soluciones</t>
  </si>
  <si>
    <t>GRASPConstructive_Criterion1_Seed_13_SolCount_700_LS_Swap</t>
  </si>
  <si>
    <t>GRASPConstructive_Criterion1_Seed_13_SolCount_700_LSforParetoConcurrent_LS_Swap_100%_100%</t>
  </si>
  <si>
    <t>Local search sobre todas las soluciones vs local search sobre pareto</t>
  </si>
  <si>
    <t>GRASPConstructive_Criterion1_Seed_13_SolCount_700_LSforParetoConcurrent_LS_Swap_10%_10%</t>
  </si>
  <si>
    <t>GRASPConstructive_Criterion1_Seed_13_SolCount_700_LSforParetoConcurrent_LS_Swap_20%_20%</t>
  </si>
  <si>
    <t>GRASPConstructive_Criterion1_Seed_13_SolCount_700_LSforParetoConcurrent_LS_Swap_30%_30%</t>
  </si>
  <si>
    <t>GRASPConstructive_Criterion1_Seed_13_SolCount_700_LSforParetoConcurrent_LS_Swap_40%_40%</t>
  </si>
  <si>
    <t>GRASPConstructive_Criterion1_Seed_13_SolCount_700_LSforParetoConcurrent_LS_Swap_50%_50%</t>
  </si>
  <si>
    <t>GRASPConstructive_Criterion1_Seed_13_SolCount_700_LSforParetoConcurrent_LS_Swap_60%_60%</t>
  </si>
  <si>
    <t>GRASPConstructive_Criterion1_Seed_13_SolCount_700_LSforParetoConcurrent_LS_Swap_70%_70%</t>
  </si>
  <si>
    <t>GRASPConstructive_Criterion1_Seed_13_SolCount_700_LSforParetoConcurrent_LS_Swap_80%_80%</t>
  </si>
  <si>
    <t>GRASPConstructive_Criterion1_Seed_13_SolCount_700_LSforParetoConcurrent_LS_Swap_90%_90%</t>
  </si>
  <si>
    <t>Distintos porcentajes de 10% a 100%</t>
  </si>
  <si>
    <t>previoNSGAIII</t>
  </si>
  <si>
    <t>previoMOEAD</t>
  </si>
  <si>
    <t>GKD-a_10_n10_m3.txt</t>
  </si>
  <si>
    <t>GKD-a_11_n10_m4.txt</t>
  </si>
  <si>
    <t>GKD-a_12_n10_m4.txt</t>
  </si>
  <si>
    <t>GKD-a_13_n10_m4.txt</t>
  </si>
  <si>
    <t>GKD-a_14_n10_m4.txt</t>
  </si>
  <si>
    <t>GKD-a_15_n10_m4.txt</t>
  </si>
  <si>
    <t>GKD-a_16_n10_m6.txt</t>
  </si>
  <si>
    <t>GKD-a_17_n10_m6.txt</t>
  </si>
  <si>
    <t>GKD-a_18_n10_m6.txt</t>
  </si>
  <si>
    <t>GKD-a_20_n10_m6.txt</t>
  </si>
  <si>
    <t>GKD-a_21_n10_m8.txt</t>
  </si>
  <si>
    <t>GKD-a_23_n10_m8.txt</t>
  </si>
  <si>
    <t>GKD-a_24_n10_m8.txt</t>
  </si>
  <si>
    <t>GKD-a_25_n10_m8.txt</t>
  </si>
  <si>
    <t>GKD-a_26_n15_m3.txt</t>
  </si>
  <si>
    <t>GKD-a_27_n15_m3.txt</t>
  </si>
  <si>
    <t>GKD-a_28_n15_m3.txt</t>
  </si>
  <si>
    <t>GKD-a_29_n15_m3.txt</t>
  </si>
  <si>
    <t>GKD-a_30_n15_m3.txt</t>
  </si>
  <si>
    <t>GKD-a_31_n15_m4.txt</t>
  </si>
  <si>
    <t>GKD-a_33_n15_m4.txt</t>
  </si>
  <si>
    <t>GKD-a_34_n15_m4.txt</t>
  </si>
  <si>
    <t>GKD-a_35_n15_m4.txt</t>
  </si>
  <si>
    <t>GKD-a_36_n15_m6.txt</t>
  </si>
  <si>
    <t>GKD-a_37_n15_m6.txt</t>
  </si>
  <si>
    <t>GKD-a_38_n15_m6.txt</t>
  </si>
  <si>
    <t>GKD-a_39_n15_m6.txt</t>
  </si>
  <si>
    <t>GKD-a_40_n15_m6.txt</t>
  </si>
  <si>
    <t>GKD-a_41_n15_m9.txt</t>
  </si>
  <si>
    <t>GKD-a_42_n15_m9.txt</t>
  </si>
  <si>
    <t>GKD-a_43_n15_m9.txt</t>
  </si>
  <si>
    <t>GKD-a_44_n15_m9.txt</t>
  </si>
  <si>
    <t>GKD-a_45_n15_m9.txt</t>
  </si>
  <si>
    <t>GKD-a_46_n15_m12.txt</t>
  </si>
  <si>
    <t>GKD-a_48_n15_m12.txt</t>
  </si>
  <si>
    <t>GKD-a_49_n15_m12.txt</t>
  </si>
  <si>
    <t>GKD-a_50_n15_m12.txt</t>
  </si>
  <si>
    <t>GKD-a_51_n30_m6.txt</t>
  </si>
  <si>
    <t>GKD-a_53_n30_m6.txt</t>
  </si>
  <si>
    <t>GKD-a_54_n30_m6.txt</t>
  </si>
  <si>
    <t>GKD-a_55_n30_m6.txt</t>
  </si>
  <si>
    <t>GKD-a_56_n30_m9.txt</t>
  </si>
  <si>
    <t>GKD-a_58_n30_m9.txt</t>
  </si>
  <si>
    <t>GKD-a_59_n30_m9.txt</t>
  </si>
  <si>
    <t>GKD-a_60_n30_m9.txt</t>
  </si>
  <si>
    <t>GKD-a_61_n30_m12.txt</t>
  </si>
  <si>
    <t>GKD-a_62_n30_m12.txt</t>
  </si>
  <si>
    <t>GKD-a_63_n30_m12.txt</t>
  </si>
  <si>
    <t>GKD-a_64_n30_m12.txt</t>
  </si>
  <si>
    <t>GKD-a_66_n30_m18.txt</t>
  </si>
  <si>
    <t>GKD-a_67_n30_m18.txt</t>
  </si>
  <si>
    <t>GKD-a_68_n30_m18.txt</t>
  </si>
  <si>
    <t>GKD-a_69_n30_m18.txt</t>
  </si>
  <si>
    <t>GKD-a_6_n10_m3.txt</t>
  </si>
  <si>
    <t>GKD-a_70_n30_m18.txt</t>
  </si>
  <si>
    <t>GKD-a_72_n30_m24.txt</t>
  </si>
  <si>
    <t>GKD-a_73_n30_m24.txt</t>
  </si>
  <si>
    <t>GKD-a_74_n30_m24.txt</t>
  </si>
  <si>
    <t>GKD-a_75_n30_m24.txt</t>
  </si>
  <si>
    <t>GKD-a_8_n10_m3.txt</t>
  </si>
  <si>
    <t>GKD-a_9_n10_m3.txt</t>
  </si>
  <si>
    <t>GKD-b_10_n25_m7.txt</t>
  </si>
  <si>
    <t>GKD-b_11_n50_m5.txt</t>
  </si>
  <si>
    <t>GKD-b_12_n50_m5.txt</t>
  </si>
  <si>
    <t>GKD-b_14_n50_m5.txt</t>
  </si>
  <si>
    <t>GKD-b_15_n50_m5.txt</t>
  </si>
  <si>
    <t>GKD-b_16_n50_m15.txt</t>
  </si>
  <si>
    <t>GKD-b_18_n50_m15.txt</t>
  </si>
  <si>
    <t>GKD-b_19_n50_m15.txt</t>
  </si>
  <si>
    <t>GKD-b_20_n50_m15.txt</t>
  </si>
  <si>
    <t>GKD-b_21_n100_m10.txt</t>
  </si>
  <si>
    <t>GKD-b_22_n100_m10.txt</t>
  </si>
  <si>
    <t>GKD-b_23_n100_m10.txt</t>
  </si>
  <si>
    <t>GKD-b_25_n100_m10.txt</t>
  </si>
  <si>
    <t>GKD-b_26_n100_m30.txt</t>
  </si>
  <si>
    <t>GKD-b_27_n100_m30.txt</t>
  </si>
  <si>
    <t>GKD-b_28_n100_m30.txt</t>
  </si>
  <si>
    <t>GKD-b_29_n100_m30.txt</t>
  </si>
  <si>
    <t>GKD-b_31_n125_m12.txt</t>
  </si>
  <si>
    <t>GKD-b_32_n125_m12.txt</t>
  </si>
  <si>
    <t>GKD-b_33_n125_m12.txt</t>
  </si>
  <si>
    <t>GKD-b_34_n125_m12.txt</t>
  </si>
  <si>
    <t>GKD-b_36_n125_m37.txt</t>
  </si>
  <si>
    <t>GKD-b_38_n125_m37.txt</t>
  </si>
  <si>
    <t>GKD-b_39_n125_m37.txt</t>
  </si>
  <si>
    <t>GKD-b_40_n125_m37.txt</t>
  </si>
  <si>
    <t>GKD-b_41_n150_m15.txt</t>
  </si>
  <si>
    <t>GKD-b_42_n150_m15.txt</t>
  </si>
  <si>
    <t>GKD-b_43_n150_m15.txt</t>
  </si>
  <si>
    <t>GKD-b_44_n150_m15.txt</t>
  </si>
  <si>
    <t>GKD-b_45_n150_m15.txt</t>
  </si>
  <si>
    <t>GKD-b_46_n150_m45.txt</t>
  </si>
  <si>
    <t>GKD-b_47_n150_m45.txt</t>
  </si>
  <si>
    <t>GKD-b_49_n150_m45.txt</t>
  </si>
  <si>
    <t>GKD-b_50_n150_m45.txt</t>
  </si>
  <si>
    <t>GKD-b_6_n25_m7.txt</t>
  </si>
  <si>
    <t>GKD-b_7_n25_m7.txt</t>
  </si>
  <si>
    <t>GKD-b_9_n25_m7.txt</t>
  </si>
  <si>
    <t>GKD-c_10_n500_m50.txt</t>
  </si>
  <si>
    <t>GKD-c_11_n500_m50.txt</t>
  </si>
  <si>
    <t>GKD-c_12_n500_m50.txt</t>
  </si>
  <si>
    <t>GKD-c_14_n500_m50.txt</t>
  </si>
  <si>
    <t>GKD-c_15_n500_m50.txt</t>
  </si>
  <si>
    <t>GKD-c_16_n500_m50.txt</t>
  </si>
  <si>
    <t>GKD-c_17_n500_m50.txt</t>
  </si>
  <si>
    <t>GKD-c_19_n500_m50.txt</t>
  </si>
  <si>
    <t>GKD-c_20_n500_m50.txt</t>
  </si>
  <si>
    <t>GKD-c_2_n500_m50.txt</t>
  </si>
  <si>
    <t>GKD-c_3_n500_m50.txt</t>
  </si>
  <si>
    <t>GKD-c_4_n500_m50.txt</t>
  </si>
  <si>
    <t>GKD-c_5_n500_m50.txt</t>
  </si>
  <si>
    <t>GKD-c_6_n500_m50.txt</t>
  </si>
  <si>
    <t>GKD-c_7_n500_m50.txt</t>
  </si>
  <si>
    <t>GKD-c_8_n500_m50.txt</t>
  </si>
  <si>
    <t>GKD-c_9_n500_m50.txt</t>
  </si>
  <si>
    <t>Nuestro vs previo vs MOEAD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</si>
</sst>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2" fontId="0" fillId="3" borderId="0" xfId="0" applyNumberFormat="1" applyFill="1"/>
    <xf numFmtId="0" fontId="0" fillId="0" borderId="0" xfId="0" applyBorder="1"/>
    <xf numFmtId="0" fontId="0" fillId="2" borderId="0" xfId="0" applyFill="1" applyBorder="1"/>
    <xf numFmtId="2" fontId="0" fillId="3" borderId="0" xfId="0" applyNumberFormat="1" applyFill="1" applyBorder="1"/>
    <xf numFmtId="0" fontId="0" fillId="2" borderId="0" xfId="0" applyFill="1" applyBorder="1" applyAlignment="1">
      <alignment horizontal="right"/>
    </xf>
    <xf numFmtId="4" fontId="0" fillId="3" borderId="0" xfId="0" applyNumberFormat="1" applyFill="1" applyBorder="1"/>
    <xf numFmtId="0" fontId="1" fillId="2" borderId="0" xfId="0" applyFont="1" applyFill="1" applyBorder="1"/>
    <xf numFmtId="2" fontId="1" fillId="3" borderId="0" xfId="0" applyNumberFormat="1" applyFont="1" applyFill="1" applyBorder="1"/>
    <xf numFmtId="4" fontId="1" fillId="3" borderId="0" xfId="0" applyNumberFormat="1" applyFont="1" applyFill="1" applyBorder="1"/>
    <xf numFmtId="4" fontId="2" fillId="3" borderId="0" xfId="0" applyNumberFormat="1" applyFont="1" applyFill="1" applyBorder="1" applyAlignment="1">
      <alignment vertical="center"/>
    </xf>
    <xf numFmtId="4" fontId="3" fillId="3" borderId="0" xfId="0" applyNumberFormat="1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horizontal="right" vertical="center"/>
    </xf>
    <xf numFmtId="2" fontId="2" fillId="3" borderId="0" xfId="0" applyNumberFormat="1" applyFont="1" applyFill="1" applyBorder="1" applyAlignment="1">
      <alignment vertical="center"/>
    </xf>
    <xf numFmtId="2" fontId="3" fillId="3" borderId="0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Estudio resultado</a:t>
            </a:r>
            <a:r>
              <a:rPr lang="es-ES" baseline="0"/>
              <a:t> soluciones de 100 a 1000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Cobertura en función del tiempo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[1]Hoja1!$I$3:$I$12</c:f>
              <c:numCache>
                <c:formatCode>General</c:formatCode>
                <c:ptCount val="10"/>
                <c:pt idx="0">
                  <c:v>1.4339999999999999</c:v>
                </c:pt>
                <c:pt idx="1">
                  <c:v>2.726</c:v>
                </c:pt>
                <c:pt idx="2">
                  <c:v>4.0620000000000003</c:v>
                </c:pt>
                <c:pt idx="3">
                  <c:v>5.3780000000000001</c:v>
                </c:pt>
                <c:pt idx="4">
                  <c:v>6.835</c:v>
                </c:pt>
                <c:pt idx="5">
                  <c:v>8.2260000000000009</c:v>
                </c:pt>
                <c:pt idx="6">
                  <c:v>9.7880000000000003</c:v>
                </c:pt>
                <c:pt idx="7">
                  <c:v>11.209</c:v>
                </c:pt>
                <c:pt idx="8">
                  <c:v>12.41</c:v>
                </c:pt>
                <c:pt idx="9">
                  <c:v>13.471</c:v>
                </c:pt>
              </c:numCache>
            </c:numRef>
          </c:xVal>
          <c:yVal>
            <c:numRef>
              <c:f>[1]Hoja1!$B$3:$B$12</c:f>
              <c:numCache>
                <c:formatCode>General</c:formatCode>
                <c:ptCount val="10"/>
                <c:pt idx="0">
                  <c:v>0.7768313709266127</c:v>
                </c:pt>
                <c:pt idx="1">
                  <c:v>0.77493816540955607</c:v>
                </c:pt>
                <c:pt idx="2">
                  <c:v>0.73245673693896995</c:v>
                </c:pt>
                <c:pt idx="3">
                  <c:v>0.68040682597022473</c:v>
                </c:pt>
                <c:pt idx="4">
                  <c:v>0.63989609650364765</c:v>
                </c:pt>
                <c:pt idx="5">
                  <c:v>0.64330545167505948</c:v>
                </c:pt>
                <c:pt idx="6">
                  <c:v>0.6034146955197065</c:v>
                </c:pt>
                <c:pt idx="7">
                  <c:v>0.60873897844021596</c:v>
                </c:pt>
                <c:pt idx="8">
                  <c:v>0.54824233024647007</c:v>
                </c:pt>
                <c:pt idx="9">
                  <c:v>0.56611867249837788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8-40F6-B357-5416B03CCC7F}"/>
            </c:ext>
          </c:extLst>
        </c:ser>
        <c:ser>
          <c:idx val="1"/>
          <c:order val="1"/>
          <c:tx>
            <c:v>Hipervolumen en función del tiempo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[1]Hoja1!$I$3:$I$12</c:f>
              <c:numCache>
                <c:formatCode>General</c:formatCode>
                <c:ptCount val="10"/>
                <c:pt idx="0">
                  <c:v>1.4339999999999999</c:v>
                </c:pt>
                <c:pt idx="1">
                  <c:v>2.726</c:v>
                </c:pt>
                <c:pt idx="2">
                  <c:v>4.0620000000000003</c:v>
                </c:pt>
                <c:pt idx="3">
                  <c:v>5.3780000000000001</c:v>
                </c:pt>
                <c:pt idx="4">
                  <c:v>6.835</c:v>
                </c:pt>
                <c:pt idx="5">
                  <c:v>8.2260000000000009</c:v>
                </c:pt>
                <c:pt idx="6">
                  <c:v>9.7880000000000003</c:v>
                </c:pt>
                <c:pt idx="7">
                  <c:v>11.209</c:v>
                </c:pt>
                <c:pt idx="8">
                  <c:v>12.41</c:v>
                </c:pt>
                <c:pt idx="9">
                  <c:v>13.471</c:v>
                </c:pt>
              </c:numCache>
            </c:numRef>
          </c:xVal>
          <c:yVal>
            <c:numRef>
              <c:f>[1]Hoja1!$C$3:$C$12</c:f>
              <c:numCache>
                <c:formatCode>General</c:formatCode>
                <c:ptCount val="10"/>
                <c:pt idx="0">
                  <c:v>0.25937343229973076</c:v>
                </c:pt>
                <c:pt idx="1">
                  <c:v>0.30563499739274763</c:v>
                </c:pt>
                <c:pt idx="2">
                  <c:v>0.31869435995279372</c:v>
                </c:pt>
                <c:pt idx="3">
                  <c:v>0.35638441123789127</c:v>
                </c:pt>
                <c:pt idx="4">
                  <c:v>0.35324432312789505</c:v>
                </c:pt>
                <c:pt idx="5">
                  <c:v>0.36394686148352445</c:v>
                </c:pt>
                <c:pt idx="6">
                  <c:v>0.36988410994893234</c:v>
                </c:pt>
                <c:pt idx="7">
                  <c:v>0.38038104161155273</c:v>
                </c:pt>
                <c:pt idx="8">
                  <c:v>0.38833251246917155</c:v>
                </c:pt>
                <c:pt idx="9">
                  <c:v>0.38222773266184867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8-40F6-B357-5416B03CC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764959"/>
        <c:axId val="1761759135"/>
      </c:scatterChart>
      <c:valAx>
        <c:axId val="176176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1759135"/>
        <c:crosses val="autoZero"/>
        <c:crossBetween val="midCat"/>
      </c:valAx>
      <c:valAx>
        <c:axId val="176175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176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Cobertura en función del tiempo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[2]Hoja1!$I$3:$I$12</c:f>
              <c:numCache>
                <c:formatCode>General</c:formatCode>
                <c:ptCount val="10"/>
                <c:pt idx="0">
                  <c:v>51.965000000000003</c:v>
                </c:pt>
                <c:pt idx="1">
                  <c:v>321.56</c:v>
                </c:pt>
                <c:pt idx="2">
                  <c:v>944.58299999999997</c:v>
                </c:pt>
                <c:pt idx="3">
                  <c:v>1471.086</c:v>
                </c:pt>
                <c:pt idx="4">
                  <c:v>2447.712</c:v>
                </c:pt>
                <c:pt idx="5">
                  <c:v>2941.5940000000001</c:v>
                </c:pt>
                <c:pt idx="6">
                  <c:v>3450.645</c:v>
                </c:pt>
                <c:pt idx="7">
                  <c:v>4303.5839999999998</c:v>
                </c:pt>
                <c:pt idx="8">
                  <c:v>4270.2</c:v>
                </c:pt>
                <c:pt idx="9">
                  <c:v>6205.7449999999999</c:v>
                </c:pt>
              </c:numCache>
            </c:numRef>
          </c:xVal>
          <c:yVal>
            <c:numRef>
              <c:f>[2]Hoja1!$B$3:$B$12</c:f>
              <c:numCache>
                <c:formatCode>General</c:formatCode>
                <c:ptCount val="10"/>
                <c:pt idx="0">
                  <c:v>0.77362068109610671</c:v>
                </c:pt>
                <c:pt idx="1">
                  <c:v>0.82928561348424756</c:v>
                </c:pt>
                <c:pt idx="2">
                  <c:v>0.83285094501343515</c:v>
                </c:pt>
                <c:pt idx="3">
                  <c:v>0.77534731031403559</c:v>
                </c:pt>
                <c:pt idx="4">
                  <c:v>0.78712173980713851</c:v>
                </c:pt>
                <c:pt idx="5">
                  <c:v>0.73608956684015436</c:v>
                </c:pt>
                <c:pt idx="6">
                  <c:v>0.71391620433707137</c:v>
                </c:pt>
                <c:pt idx="7">
                  <c:v>0.60787853389655433</c:v>
                </c:pt>
                <c:pt idx="8">
                  <c:v>0.55311551457149433</c:v>
                </c:pt>
                <c:pt idx="9">
                  <c:v>0.47468914347292784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9-44B0-B087-1EE79A123C70}"/>
            </c:ext>
          </c:extLst>
        </c:ser>
        <c:ser>
          <c:idx val="1"/>
          <c:order val="1"/>
          <c:tx>
            <c:v>Hipervolumen en función del tiempo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[2]Hoja1!$I$3:$I$12</c:f>
              <c:numCache>
                <c:formatCode>General</c:formatCode>
                <c:ptCount val="10"/>
                <c:pt idx="0">
                  <c:v>51.965000000000003</c:v>
                </c:pt>
                <c:pt idx="1">
                  <c:v>321.56</c:v>
                </c:pt>
                <c:pt idx="2">
                  <c:v>944.58299999999997</c:v>
                </c:pt>
                <c:pt idx="3">
                  <c:v>1471.086</c:v>
                </c:pt>
                <c:pt idx="4">
                  <c:v>2447.712</c:v>
                </c:pt>
                <c:pt idx="5">
                  <c:v>2941.5940000000001</c:v>
                </c:pt>
                <c:pt idx="6">
                  <c:v>3450.645</c:v>
                </c:pt>
                <c:pt idx="7">
                  <c:v>4303.5839999999998</c:v>
                </c:pt>
                <c:pt idx="8">
                  <c:v>4270.2</c:v>
                </c:pt>
                <c:pt idx="9">
                  <c:v>6205.7449999999999</c:v>
                </c:pt>
              </c:numCache>
            </c:numRef>
          </c:xVal>
          <c:yVal>
            <c:numRef>
              <c:f>[2]Hoja1!$C$3:$C$12</c:f>
              <c:numCache>
                <c:formatCode>General</c:formatCode>
                <c:ptCount val="10"/>
                <c:pt idx="0">
                  <c:v>0.4289094460522202</c:v>
                </c:pt>
                <c:pt idx="1">
                  <c:v>0.44194044010075934</c:v>
                </c:pt>
                <c:pt idx="2">
                  <c:v>0.45871020655259021</c:v>
                </c:pt>
                <c:pt idx="3">
                  <c:v>0.47915373121188659</c:v>
                </c:pt>
                <c:pt idx="4">
                  <c:v>0.48753547425467075</c:v>
                </c:pt>
                <c:pt idx="5">
                  <c:v>0.5039107799907615</c:v>
                </c:pt>
                <c:pt idx="6">
                  <c:v>0.50308841369504043</c:v>
                </c:pt>
                <c:pt idx="7">
                  <c:v>0.51484869348907636</c:v>
                </c:pt>
                <c:pt idx="8">
                  <c:v>0.52465753703601958</c:v>
                </c:pt>
                <c:pt idx="9">
                  <c:v>0.52343566796317997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79-44B0-B087-1EE79A123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866400"/>
        <c:axId val="998865568"/>
      </c:scatterChart>
      <c:valAx>
        <c:axId val="9988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8865568"/>
        <c:crosses val="autoZero"/>
        <c:crossBetween val="midCat"/>
      </c:valAx>
      <c:valAx>
        <c:axId val="9988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886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2</xdr:row>
      <xdr:rowOff>121920</xdr:rowOff>
    </xdr:from>
    <xdr:to>
      <xdr:col>22</xdr:col>
      <xdr:colOff>129540</xdr:colOff>
      <xdr:row>19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27A846-D5A3-48CF-AEC2-A4D5638FD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464820</xdr:colOff>
      <xdr:row>2</xdr:row>
      <xdr:rowOff>121920</xdr:rowOff>
    </xdr:from>
    <xdr:to>
      <xdr:col>22</xdr:col>
      <xdr:colOff>419100</xdr:colOff>
      <xdr:row>13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36B8FE-DF41-472C-A02B-F166EBAB9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o%203/solucionesDe100a1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o%205/distintosPorcentajesLsPar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">
          <cell r="B3">
            <v>0.7768313709266127</v>
          </cell>
          <cell r="C3">
            <v>0.25937343229973076</v>
          </cell>
          <cell r="I3">
            <v>1.4339999999999999</v>
          </cell>
        </row>
        <row r="4">
          <cell r="B4">
            <v>0.77493816540955607</v>
          </cell>
          <cell r="C4">
            <v>0.30563499739274763</v>
          </cell>
          <cell r="I4">
            <v>2.726</v>
          </cell>
        </row>
        <row r="5">
          <cell r="B5">
            <v>0.73245673693896995</v>
          </cell>
          <cell r="C5">
            <v>0.31869435995279372</v>
          </cell>
          <cell r="I5">
            <v>4.0620000000000003</v>
          </cell>
        </row>
        <row r="6">
          <cell r="B6">
            <v>0.68040682597022473</v>
          </cell>
          <cell r="C6">
            <v>0.35638441123789127</v>
          </cell>
          <cell r="I6">
            <v>5.3780000000000001</v>
          </cell>
        </row>
        <row r="7">
          <cell r="B7">
            <v>0.63989609650364765</v>
          </cell>
          <cell r="C7">
            <v>0.35324432312789505</v>
          </cell>
          <cell r="I7">
            <v>6.835</v>
          </cell>
        </row>
        <row r="8">
          <cell r="B8">
            <v>0.64330545167505948</v>
          </cell>
          <cell r="C8">
            <v>0.36394686148352445</v>
          </cell>
          <cell r="I8">
            <v>8.2260000000000009</v>
          </cell>
        </row>
        <row r="9">
          <cell r="B9">
            <v>0.6034146955197065</v>
          </cell>
          <cell r="C9">
            <v>0.36988410994893234</v>
          </cell>
          <cell r="I9">
            <v>9.7880000000000003</v>
          </cell>
        </row>
        <row r="10">
          <cell r="B10">
            <v>0.60873897844021596</v>
          </cell>
          <cell r="C10">
            <v>0.38038104161155273</v>
          </cell>
          <cell r="I10">
            <v>11.209</v>
          </cell>
        </row>
        <row r="11">
          <cell r="B11">
            <v>0.54824233024647007</v>
          </cell>
          <cell r="C11">
            <v>0.38833251246917155</v>
          </cell>
          <cell r="I11">
            <v>12.41</v>
          </cell>
        </row>
        <row r="12">
          <cell r="B12">
            <v>0.56611867249837788</v>
          </cell>
          <cell r="C12">
            <v>0.38222773266184867</v>
          </cell>
          <cell r="I12">
            <v>13.471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3">
          <cell r="B3">
            <v>0.77362068109610671</v>
          </cell>
          <cell r="C3">
            <v>0.4289094460522202</v>
          </cell>
          <cell r="I3">
            <v>51.965000000000003</v>
          </cell>
        </row>
        <row r="4">
          <cell r="B4">
            <v>0.82928561348424756</v>
          </cell>
          <cell r="C4">
            <v>0.44194044010075934</v>
          </cell>
          <cell r="I4">
            <v>321.56</v>
          </cell>
        </row>
        <row r="5">
          <cell r="B5">
            <v>0.83285094501343515</v>
          </cell>
          <cell r="C5">
            <v>0.45871020655259021</v>
          </cell>
          <cell r="I5">
            <v>944.58299999999997</v>
          </cell>
        </row>
        <row r="6">
          <cell r="B6">
            <v>0.77534731031403559</v>
          </cell>
          <cell r="C6">
            <v>0.47915373121188659</v>
          </cell>
          <cell r="I6">
            <v>1471.086</v>
          </cell>
        </row>
        <row r="7">
          <cell r="B7">
            <v>0.78712173980713851</v>
          </cell>
          <cell r="C7">
            <v>0.48753547425467075</v>
          </cell>
          <cell r="I7">
            <v>2447.712</v>
          </cell>
        </row>
        <row r="8">
          <cell r="B8">
            <v>0.73608956684015436</v>
          </cell>
          <cell r="C8">
            <v>0.5039107799907615</v>
          </cell>
          <cell r="I8">
            <v>2941.5940000000001</v>
          </cell>
        </row>
        <row r="9">
          <cell r="B9">
            <v>0.71391620433707137</v>
          </cell>
          <cell r="C9">
            <v>0.50308841369504043</v>
          </cell>
          <cell r="I9">
            <v>3450.645</v>
          </cell>
        </row>
        <row r="10">
          <cell r="B10">
            <v>0.60787853389655433</v>
          </cell>
          <cell r="C10">
            <v>0.51484869348907636</v>
          </cell>
          <cell r="I10">
            <v>4303.5839999999998</v>
          </cell>
        </row>
        <row r="11">
          <cell r="B11">
            <v>0.55311551457149433</v>
          </cell>
          <cell r="C11">
            <v>0.52465753703601958</v>
          </cell>
          <cell r="I11">
            <v>4270.2</v>
          </cell>
        </row>
        <row r="12">
          <cell r="B12">
            <v>0.47468914347292784</v>
          </cell>
          <cell r="C12">
            <v>0.52343566796317997</v>
          </cell>
          <cell r="I12">
            <v>6205.7449999999999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DF8E7-2836-4DA9-BA6E-5E79E3A9E43B}">
  <dimension ref="A2:AC87"/>
  <sheetViews>
    <sheetView workbookViewId="0">
      <selection activeCell="A31" sqref="A31"/>
    </sheetView>
  </sheetViews>
  <sheetFormatPr baseColWidth="10" defaultRowHeight="14.4" x14ac:dyDescent="0.3"/>
  <cols>
    <col min="1" max="1" width="62.77734375" bestFit="1" customWidth="1"/>
    <col min="2" max="2" width="8.44140625" bestFit="1" customWidth="1"/>
    <col min="3" max="3" width="4.88671875" bestFit="1" customWidth="1"/>
    <col min="4" max="4" width="5.44140625" bestFit="1" customWidth="1"/>
    <col min="5" max="5" width="8.44140625" bestFit="1" customWidth="1"/>
    <col min="6" max="6" width="5.77734375" bestFit="1" customWidth="1"/>
    <col min="7" max="7" width="9" bestFit="1" customWidth="1"/>
    <col min="8" max="8" width="7.44140625" bestFit="1" customWidth="1"/>
    <col min="9" max="9" width="8.44140625" bestFit="1" customWidth="1"/>
    <col min="10" max="10" width="4.88671875" bestFit="1" customWidth="1"/>
    <col min="11" max="11" width="5.44140625" bestFit="1" customWidth="1"/>
    <col min="12" max="12" width="8.44140625" bestFit="1" customWidth="1"/>
    <col min="13" max="13" width="5.77734375" bestFit="1" customWidth="1"/>
    <col min="14" max="14" width="9" bestFit="1" customWidth="1"/>
    <col min="15" max="15" width="7.44140625" bestFit="1" customWidth="1"/>
  </cols>
  <sheetData>
    <row r="2" spans="1:29" x14ac:dyDescent="0.3">
      <c r="A2" s="2" t="s">
        <v>62</v>
      </c>
      <c r="B2" s="2"/>
      <c r="C2" s="2"/>
      <c r="D2" s="2"/>
      <c r="E2" s="2"/>
      <c r="F2" s="2"/>
      <c r="G2" s="2"/>
      <c r="H2" s="2"/>
      <c r="I2" s="2"/>
    </row>
    <row r="4" spans="1:29" x14ac:dyDescent="0.3">
      <c r="A4" s="6"/>
      <c r="B4" s="9" t="s">
        <v>0</v>
      </c>
      <c r="C4" s="9" t="s">
        <v>1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7</v>
      </c>
    </row>
    <row r="5" spans="1:29" x14ac:dyDescent="0.3">
      <c r="A5" s="7" t="s">
        <v>45</v>
      </c>
      <c r="B5" s="8">
        <f>AVERAGE(B12:B30)</f>
        <v>0.42164112592457026</v>
      </c>
      <c r="C5" s="8">
        <f t="shared" ref="C5:H5" si="0">AVERAGE(C12:C30)</f>
        <v>0.29053315835867638</v>
      </c>
      <c r="D5" s="8">
        <f t="shared" si="0"/>
        <v>0.34841270450405509</v>
      </c>
      <c r="E5" s="8">
        <f t="shared" si="0"/>
        <v>5912.9815873103826</v>
      </c>
      <c r="F5" s="8">
        <f t="shared" si="0"/>
        <v>17.315789473684209</v>
      </c>
      <c r="G5" s="8">
        <f t="shared" si="0"/>
        <v>0.98203304045702922</v>
      </c>
      <c r="H5" s="8">
        <f t="shared" si="0"/>
        <v>271.87278712940787</v>
      </c>
      <c r="I5" s="14">
        <f>163.056/31</f>
        <v>5.2598709677419357</v>
      </c>
    </row>
    <row r="6" spans="1:29" x14ac:dyDescent="0.3">
      <c r="A6" s="7" t="s">
        <v>46</v>
      </c>
      <c r="B6" s="8">
        <f>AVERAGE(I12:I30)</f>
        <v>0.6382912795386313</v>
      </c>
      <c r="C6" s="8">
        <f t="shared" ref="C6:H6" si="1">AVERAGE(J12:J30)</f>
        <v>0.1937688625076438</v>
      </c>
      <c r="D6" s="8">
        <f t="shared" si="1"/>
        <v>0.44980446595821005</v>
      </c>
      <c r="E6" s="8">
        <f t="shared" si="1"/>
        <v>5641.832255208089</v>
      </c>
      <c r="F6" s="8">
        <f t="shared" si="1"/>
        <v>16.684210526315791</v>
      </c>
      <c r="G6" s="8">
        <f t="shared" si="1"/>
        <v>0.97829072042745191</v>
      </c>
      <c r="H6" s="8">
        <f t="shared" si="1"/>
        <v>278.67083898093682</v>
      </c>
      <c r="I6" s="14">
        <f>160.349/31</f>
        <v>5.1725483870967741</v>
      </c>
    </row>
    <row r="7" spans="1:29" x14ac:dyDescent="0.3">
      <c r="A7" s="7" t="s">
        <v>47</v>
      </c>
      <c r="B7" s="8">
        <f>AVERAGE(P12:P30)</f>
        <v>0.78480160760543649</v>
      </c>
      <c r="C7" s="8">
        <f t="shared" ref="C7:H7" si="2">AVERAGE(Q12:Q30)</f>
        <v>0.10492186858471964</v>
      </c>
      <c r="D7" s="8">
        <f t="shared" si="2"/>
        <v>0.65545003533388402</v>
      </c>
      <c r="E7" s="8">
        <f t="shared" si="2"/>
        <v>4654.8524124047617</v>
      </c>
      <c r="F7" s="8">
        <f t="shared" si="2"/>
        <v>20.421052631578949</v>
      </c>
      <c r="G7" s="8">
        <f t="shared" si="2"/>
        <v>0.97808743289555378</v>
      </c>
      <c r="H7" s="8">
        <f t="shared" si="2"/>
        <v>318.91914588247749</v>
      </c>
      <c r="I7" s="14">
        <f>164.164/31</f>
        <v>5.2956129032258064</v>
      </c>
    </row>
    <row r="8" spans="1:29" x14ac:dyDescent="0.3">
      <c r="A8" s="11" t="s">
        <v>9</v>
      </c>
      <c r="B8" s="12">
        <f>AVERAGE(W12:W30)</f>
        <v>0.34753517294684794</v>
      </c>
      <c r="C8" s="12">
        <f t="shared" ref="C8:H8" si="3">AVERAGE(X12:X30)</f>
        <v>0.3048193108962538</v>
      </c>
      <c r="D8" s="12">
        <f t="shared" si="3"/>
        <v>0.27050562050892191</v>
      </c>
      <c r="E8" s="12">
        <f t="shared" si="3"/>
        <v>8164.7312451759353</v>
      </c>
      <c r="F8" s="12">
        <f t="shared" si="3"/>
        <v>14.368421052631579</v>
      </c>
      <c r="G8" s="12">
        <f t="shared" si="3"/>
        <v>0.97677623225055454</v>
      </c>
      <c r="H8" s="12">
        <f t="shared" si="3"/>
        <v>266.52846342590652</v>
      </c>
      <c r="I8" s="15">
        <f>161.563/31</f>
        <v>5.2117096774193543</v>
      </c>
    </row>
    <row r="11" spans="1:29" x14ac:dyDescent="0.3">
      <c r="A11" t="s">
        <v>10</v>
      </c>
      <c r="B11" t="s">
        <v>11</v>
      </c>
      <c r="C11" t="s">
        <v>12</v>
      </c>
      <c r="D11" t="s">
        <v>13</v>
      </c>
      <c r="E11" t="s">
        <v>14</v>
      </c>
      <c r="F11" t="s">
        <v>15</v>
      </c>
      <c r="G11" t="s">
        <v>16</v>
      </c>
      <c r="H11" t="s">
        <v>17</v>
      </c>
      <c r="I11" t="s">
        <v>18</v>
      </c>
      <c r="J11" t="s">
        <v>19</v>
      </c>
      <c r="K11" t="s">
        <v>20</v>
      </c>
      <c r="L11" t="s">
        <v>21</v>
      </c>
      <c r="M11" t="s">
        <v>22</v>
      </c>
      <c r="N11" t="s">
        <v>23</v>
      </c>
      <c r="O11" t="s">
        <v>24</v>
      </c>
      <c r="P11" t="s">
        <v>48</v>
      </c>
      <c r="Q11" t="s">
        <v>49</v>
      </c>
      <c r="R11" t="s">
        <v>50</v>
      </c>
      <c r="S11" t="s">
        <v>51</v>
      </c>
      <c r="T11" t="s">
        <v>52</v>
      </c>
      <c r="U11" t="s">
        <v>53</v>
      </c>
      <c r="V11" t="s">
        <v>54</v>
      </c>
      <c r="W11" t="s">
        <v>55</v>
      </c>
      <c r="X11" t="s">
        <v>56</v>
      </c>
      <c r="Y11" t="s">
        <v>57</v>
      </c>
      <c r="Z11" t="s">
        <v>58</v>
      </c>
      <c r="AA11" t="s">
        <v>59</v>
      </c>
      <c r="AB11" t="s">
        <v>60</v>
      </c>
      <c r="AC11" t="s">
        <v>61</v>
      </c>
    </row>
    <row r="12" spans="1:29" x14ac:dyDescent="0.3">
      <c r="A12" t="s">
        <v>25</v>
      </c>
      <c r="B12" s="1">
        <v>0.14285714285714199</v>
      </c>
      <c r="C12" s="1">
        <v>0.52882966546471299</v>
      </c>
      <c r="D12" s="1">
        <v>6.4248315541677301E-2</v>
      </c>
      <c r="E12" s="1">
        <v>975.94355809436695</v>
      </c>
      <c r="F12" s="1">
        <v>7</v>
      </c>
      <c r="G12" s="1">
        <v>1.0018468855117899</v>
      </c>
      <c r="H12" s="1">
        <v>142.518214827219</v>
      </c>
      <c r="I12" s="1">
        <v>0.2</v>
      </c>
      <c r="J12" s="1">
        <v>0.49214691291373103</v>
      </c>
      <c r="K12" s="1">
        <v>0.23680771593031599</v>
      </c>
      <c r="L12" s="1">
        <v>1149.9650865604599</v>
      </c>
      <c r="M12" s="1">
        <v>5</v>
      </c>
      <c r="N12" s="1">
        <v>0.99928011631428204</v>
      </c>
      <c r="O12" s="1">
        <v>143.517584731966</v>
      </c>
      <c r="P12" s="1">
        <v>0.4</v>
      </c>
      <c r="Q12" s="1">
        <v>0.49214644936895002</v>
      </c>
      <c r="R12" s="1">
        <v>0.255286799233782</v>
      </c>
      <c r="S12" s="1">
        <v>1157.4605349614801</v>
      </c>
      <c r="T12" s="1">
        <v>5</v>
      </c>
      <c r="U12" s="1">
        <v>0.99444940671037496</v>
      </c>
      <c r="V12" s="1">
        <v>143.517584731966</v>
      </c>
      <c r="W12" s="1">
        <v>0.16666666666666599</v>
      </c>
      <c r="X12" s="1">
        <v>0.492481104194263</v>
      </c>
      <c r="Y12" s="1">
        <v>6.4248315541677301E-2</v>
      </c>
      <c r="Z12" s="1">
        <v>1045.32131223437</v>
      </c>
      <c r="AA12" s="1">
        <v>6</v>
      </c>
      <c r="AB12" s="1">
        <v>0.99149289681581898</v>
      </c>
      <c r="AC12" s="1">
        <v>143.517584731966</v>
      </c>
    </row>
    <row r="13" spans="1:29" x14ac:dyDescent="0.3">
      <c r="A13" t="s">
        <v>26</v>
      </c>
      <c r="B13" s="1">
        <v>0.28571428571428498</v>
      </c>
      <c r="C13" s="1">
        <v>0.42684472358529302</v>
      </c>
      <c r="D13" s="1">
        <v>0.27506828469676298</v>
      </c>
      <c r="E13" s="1">
        <v>238.219106359194</v>
      </c>
      <c r="F13" s="1">
        <v>14</v>
      </c>
      <c r="G13" s="1">
        <v>0.94636994224417803</v>
      </c>
      <c r="H13" s="1">
        <v>107.08688498163301</v>
      </c>
      <c r="I13" s="1">
        <v>0.33333333333333298</v>
      </c>
      <c r="J13" s="1">
        <v>0.36948742875763702</v>
      </c>
      <c r="K13" s="1">
        <v>0.25215332678962399</v>
      </c>
      <c r="L13" s="1">
        <v>252.281464297849</v>
      </c>
      <c r="M13" s="1">
        <v>12</v>
      </c>
      <c r="N13" s="1">
        <v>0.95259016357076598</v>
      </c>
      <c r="O13" s="1">
        <v>105.336287206633</v>
      </c>
      <c r="P13" s="1">
        <v>0.64285714285714202</v>
      </c>
      <c r="Q13" s="1">
        <v>0.114517609750949</v>
      </c>
      <c r="R13" s="1">
        <v>0.47251342141083602</v>
      </c>
      <c r="S13" s="1">
        <v>227.27592221201701</v>
      </c>
      <c r="T13" s="1">
        <v>14</v>
      </c>
      <c r="U13" s="1">
        <v>0.95220994070147902</v>
      </c>
      <c r="V13" s="1">
        <v>106.73396587200899</v>
      </c>
      <c r="W13" s="1">
        <v>0.5</v>
      </c>
      <c r="X13" s="1">
        <v>0.287340222758938</v>
      </c>
      <c r="Y13" s="1">
        <v>0.31225741414382002</v>
      </c>
      <c r="Z13" s="1">
        <v>204.28361080610799</v>
      </c>
      <c r="AA13" s="1">
        <v>18</v>
      </c>
      <c r="AB13" s="1">
        <v>0.92771709993698603</v>
      </c>
      <c r="AC13" s="1">
        <v>94.206539889423098</v>
      </c>
    </row>
    <row r="14" spans="1:29" x14ac:dyDescent="0.3">
      <c r="A14" t="s">
        <v>27</v>
      </c>
      <c r="B14" s="1">
        <v>0.53846153846153799</v>
      </c>
      <c r="C14" s="1">
        <v>3.6966994871609697E-2</v>
      </c>
      <c r="D14" s="1">
        <v>0.32650264941478202</v>
      </c>
      <c r="E14" s="1">
        <v>3647.3220380807702</v>
      </c>
      <c r="F14" s="1">
        <v>13</v>
      </c>
      <c r="G14" s="1">
        <v>0.99830201760963</v>
      </c>
      <c r="H14" s="1">
        <v>279.88099336688401</v>
      </c>
      <c r="I14" s="1">
        <v>0.66666666666666596</v>
      </c>
      <c r="J14" s="1">
        <v>0.127079925196145</v>
      </c>
      <c r="K14" s="1">
        <v>0.64954925437586297</v>
      </c>
      <c r="L14" s="1">
        <v>4364.3393176522504</v>
      </c>
      <c r="M14" s="1">
        <v>9</v>
      </c>
      <c r="N14" s="1">
        <v>0.99391016709563096</v>
      </c>
      <c r="O14" s="1">
        <v>320.86095769431699</v>
      </c>
      <c r="P14" s="1">
        <v>0.4</v>
      </c>
      <c r="Q14" s="1">
        <v>0.136490286470663</v>
      </c>
      <c r="R14" s="1">
        <v>0.64954851708033001</v>
      </c>
      <c r="S14" s="1">
        <v>4133.6637185289801</v>
      </c>
      <c r="T14" s="1">
        <v>10</v>
      </c>
      <c r="U14" s="1">
        <v>0.99538153741316504</v>
      </c>
      <c r="V14" s="1">
        <v>285.40409615335801</v>
      </c>
      <c r="W14" s="1">
        <v>0.41666666666666602</v>
      </c>
      <c r="X14" s="1">
        <v>0.12888126294194099</v>
      </c>
      <c r="Y14" s="1">
        <v>0.67349803116570905</v>
      </c>
      <c r="Z14" s="1">
        <v>3773.5454974901299</v>
      </c>
      <c r="AA14" s="1">
        <v>12</v>
      </c>
      <c r="AB14" s="1">
        <v>1.00031853257763</v>
      </c>
      <c r="AC14" s="1">
        <v>303.274722358617</v>
      </c>
    </row>
    <row r="15" spans="1:29" x14ac:dyDescent="0.3">
      <c r="A15" t="s">
        <v>28</v>
      </c>
      <c r="B15" s="1">
        <v>0.39285714285714202</v>
      </c>
      <c r="C15" s="1">
        <v>0.29353430136195602</v>
      </c>
      <c r="D15" s="1">
        <v>0.26096816096905501</v>
      </c>
      <c r="E15" s="1">
        <v>571.006811438981</v>
      </c>
      <c r="F15" s="1">
        <v>28</v>
      </c>
      <c r="G15" s="1">
        <v>0.96040055513570899</v>
      </c>
      <c r="H15" s="1">
        <v>174.18328357671999</v>
      </c>
      <c r="I15" s="1">
        <v>0.25</v>
      </c>
      <c r="J15" s="1">
        <v>0.35058973329721999</v>
      </c>
      <c r="K15" s="1">
        <v>0.25205808068639901</v>
      </c>
      <c r="L15" s="1">
        <v>1048.76287920916</v>
      </c>
      <c r="M15" s="1">
        <v>8</v>
      </c>
      <c r="N15" s="1">
        <v>0.95900873221545102</v>
      </c>
      <c r="O15" s="1">
        <v>164.82758888731701</v>
      </c>
      <c r="P15" s="1">
        <v>0.76470588235294101</v>
      </c>
      <c r="Q15" s="1">
        <v>0.14416179920438499</v>
      </c>
      <c r="R15" s="1">
        <v>0.412622650741166</v>
      </c>
      <c r="S15" s="1">
        <v>689.74119220365606</v>
      </c>
      <c r="T15" s="1">
        <v>17</v>
      </c>
      <c r="U15" s="1">
        <v>0.97454841359079603</v>
      </c>
      <c r="V15" s="1">
        <v>162.44176098955899</v>
      </c>
      <c r="W15" s="1">
        <v>0.67741935483870896</v>
      </c>
      <c r="X15" s="1">
        <v>0.21054337510684601</v>
      </c>
      <c r="Y15" s="1">
        <v>0.32357413530601098</v>
      </c>
      <c r="Z15" s="1">
        <v>520.942603156926</v>
      </c>
      <c r="AA15" s="1">
        <v>31</v>
      </c>
      <c r="AB15" s="1">
        <v>0.93958172673957596</v>
      </c>
      <c r="AC15" s="1">
        <v>171.05270248817999</v>
      </c>
    </row>
    <row r="16" spans="1:29" x14ac:dyDescent="0.3">
      <c r="A16" t="s">
        <v>29</v>
      </c>
      <c r="B16" s="1">
        <v>0.25</v>
      </c>
      <c r="C16" s="1">
        <v>0.41931187388076802</v>
      </c>
      <c r="D16" s="1">
        <v>0.16613699732784301</v>
      </c>
      <c r="E16" s="1">
        <v>1888.5578222686399</v>
      </c>
      <c r="F16" s="1">
        <v>16</v>
      </c>
      <c r="G16" s="1">
        <v>0.982089436198885</v>
      </c>
      <c r="H16" s="1">
        <v>186.57702657424699</v>
      </c>
      <c r="I16" s="1">
        <v>0.45833333333333298</v>
      </c>
      <c r="J16" s="1">
        <v>0.172721379838914</v>
      </c>
      <c r="K16" s="1">
        <v>0.37150987671538099</v>
      </c>
      <c r="L16" s="1">
        <v>1553.10603341105</v>
      </c>
      <c r="M16" s="1">
        <v>24</v>
      </c>
      <c r="N16" s="1">
        <v>0.98564371999253297</v>
      </c>
      <c r="O16" s="1">
        <v>196.56895550223601</v>
      </c>
      <c r="P16" s="1">
        <v>0.86363636363636298</v>
      </c>
      <c r="Q16" s="1">
        <v>4.8371022885089897E-2</v>
      </c>
      <c r="R16" s="1">
        <v>0.54073441633188202</v>
      </c>
      <c r="S16" s="1">
        <v>1552.4303892801499</v>
      </c>
      <c r="T16" s="1">
        <v>22</v>
      </c>
      <c r="U16" s="1">
        <v>0.98005364010573304</v>
      </c>
      <c r="V16" s="1">
        <v>211.434645014419</v>
      </c>
      <c r="W16" s="1">
        <v>0.55000000000000004</v>
      </c>
      <c r="X16" s="1">
        <v>0.27895866943464098</v>
      </c>
      <c r="Y16" s="1">
        <v>0.34007295437016899</v>
      </c>
      <c r="Z16" s="1">
        <v>1690.7142619439901</v>
      </c>
      <c r="AA16" s="1">
        <v>20</v>
      </c>
      <c r="AB16" s="1">
        <v>0.97631331748800598</v>
      </c>
      <c r="AC16" s="1">
        <v>203.404781071717</v>
      </c>
    </row>
    <row r="17" spans="1:29" x14ac:dyDescent="0.3">
      <c r="A17" t="s">
        <v>30</v>
      </c>
      <c r="B17" s="1">
        <v>0.55000000000000004</v>
      </c>
      <c r="C17" s="1">
        <v>0.32618753637409797</v>
      </c>
      <c r="D17" s="1">
        <v>0.34817959130661902</v>
      </c>
      <c r="E17" s="1">
        <v>1963.63629590036</v>
      </c>
      <c r="F17" s="1">
        <v>20</v>
      </c>
      <c r="G17" s="1">
        <v>0.98479883795367695</v>
      </c>
      <c r="H17" s="1">
        <v>187.43878588781701</v>
      </c>
      <c r="I17" s="1">
        <v>0.76470588235294101</v>
      </c>
      <c r="J17" s="1">
        <v>0.26024658800606398</v>
      </c>
      <c r="K17" s="1">
        <v>0.39905936489574201</v>
      </c>
      <c r="L17" s="1">
        <v>2104.8014718076402</v>
      </c>
      <c r="M17" s="1">
        <v>17</v>
      </c>
      <c r="N17" s="1">
        <v>0.98777622916437802</v>
      </c>
      <c r="O17" s="1">
        <v>189.68015885314799</v>
      </c>
      <c r="P17" s="1">
        <v>1</v>
      </c>
      <c r="Q17" s="1">
        <v>6.3701027181756395E-2</v>
      </c>
      <c r="R17" s="1">
        <v>0.51718390712453599</v>
      </c>
      <c r="S17" s="1">
        <v>1941.6017033432199</v>
      </c>
      <c r="T17" s="1">
        <v>20</v>
      </c>
      <c r="U17" s="1">
        <v>0.99461414266092596</v>
      </c>
      <c r="V17" s="1">
        <v>232.26745164159701</v>
      </c>
      <c r="W17" s="1">
        <v>0</v>
      </c>
      <c r="X17" s="1">
        <v>0.61728814163269397</v>
      </c>
      <c r="Y17" s="1">
        <v>0.116146197514494</v>
      </c>
      <c r="Z17" s="1">
        <v>2993.6845618534799</v>
      </c>
      <c r="AA17" s="1">
        <v>9</v>
      </c>
      <c r="AB17" s="1">
        <v>0.99185937736806495</v>
      </c>
      <c r="AC17" s="1">
        <v>195.47631703631399</v>
      </c>
    </row>
    <row r="18" spans="1:29" x14ac:dyDescent="0.3">
      <c r="A18" t="s">
        <v>31</v>
      </c>
      <c r="B18" s="1">
        <v>0.125</v>
      </c>
      <c r="C18" s="1">
        <v>0.26817941952922802</v>
      </c>
      <c r="D18" s="1">
        <v>0.35317133894217201</v>
      </c>
      <c r="E18" s="1">
        <v>8428.6034967744599</v>
      </c>
      <c r="F18" s="1">
        <v>16</v>
      </c>
      <c r="G18" s="1">
        <v>0.99732579195964599</v>
      </c>
      <c r="H18" s="1">
        <v>526.85277643478503</v>
      </c>
      <c r="I18" s="1">
        <v>0.71428571428571397</v>
      </c>
      <c r="J18" s="1">
        <v>0.188223552076412</v>
      </c>
      <c r="K18" s="1">
        <v>0.395360300928077</v>
      </c>
      <c r="L18" s="1">
        <v>12751.826648960099</v>
      </c>
      <c r="M18" s="1">
        <v>7</v>
      </c>
      <c r="N18" s="1">
        <v>0.99623635177900904</v>
      </c>
      <c r="O18" s="1">
        <v>511.69198871269401</v>
      </c>
      <c r="P18" s="1">
        <v>1</v>
      </c>
      <c r="Q18" s="1">
        <v>2.732586357383E-2</v>
      </c>
      <c r="R18" s="1">
        <v>0.59213232697955798</v>
      </c>
      <c r="S18" s="1">
        <v>10128.9238504284</v>
      </c>
      <c r="T18" s="1">
        <v>11</v>
      </c>
      <c r="U18" s="1">
        <v>0.99564791345016501</v>
      </c>
      <c r="V18" s="1">
        <v>520.72221443487194</v>
      </c>
      <c r="W18" s="1">
        <v>0.125</v>
      </c>
      <c r="X18" s="1">
        <v>0.27476393004474697</v>
      </c>
      <c r="Y18" s="1">
        <v>0.37511846695689199</v>
      </c>
      <c r="Z18" s="1">
        <v>11963.43404538</v>
      </c>
      <c r="AA18" s="1">
        <v>8</v>
      </c>
      <c r="AB18" s="1">
        <v>0.99937329998720204</v>
      </c>
      <c r="AC18" s="1">
        <v>532.69427887361201</v>
      </c>
    </row>
    <row r="19" spans="1:29" x14ac:dyDescent="0.3">
      <c r="A19" t="s">
        <v>32</v>
      </c>
      <c r="B19" s="1">
        <v>0.22222222222222199</v>
      </c>
      <c r="C19" s="1">
        <v>0.34862375956757802</v>
      </c>
      <c r="D19" s="1">
        <v>0.31717318890718099</v>
      </c>
      <c r="E19" s="1">
        <v>177.30404370206199</v>
      </c>
      <c r="F19" s="1">
        <v>9</v>
      </c>
      <c r="G19" s="1">
        <v>0.94888989984272099</v>
      </c>
      <c r="H19" s="1">
        <v>115.06310784908101</v>
      </c>
      <c r="I19" s="1">
        <v>0.36363636363636298</v>
      </c>
      <c r="J19" s="1">
        <v>0.39022061896340199</v>
      </c>
      <c r="K19" s="1">
        <v>0.18546619063447001</v>
      </c>
      <c r="L19" s="1">
        <v>158.239153841758</v>
      </c>
      <c r="M19" s="1">
        <v>11</v>
      </c>
      <c r="N19" s="1">
        <v>0.95164583137907</v>
      </c>
      <c r="O19" s="1">
        <v>107.548969537923</v>
      </c>
      <c r="P19" s="1">
        <v>0.53846153846153799</v>
      </c>
      <c r="Q19" s="1">
        <v>0.28583918518091</v>
      </c>
      <c r="R19" s="1">
        <v>0.26096416213821999</v>
      </c>
      <c r="S19" s="1">
        <v>148.412245599866</v>
      </c>
      <c r="T19" s="1">
        <v>13</v>
      </c>
      <c r="U19" s="1">
        <v>0.94809259524814404</v>
      </c>
      <c r="V19" s="1">
        <v>107.36695815730501</v>
      </c>
      <c r="W19" s="1">
        <v>0.52941176470588203</v>
      </c>
      <c r="X19" s="1">
        <v>0.34225895924201499</v>
      </c>
      <c r="Y19" s="1">
        <v>0.20211459150287001</v>
      </c>
      <c r="Z19" s="1">
        <v>128.41278569772999</v>
      </c>
      <c r="AA19" s="1">
        <v>17</v>
      </c>
      <c r="AB19" s="1">
        <v>0.92411276016827004</v>
      </c>
      <c r="AC19" s="1">
        <v>107.36695815730501</v>
      </c>
    </row>
    <row r="20" spans="1:29" x14ac:dyDescent="0.3">
      <c r="A20" t="s">
        <v>33</v>
      </c>
      <c r="B20" s="1">
        <v>0.3125</v>
      </c>
      <c r="C20" s="1">
        <v>0.57377194112071195</v>
      </c>
      <c r="D20" s="1">
        <v>0.159667728798318</v>
      </c>
      <c r="E20" s="1">
        <v>323.43297674060199</v>
      </c>
      <c r="F20" s="1">
        <v>16</v>
      </c>
      <c r="G20" s="1">
        <v>0.938538362069681</v>
      </c>
      <c r="H20" s="1">
        <v>97.217997653241497</v>
      </c>
      <c r="I20" s="1">
        <v>0.5</v>
      </c>
      <c r="J20" s="1">
        <v>0.27288851627854099</v>
      </c>
      <c r="K20" s="1">
        <v>0.35983678431768501</v>
      </c>
      <c r="L20" s="1">
        <v>379.55617203493398</v>
      </c>
      <c r="M20" s="1">
        <v>10</v>
      </c>
      <c r="N20" s="1">
        <v>0.93426268126214096</v>
      </c>
      <c r="O20" s="1">
        <v>104.733320449023</v>
      </c>
      <c r="P20" s="1">
        <v>0.45454545454545398</v>
      </c>
      <c r="Q20" s="1">
        <v>0.33584315091593597</v>
      </c>
      <c r="R20" s="1">
        <v>0.25094011643894898</v>
      </c>
      <c r="S20" s="1">
        <v>313.71953520790299</v>
      </c>
      <c r="T20" s="1">
        <v>11</v>
      </c>
      <c r="U20" s="1">
        <v>0.93001593338969801</v>
      </c>
      <c r="V20" s="1">
        <v>99.683656016859402</v>
      </c>
      <c r="W20" s="1">
        <v>0.64705882352941102</v>
      </c>
      <c r="X20" s="1">
        <v>0.36672985438125599</v>
      </c>
      <c r="Y20" s="1">
        <v>0.30428974290377298</v>
      </c>
      <c r="Z20" s="1">
        <v>306.36757832899002</v>
      </c>
      <c r="AA20" s="1">
        <v>17</v>
      </c>
      <c r="AB20" s="1">
        <v>0.91744982498004402</v>
      </c>
      <c r="AC20" s="1">
        <v>106.295037677341</v>
      </c>
    </row>
    <row r="21" spans="1:29" x14ac:dyDescent="0.3">
      <c r="A21" t="s">
        <v>34</v>
      </c>
      <c r="B21" s="1">
        <v>0.27272727272727199</v>
      </c>
      <c r="C21" s="1">
        <v>0.14788687590552599</v>
      </c>
      <c r="D21" s="1">
        <v>0.30361198040085002</v>
      </c>
      <c r="E21" s="1">
        <v>1449.3222550043699</v>
      </c>
      <c r="F21" s="1">
        <v>22</v>
      </c>
      <c r="G21" s="1">
        <v>0.97672457929615497</v>
      </c>
      <c r="H21" s="1">
        <v>171.308963809017</v>
      </c>
      <c r="I21" s="1">
        <v>0.69230769230769196</v>
      </c>
      <c r="J21" s="1">
        <v>0.10561476907499801</v>
      </c>
      <c r="K21" s="1">
        <v>0.33848323048706103</v>
      </c>
      <c r="L21" s="1">
        <v>1299.63068227798</v>
      </c>
      <c r="M21" s="1">
        <v>26</v>
      </c>
      <c r="N21" s="1">
        <v>0.95514530992064495</v>
      </c>
      <c r="O21" s="1">
        <v>160.50117711694</v>
      </c>
      <c r="P21" s="1">
        <v>0.70967741935483797</v>
      </c>
      <c r="Q21" s="1">
        <v>6.3113495112292695E-2</v>
      </c>
      <c r="R21" s="1">
        <v>0.49202490516501302</v>
      </c>
      <c r="S21" s="1">
        <v>1157.2353709379499</v>
      </c>
      <c r="T21" s="1">
        <v>31</v>
      </c>
      <c r="U21" s="1">
        <v>0.95586581644411195</v>
      </c>
      <c r="V21" s="1">
        <v>227.79228366377799</v>
      </c>
      <c r="W21" s="1">
        <v>0.56000000000000005</v>
      </c>
      <c r="X21" s="1">
        <v>0.14124826383754199</v>
      </c>
      <c r="Y21" s="1">
        <v>0.240677648398299</v>
      </c>
      <c r="Z21" s="1">
        <v>1329.0933237760501</v>
      </c>
      <c r="AA21" s="1">
        <v>25</v>
      </c>
      <c r="AB21" s="1">
        <v>0.95898994874135002</v>
      </c>
      <c r="AC21" s="1">
        <v>190.741559331433</v>
      </c>
    </row>
    <row r="22" spans="1:29" x14ac:dyDescent="0.3">
      <c r="A22" t="s">
        <v>35</v>
      </c>
      <c r="B22" s="1">
        <v>0.35294117647058798</v>
      </c>
      <c r="C22" s="1">
        <v>0.39866250741707698</v>
      </c>
      <c r="D22" s="1">
        <v>0.262434473248358</v>
      </c>
      <c r="E22" s="1">
        <v>2177.80325006457</v>
      </c>
      <c r="F22" s="1">
        <v>17</v>
      </c>
      <c r="G22" s="1">
        <v>0.98063139722354498</v>
      </c>
      <c r="H22" s="1">
        <v>214.906374354528</v>
      </c>
      <c r="I22" s="1">
        <v>0.68181818181818099</v>
      </c>
      <c r="J22" s="1">
        <v>0.23515427063444899</v>
      </c>
      <c r="K22" s="1">
        <v>0.31281660681886803</v>
      </c>
      <c r="L22" s="1">
        <v>1871.7887653579701</v>
      </c>
      <c r="M22" s="1">
        <v>22</v>
      </c>
      <c r="N22" s="1">
        <v>0.97987942588747201</v>
      </c>
      <c r="O22" s="1">
        <v>199.43139009262501</v>
      </c>
      <c r="P22" s="1">
        <v>0.94444444444444398</v>
      </c>
      <c r="Q22" s="1">
        <v>0.115085278633783</v>
      </c>
      <c r="R22" s="1">
        <v>0.43561540407547999</v>
      </c>
      <c r="S22" s="1">
        <v>1992.56054500759</v>
      </c>
      <c r="T22" s="1">
        <v>18</v>
      </c>
      <c r="U22" s="1">
        <v>0.97302925961004205</v>
      </c>
      <c r="V22" s="1">
        <v>203.43394220046301</v>
      </c>
      <c r="W22" s="1">
        <v>0.266666666666666</v>
      </c>
      <c r="X22" s="1">
        <v>0.55180727376945204</v>
      </c>
      <c r="Y22" s="1">
        <v>0.14812935325115301</v>
      </c>
      <c r="Z22" s="1">
        <v>2285.9624556580002</v>
      </c>
      <c r="AA22" s="1">
        <v>15</v>
      </c>
      <c r="AB22" s="1">
        <v>0.97561004250014405</v>
      </c>
      <c r="AC22" s="1">
        <v>196.531596150837</v>
      </c>
    </row>
    <row r="23" spans="1:29" x14ac:dyDescent="0.3">
      <c r="A23" t="s">
        <v>36</v>
      </c>
      <c r="B23" s="1">
        <v>0.82352941176470495</v>
      </c>
      <c r="C23" s="1">
        <v>6.0280842784087699E-2</v>
      </c>
      <c r="D23" s="1">
        <v>0.74298987985086895</v>
      </c>
      <c r="E23" s="1">
        <v>12040.638908417501</v>
      </c>
      <c r="F23" s="1">
        <v>17</v>
      </c>
      <c r="G23" s="1">
        <v>1.0030392029978801</v>
      </c>
      <c r="H23" s="1">
        <v>629.64771448649401</v>
      </c>
      <c r="I23" s="1">
        <v>0.76923076923076905</v>
      </c>
      <c r="J23" s="1">
        <v>1.02289860706866E-2</v>
      </c>
      <c r="K23" s="1">
        <v>0.73402003346355904</v>
      </c>
      <c r="L23" s="1">
        <v>13538.038437056501</v>
      </c>
      <c r="M23" s="1">
        <v>13</v>
      </c>
      <c r="N23" s="1">
        <v>0.99019687832544101</v>
      </c>
      <c r="O23" s="1">
        <v>587.02596771295896</v>
      </c>
      <c r="P23" s="1">
        <v>1</v>
      </c>
      <c r="Q23" s="1">
        <v>0</v>
      </c>
      <c r="R23" s="1">
        <v>1.28903283448738</v>
      </c>
      <c r="S23" s="1">
        <v>7948.25576951722</v>
      </c>
      <c r="T23" s="1">
        <v>34</v>
      </c>
      <c r="U23" s="1">
        <v>0.980470801361501</v>
      </c>
      <c r="V23" s="1">
        <v>745.33426184793905</v>
      </c>
      <c r="W23" s="1">
        <v>0</v>
      </c>
      <c r="X23" s="1">
        <v>8.6801069223487695E-2</v>
      </c>
      <c r="Y23" s="1">
        <v>0.32599156734164503</v>
      </c>
      <c r="Z23" s="1">
        <v>21300.9553701164</v>
      </c>
      <c r="AA23" s="1">
        <v>6</v>
      </c>
      <c r="AB23" s="1">
        <v>1.0030189126170701</v>
      </c>
      <c r="AC23" s="1">
        <v>540.75727050856403</v>
      </c>
    </row>
    <row r="24" spans="1:29" x14ac:dyDescent="0.3">
      <c r="A24" t="s">
        <v>37</v>
      </c>
      <c r="B24" s="1">
        <v>0.15</v>
      </c>
      <c r="C24" s="1">
        <v>0.348973370610829</v>
      </c>
      <c r="D24" s="1">
        <v>0.37703889683391101</v>
      </c>
      <c r="E24" s="1">
        <v>1470.18855928738</v>
      </c>
      <c r="F24" s="1">
        <v>20</v>
      </c>
      <c r="G24" s="1">
        <v>0.97762008365802899</v>
      </c>
      <c r="H24" s="1">
        <v>140.708911811295</v>
      </c>
      <c r="I24" s="1">
        <v>0.68</v>
      </c>
      <c r="J24" s="1">
        <v>0.103654992521827</v>
      </c>
      <c r="K24" s="1">
        <v>0.434303506065499</v>
      </c>
      <c r="L24" s="1">
        <v>1244.3210163041399</v>
      </c>
      <c r="M24" s="1">
        <v>25</v>
      </c>
      <c r="N24" s="1">
        <v>0.959755091276005</v>
      </c>
      <c r="O24" s="1">
        <v>160.18956007831699</v>
      </c>
      <c r="P24" s="1">
        <v>0.83333333333333304</v>
      </c>
      <c r="Q24" s="1">
        <v>6.03210513556066E-2</v>
      </c>
      <c r="R24" s="1">
        <v>0.59983857095892101</v>
      </c>
      <c r="S24" s="1">
        <v>1395.4908123027301</v>
      </c>
      <c r="T24" s="1">
        <v>18</v>
      </c>
      <c r="U24" s="1">
        <v>0.97254580566306004</v>
      </c>
      <c r="V24" s="1">
        <v>150.334266930952</v>
      </c>
      <c r="W24" s="1">
        <v>0.28571428571428498</v>
      </c>
      <c r="X24" s="1">
        <v>0.333650538798348</v>
      </c>
      <c r="Y24" s="1">
        <v>0.255660281428853</v>
      </c>
      <c r="Z24" s="1">
        <v>1381.9279520959799</v>
      </c>
      <c r="AA24" s="1">
        <v>21</v>
      </c>
      <c r="AB24" s="1">
        <v>0.96450174766183305</v>
      </c>
      <c r="AC24" s="1">
        <v>183.11207505469599</v>
      </c>
    </row>
    <row r="25" spans="1:29" x14ac:dyDescent="0.3">
      <c r="A25" t="s">
        <v>38</v>
      </c>
      <c r="B25" s="1">
        <v>0.57894736842105199</v>
      </c>
      <c r="C25" s="1">
        <v>0.43828065795739801</v>
      </c>
      <c r="D25" s="1">
        <v>0.22293256132120201</v>
      </c>
      <c r="E25" s="1">
        <v>28289.4854681092</v>
      </c>
      <c r="F25" s="1">
        <v>19</v>
      </c>
      <c r="G25" s="1">
        <v>0.993182730700786</v>
      </c>
      <c r="H25" s="1">
        <v>649.40085194562005</v>
      </c>
      <c r="I25" s="1">
        <v>0.77777777777777701</v>
      </c>
      <c r="J25" s="1">
        <v>0.159259435614448</v>
      </c>
      <c r="K25" s="1">
        <v>0.44469369757197502</v>
      </c>
      <c r="L25" s="1">
        <v>28562.223581839</v>
      </c>
      <c r="M25" s="1">
        <v>18</v>
      </c>
      <c r="N25" s="1">
        <v>0.991245434407522</v>
      </c>
      <c r="O25" s="1">
        <v>733.64632995797797</v>
      </c>
      <c r="P25" s="1">
        <v>0.76</v>
      </c>
      <c r="Q25" s="1">
        <v>1.5449847114758299E-2</v>
      </c>
      <c r="R25" s="1">
        <v>0.69774612786055201</v>
      </c>
      <c r="S25" s="1">
        <v>23456.977512335499</v>
      </c>
      <c r="T25" s="1">
        <v>25</v>
      </c>
      <c r="U25" s="1">
        <v>0.99357842342524605</v>
      </c>
      <c r="V25" s="1">
        <v>1150.5863516071699</v>
      </c>
      <c r="W25" s="1">
        <v>0.6</v>
      </c>
      <c r="X25" s="1">
        <v>0.59502899032908996</v>
      </c>
      <c r="Y25" s="1">
        <v>0.19585711700852201</v>
      </c>
      <c r="Z25" s="1">
        <v>31010.034316228601</v>
      </c>
      <c r="AA25" s="1">
        <v>15</v>
      </c>
      <c r="AB25" s="1">
        <v>0.99899938997527105</v>
      </c>
      <c r="AC25" s="1">
        <v>643.63617634996297</v>
      </c>
    </row>
    <row r="26" spans="1:29" x14ac:dyDescent="0.3">
      <c r="A26" t="s">
        <v>39</v>
      </c>
      <c r="B26" s="1">
        <v>0.61538461538461497</v>
      </c>
      <c r="C26" s="1">
        <v>0.111959436729284</v>
      </c>
      <c r="D26" s="1">
        <v>0.60388940133349001</v>
      </c>
      <c r="E26" s="1">
        <v>36006.979059064797</v>
      </c>
      <c r="F26" s="1">
        <v>13</v>
      </c>
      <c r="G26" s="1">
        <v>0.99954191843487705</v>
      </c>
      <c r="H26" s="1">
        <v>1117.27227438619</v>
      </c>
      <c r="I26" s="1">
        <v>1</v>
      </c>
      <c r="J26" s="1">
        <v>2.4811405333196299E-2</v>
      </c>
      <c r="K26" s="1">
        <v>0.77414470513511902</v>
      </c>
      <c r="L26" s="1">
        <v>25255.438424444601</v>
      </c>
      <c r="M26" s="1">
        <v>25</v>
      </c>
      <c r="N26" s="1">
        <v>0.98857594341421395</v>
      </c>
      <c r="O26" s="1">
        <v>1123.4458063060699</v>
      </c>
      <c r="P26" s="1">
        <v>0.96551724137931005</v>
      </c>
      <c r="Q26" s="1">
        <v>2.23429891774837E-4</v>
      </c>
      <c r="R26" s="1">
        <v>0.85049490570378605</v>
      </c>
      <c r="S26" s="1">
        <v>22376.352988655799</v>
      </c>
      <c r="T26" s="1">
        <v>29</v>
      </c>
      <c r="U26" s="1">
        <v>0.99102257386243298</v>
      </c>
      <c r="V26" s="1">
        <v>1141.9057171150901</v>
      </c>
      <c r="W26" s="1">
        <v>0.16666666666666599</v>
      </c>
      <c r="X26" s="1">
        <v>0.35554333225485901</v>
      </c>
      <c r="Y26" s="1">
        <v>0.133091460836192</v>
      </c>
      <c r="Z26" s="1">
        <v>54186.860374039301</v>
      </c>
      <c r="AA26" s="1">
        <v>6</v>
      </c>
      <c r="AB26" s="1">
        <v>0.99523785507624796</v>
      </c>
      <c r="AC26" s="1">
        <v>1044.8380205318499</v>
      </c>
    </row>
    <row r="27" spans="1:29" x14ac:dyDescent="0.3">
      <c r="A27" t="s">
        <v>40</v>
      </c>
      <c r="B27" s="1">
        <v>0.2</v>
      </c>
      <c r="C27" s="1">
        <v>0.492953561056098</v>
      </c>
      <c r="D27" s="1">
        <v>0.23940680981759899</v>
      </c>
      <c r="E27" s="1">
        <v>861.09707410655096</v>
      </c>
      <c r="F27" s="1">
        <v>20</v>
      </c>
      <c r="G27" s="1">
        <v>0.98571252819348398</v>
      </c>
      <c r="H27" s="1">
        <v>161.57613984977999</v>
      </c>
      <c r="I27" s="1">
        <v>0.73333333333333295</v>
      </c>
      <c r="J27" s="1">
        <v>0.30631811651666702</v>
      </c>
      <c r="K27" s="1">
        <v>0.24681793092759199</v>
      </c>
      <c r="L27" s="1">
        <v>963.204263658635</v>
      </c>
      <c r="M27" s="1">
        <v>15</v>
      </c>
      <c r="N27" s="1">
        <v>0.98267020963340401</v>
      </c>
      <c r="O27" s="1">
        <v>161.01944211650601</v>
      </c>
      <c r="P27" s="1">
        <v>0.9375</v>
      </c>
      <c r="Q27" s="1">
        <v>7.5619442500570594E-2</v>
      </c>
      <c r="R27" s="1">
        <v>0.55537745955681705</v>
      </c>
      <c r="S27" s="1">
        <v>923.536896532117</v>
      </c>
      <c r="T27" s="1">
        <v>16</v>
      </c>
      <c r="U27" s="1">
        <v>0.98200551691285298</v>
      </c>
      <c r="V27" s="1">
        <v>166.395107985034</v>
      </c>
      <c r="W27" s="1">
        <v>0.70588235294117596</v>
      </c>
      <c r="X27" s="1">
        <v>0.31692279483197699</v>
      </c>
      <c r="Y27" s="1">
        <v>0.26360148318265803</v>
      </c>
      <c r="Z27" s="1">
        <v>935.68771403335097</v>
      </c>
      <c r="AA27" s="1">
        <v>17</v>
      </c>
      <c r="AB27" s="1">
        <v>0.98810266163390903</v>
      </c>
      <c r="AC27" s="1">
        <v>160.3492057981</v>
      </c>
    </row>
    <row r="28" spans="1:29" x14ac:dyDescent="0.3">
      <c r="A28" t="s">
        <v>41</v>
      </c>
      <c r="B28" s="1">
        <v>0.73333333333333295</v>
      </c>
      <c r="C28" s="1">
        <v>6.8195181446848496E-2</v>
      </c>
      <c r="D28" s="1">
        <v>0.49618915733695601</v>
      </c>
      <c r="E28" s="1">
        <v>4401.8080462014896</v>
      </c>
      <c r="F28" s="1">
        <v>15</v>
      </c>
      <c r="G28" s="1">
        <v>0.99392427791016102</v>
      </c>
      <c r="H28" s="1">
        <v>103.558564921941</v>
      </c>
      <c r="I28" s="1">
        <v>0.84210526315789402</v>
      </c>
      <c r="J28" s="1">
        <v>5.1760580217343297E-2</v>
      </c>
      <c r="K28" s="1">
        <v>0.50349576713164301</v>
      </c>
      <c r="L28" s="1">
        <v>3873.0680731954999</v>
      </c>
      <c r="M28" s="1">
        <v>19</v>
      </c>
      <c r="N28" s="1">
        <v>0.99383468653389595</v>
      </c>
      <c r="O28" s="1">
        <v>105.710017551715</v>
      </c>
      <c r="P28" s="1">
        <v>0.89655172413793105</v>
      </c>
      <c r="Q28" s="1">
        <v>6.6011249384986502E-3</v>
      </c>
      <c r="R28" s="1">
        <v>0.75655914200868601</v>
      </c>
      <c r="S28" s="1">
        <v>3039.4114151489398</v>
      </c>
      <c r="T28" s="1">
        <v>29</v>
      </c>
      <c r="U28" s="1">
        <v>0.98866655420409999</v>
      </c>
      <c r="V28" s="1">
        <v>139.76035785087399</v>
      </c>
      <c r="W28" s="1">
        <v>0</v>
      </c>
      <c r="X28" s="1">
        <v>0.15105369316162201</v>
      </c>
      <c r="Y28" s="1">
        <v>0.25656777113701901</v>
      </c>
      <c r="Z28" s="1">
        <v>8909.6648915797105</v>
      </c>
      <c r="AA28" s="1">
        <v>4</v>
      </c>
      <c r="AB28" s="1">
        <v>0.999026135244105</v>
      </c>
      <c r="AC28" s="1">
        <v>95.271614034716094</v>
      </c>
    </row>
    <row r="29" spans="1:29" x14ac:dyDescent="0.3">
      <c r="A29" t="s">
        <v>42</v>
      </c>
      <c r="B29" s="1">
        <v>0.7</v>
      </c>
      <c r="C29" s="1">
        <v>0.13029654641109201</v>
      </c>
      <c r="D29" s="1">
        <v>0.44825688982600498</v>
      </c>
      <c r="E29" s="1">
        <v>3202.30222802765</v>
      </c>
      <c r="F29" s="1">
        <v>30</v>
      </c>
      <c r="G29" s="1">
        <v>0.99319417030749102</v>
      </c>
      <c r="H29" s="1">
        <v>77.576982603358402</v>
      </c>
      <c r="I29" s="1">
        <v>0.7</v>
      </c>
      <c r="J29" s="1">
        <v>6.1201176333550697E-2</v>
      </c>
      <c r="K29" s="1">
        <v>0.52244436964221896</v>
      </c>
      <c r="L29" s="1">
        <v>3782.8864101471099</v>
      </c>
      <c r="M29" s="1">
        <v>20</v>
      </c>
      <c r="N29" s="1">
        <v>0.99687041326367898</v>
      </c>
      <c r="O29" s="1">
        <v>105.27541345404499</v>
      </c>
      <c r="P29" s="1">
        <v>0.8</v>
      </c>
      <c r="Q29" s="1">
        <v>8.7054390299188805E-3</v>
      </c>
      <c r="R29" s="1">
        <v>0.72687108145944102</v>
      </c>
      <c r="S29" s="1">
        <v>2556.2650540711002</v>
      </c>
      <c r="T29" s="1">
        <v>40</v>
      </c>
      <c r="U29" s="1">
        <v>0.98866080024134895</v>
      </c>
      <c r="V29" s="1">
        <v>123.91674966809001</v>
      </c>
      <c r="W29" s="1">
        <v>0.26315789473684198</v>
      </c>
      <c r="X29" s="1">
        <v>0.225682528148307</v>
      </c>
      <c r="Y29" s="1">
        <v>0.25440424322788402</v>
      </c>
      <c r="Z29" s="1">
        <v>4029.5900148216901</v>
      </c>
      <c r="AA29" s="1">
        <v>19</v>
      </c>
      <c r="AB29" s="1">
        <v>0.99496003269106104</v>
      </c>
      <c r="AC29" s="1">
        <v>74.117522661335997</v>
      </c>
    </row>
    <row r="30" spans="1:29" x14ac:dyDescent="0.3">
      <c r="A30" t="s">
        <v>43</v>
      </c>
      <c r="B30" s="1">
        <v>0.76470588235294101</v>
      </c>
      <c r="C30" s="1">
        <v>0.10039081274065501</v>
      </c>
      <c r="D30" s="1">
        <v>0.65197507970339796</v>
      </c>
      <c r="E30" s="1">
        <v>4232.9991612543199</v>
      </c>
      <c r="F30" s="1">
        <v>17</v>
      </c>
      <c r="G30" s="1">
        <v>0.99649515143523104</v>
      </c>
      <c r="H30" s="1">
        <v>82.807106138898305</v>
      </c>
      <c r="I30" s="1">
        <v>1</v>
      </c>
      <c r="J30" s="1">
        <v>0</v>
      </c>
      <c r="K30" s="1">
        <v>1.1332641106889001</v>
      </c>
      <c r="L30" s="1">
        <v>3041.33496689706</v>
      </c>
      <c r="M30" s="1">
        <v>31</v>
      </c>
      <c r="N30" s="1">
        <v>0.98899630268604799</v>
      </c>
      <c r="O30" s="1">
        <v>113.735024675388</v>
      </c>
      <c r="P30" s="1">
        <v>1</v>
      </c>
      <c r="Q30" s="1">
        <v>0</v>
      </c>
      <c r="R30" s="1">
        <v>2.0980639225884601</v>
      </c>
      <c r="S30" s="1">
        <v>3302.8803794158698</v>
      </c>
      <c r="T30" s="1">
        <v>25</v>
      </c>
      <c r="U30" s="1">
        <v>0.992802150020347</v>
      </c>
      <c r="V30" s="1">
        <v>140.432399885737</v>
      </c>
      <c r="W30" s="1">
        <v>0.14285714285714199</v>
      </c>
      <c r="X30" s="1">
        <v>3.4582902936796299E-2</v>
      </c>
      <c r="Y30" s="1">
        <v>0.35430601445187598</v>
      </c>
      <c r="Z30" s="1">
        <v>7133.4109891019398</v>
      </c>
      <c r="AA30" s="1">
        <v>7</v>
      </c>
      <c r="AB30" s="1">
        <v>1.01208285055795</v>
      </c>
      <c r="AC30" s="1">
        <v>77.396842386252501</v>
      </c>
    </row>
    <row r="33" spans="1:29" x14ac:dyDescent="0.3">
      <c r="A33" s="2" t="s">
        <v>66</v>
      </c>
      <c r="B33" s="2"/>
      <c r="C33" s="2"/>
      <c r="D33" s="2"/>
      <c r="E33" s="2"/>
      <c r="F33" s="2"/>
      <c r="G33" s="2"/>
      <c r="H33" s="2"/>
      <c r="I33" s="2"/>
    </row>
    <row r="35" spans="1:29" x14ac:dyDescent="0.3">
      <c r="A35" s="6"/>
      <c r="B35" s="7" t="s">
        <v>11</v>
      </c>
      <c r="C35" s="7" t="s">
        <v>12</v>
      </c>
      <c r="D35" s="7" t="s">
        <v>13</v>
      </c>
      <c r="E35" s="7" t="s">
        <v>14</v>
      </c>
      <c r="F35" s="7" t="s">
        <v>15</v>
      </c>
      <c r="G35" s="7" t="s">
        <v>16</v>
      </c>
      <c r="H35" s="7" t="s">
        <v>17</v>
      </c>
      <c r="I35" s="16" t="s">
        <v>7</v>
      </c>
    </row>
    <row r="36" spans="1:29" x14ac:dyDescent="0.3">
      <c r="A36" s="7" t="s">
        <v>63</v>
      </c>
      <c r="B36" s="8">
        <f>AVERAGE(B42:B59)</f>
        <v>0.87606274761675484</v>
      </c>
      <c r="C36" s="8">
        <f>AVERAGE(C42:C59)</f>
        <v>6.4546769806535773E-2</v>
      </c>
      <c r="D36" s="8">
        <f>AVERAGE(D42:D59)</f>
        <v>0.61441751901374797</v>
      </c>
      <c r="E36" s="8">
        <f>AVERAGE(E42:E59)</f>
        <v>4731.8433436293053</v>
      </c>
      <c r="F36" s="8">
        <f>AVERAGE(F42:F59)</f>
        <v>22.388888888888889</v>
      </c>
      <c r="G36" s="8">
        <f>AVERAGE(G42:G59)</f>
        <v>0.96434742351074954</v>
      </c>
      <c r="H36" s="8">
        <f>AVERAGE(H42:H59)</f>
        <v>388.5772091121413</v>
      </c>
      <c r="I36" s="17">
        <f>161.156/31</f>
        <v>5.1985806451612904</v>
      </c>
    </row>
    <row r="37" spans="1:29" x14ac:dyDescent="0.3">
      <c r="A37" s="7" t="s">
        <v>64</v>
      </c>
      <c r="B37" s="8">
        <f>AVERAGE(I42:I59)</f>
        <v>0.63711547987040884</v>
      </c>
      <c r="C37" s="8">
        <f>AVERAGE(J42:J59)</f>
        <v>0.13981783764729158</v>
      </c>
      <c r="D37" s="8">
        <f>AVERAGE(K42:K59)</f>
        <v>0.43785438858927361</v>
      </c>
      <c r="E37" s="8">
        <f>AVERAGE(L42:L59)</f>
        <v>4152.5334840275773</v>
      </c>
      <c r="F37" s="8">
        <f>AVERAGE(M42:M59)</f>
        <v>22.277777777777779</v>
      </c>
      <c r="G37" s="8">
        <f>AVERAGE(N42:N59)</f>
        <v>0.96952832712504666</v>
      </c>
      <c r="H37" s="8">
        <f>AVERAGE(O42:O59)</f>
        <v>381.1796542813268</v>
      </c>
      <c r="I37" s="17">
        <f>166.525/31</f>
        <v>5.3717741935483874</v>
      </c>
    </row>
    <row r="38" spans="1:29" x14ac:dyDescent="0.3">
      <c r="A38" s="11" t="s">
        <v>8</v>
      </c>
      <c r="B38" s="12">
        <f>AVERAGE(P42:P59)</f>
        <v>0.26825573718082185</v>
      </c>
      <c r="C38" s="12">
        <f>AVERAGE(Q42:Q59)</f>
        <v>0.26590786185525805</v>
      </c>
      <c r="D38" s="12">
        <f>AVERAGE(R42:R59)</f>
        <v>0.32377924961203891</v>
      </c>
      <c r="E38" s="12">
        <f>AVERAGE(S42:S59)</f>
        <v>4355.0425914405396</v>
      </c>
      <c r="F38" s="12">
        <f>AVERAGE(T42:T59)</f>
        <v>20.333333333333332</v>
      </c>
      <c r="G38" s="12">
        <f>AVERAGE(U42:U59)</f>
        <v>0.97603947378342171</v>
      </c>
      <c r="H38" s="12">
        <f>AVERAGE(V42:V59)</f>
        <v>380.1686116603471</v>
      </c>
      <c r="I38" s="18">
        <f>158.878/31</f>
        <v>5.1250967741935476</v>
      </c>
    </row>
    <row r="39" spans="1:29" x14ac:dyDescent="0.3">
      <c r="A39" s="7" t="s">
        <v>65</v>
      </c>
      <c r="B39" s="8">
        <f>AVERAGE(W42:W59)</f>
        <v>0.53402703401134766</v>
      </c>
      <c r="C39" s="8">
        <f>AVERAGE(X42:X59)</f>
        <v>0.24827372051515806</v>
      </c>
      <c r="D39" s="8">
        <f>AVERAGE(Y42:Y59)</f>
        <v>0.37039354474950531</v>
      </c>
      <c r="E39" s="8">
        <f>AVERAGE(Z42:Z59)</f>
        <v>4668.8375433110386</v>
      </c>
      <c r="F39" s="8">
        <f>AVERAGE(AA42:AA59)</f>
        <v>18.111111111111111</v>
      </c>
      <c r="G39" s="8">
        <f>AVERAGE(AB42:AB59)</f>
        <v>0.97152502642087646</v>
      </c>
      <c r="H39" s="8">
        <f>AVERAGE(AC42:AC59)</f>
        <v>387.46987971723087</v>
      </c>
      <c r="I39" s="17">
        <f>170.809/31</f>
        <v>5.5099677419354842</v>
      </c>
    </row>
    <row r="41" spans="1:29" x14ac:dyDescent="0.3">
      <c r="A41" t="s">
        <v>10</v>
      </c>
      <c r="B41" t="s">
        <v>11</v>
      </c>
      <c r="C41" t="s">
        <v>12</v>
      </c>
      <c r="D41" t="s">
        <v>13</v>
      </c>
      <c r="E41" t="s">
        <v>14</v>
      </c>
      <c r="F41" t="s">
        <v>15</v>
      </c>
      <c r="G41" t="s">
        <v>16</v>
      </c>
      <c r="H41" t="s">
        <v>17</v>
      </c>
      <c r="I41" t="s">
        <v>18</v>
      </c>
      <c r="J41" t="s">
        <v>19</v>
      </c>
      <c r="K41" t="s">
        <v>20</v>
      </c>
      <c r="L41" t="s">
        <v>21</v>
      </c>
      <c r="M41" t="s">
        <v>22</v>
      </c>
      <c r="N41" t="s">
        <v>23</v>
      </c>
      <c r="O41" t="s">
        <v>24</v>
      </c>
      <c r="P41" t="s">
        <v>48</v>
      </c>
      <c r="Q41" t="s">
        <v>49</v>
      </c>
      <c r="R41" t="s">
        <v>50</v>
      </c>
      <c r="S41" t="s">
        <v>51</v>
      </c>
      <c r="T41" t="s">
        <v>52</v>
      </c>
      <c r="U41" t="s">
        <v>53</v>
      </c>
      <c r="V41" t="s">
        <v>54</v>
      </c>
      <c r="W41" t="s">
        <v>55</v>
      </c>
      <c r="X41" t="s">
        <v>56</v>
      </c>
      <c r="Y41" t="s">
        <v>57</v>
      </c>
      <c r="Z41" t="s">
        <v>58</v>
      </c>
      <c r="AA41" t="s">
        <v>59</v>
      </c>
      <c r="AB41" t="s">
        <v>60</v>
      </c>
      <c r="AC41" t="s">
        <v>61</v>
      </c>
    </row>
    <row r="42" spans="1:29" x14ac:dyDescent="0.3">
      <c r="A42" t="s">
        <v>25</v>
      </c>
      <c r="B42" s="1">
        <v>0.88888888888888795</v>
      </c>
      <c r="C42" s="1">
        <v>8.1913117398709195E-3</v>
      </c>
      <c r="D42" s="1">
        <v>0.73945505914422505</v>
      </c>
      <c r="E42" s="1">
        <v>806.22367497353196</v>
      </c>
      <c r="F42" s="1">
        <v>9</v>
      </c>
      <c r="G42" s="1">
        <v>0.98247201650475902</v>
      </c>
      <c r="H42" s="1">
        <v>158.20384251305799</v>
      </c>
      <c r="I42" s="1">
        <v>0.83333333333333304</v>
      </c>
      <c r="J42" s="1">
        <v>3.9554863330778699E-2</v>
      </c>
      <c r="K42" s="1">
        <v>0.60559564181804304</v>
      </c>
      <c r="L42" s="1">
        <v>702.19770591119698</v>
      </c>
      <c r="M42" s="1">
        <v>12</v>
      </c>
      <c r="N42" s="1">
        <v>0.98489238173014704</v>
      </c>
      <c r="O42" s="1">
        <v>144.97127023690399</v>
      </c>
      <c r="P42" s="1">
        <v>0.75</v>
      </c>
      <c r="Q42" s="1">
        <v>9.4948648299930605E-2</v>
      </c>
      <c r="R42" s="1">
        <v>0.51829248558250296</v>
      </c>
      <c r="S42" s="1">
        <v>874.54852705272003</v>
      </c>
      <c r="T42" s="1">
        <v>8</v>
      </c>
      <c r="U42" s="1">
        <v>0.988571322615311</v>
      </c>
      <c r="V42" s="1">
        <v>156.44513166902999</v>
      </c>
      <c r="W42" s="1">
        <v>0</v>
      </c>
      <c r="X42" s="1">
        <v>0.57193236620947496</v>
      </c>
      <c r="Y42" s="1">
        <v>0.30023107786275899</v>
      </c>
      <c r="Z42" s="1">
        <v>1786.5558658494499</v>
      </c>
      <c r="AA42" s="1">
        <v>2</v>
      </c>
      <c r="AB42" s="1">
        <v>0.97922422237788798</v>
      </c>
      <c r="AC42" s="1">
        <v>147.837568427847</v>
      </c>
    </row>
    <row r="43" spans="1:29" x14ac:dyDescent="0.3">
      <c r="A43" t="s">
        <v>26</v>
      </c>
      <c r="B43" s="1">
        <v>1</v>
      </c>
      <c r="C43" s="1">
        <v>7.6373252061648998E-3</v>
      </c>
      <c r="D43" s="1">
        <v>0.77455420084615401</v>
      </c>
      <c r="E43" s="1">
        <v>197.90858105017799</v>
      </c>
      <c r="F43" s="1">
        <v>14</v>
      </c>
      <c r="G43" s="1">
        <v>0.94058434714367001</v>
      </c>
      <c r="H43" s="1">
        <v>99.002810830136198</v>
      </c>
      <c r="I43" s="1">
        <v>0.82352941176470495</v>
      </c>
      <c r="J43" s="1">
        <v>5.7566834561548201E-2</v>
      </c>
      <c r="K43" s="1">
        <v>0.60775239051266094</v>
      </c>
      <c r="L43" s="1">
        <v>186.22954339793901</v>
      </c>
      <c r="M43" s="1">
        <v>17</v>
      </c>
      <c r="N43" s="1">
        <v>0.93622354581901701</v>
      </c>
      <c r="O43" s="1">
        <v>94.167282340688004</v>
      </c>
      <c r="P43" s="1">
        <v>8.3333333333333301E-2</v>
      </c>
      <c r="Q43" s="1">
        <v>0.42702359444590998</v>
      </c>
      <c r="R43" s="1">
        <v>0.25215332678962399</v>
      </c>
      <c r="S43" s="1">
        <v>237.46137268054201</v>
      </c>
      <c r="T43" s="1">
        <v>12</v>
      </c>
      <c r="U43" s="1">
        <v>0.95111297835535502</v>
      </c>
      <c r="V43" s="1">
        <v>104.137249786335</v>
      </c>
      <c r="W43" s="1">
        <v>0.76923076923076905</v>
      </c>
      <c r="X43" s="1">
        <v>0.34632392236051202</v>
      </c>
      <c r="Y43" s="1">
        <v>0.25215332678962399</v>
      </c>
      <c r="Z43" s="1">
        <v>218.47579272753501</v>
      </c>
      <c r="AA43" s="1">
        <v>13</v>
      </c>
      <c r="AB43" s="1">
        <v>0.94535275004882902</v>
      </c>
      <c r="AC43" s="1">
        <v>109.69426400078299</v>
      </c>
    </row>
    <row r="44" spans="1:29" x14ac:dyDescent="0.3">
      <c r="A44" t="s">
        <v>27</v>
      </c>
      <c r="B44" s="1">
        <v>0.71428571428571397</v>
      </c>
      <c r="C44" s="1">
        <v>0</v>
      </c>
      <c r="D44" s="1">
        <v>1</v>
      </c>
      <c r="E44" s="1">
        <v>3334.8265707242799</v>
      </c>
      <c r="F44" s="1">
        <v>14</v>
      </c>
      <c r="G44" s="1">
        <v>0.99231780353254695</v>
      </c>
      <c r="H44" s="1">
        <v>428.29497472721903</v>
      </c>
      <c r="I44" s="1">
        <v>0.68181818181818099</v>
      </c>
      <c r="J44" s="1">
        <v>3.75461131790869E-3</v>
      </c>
      <c r="K44" s="1">
        <v>0.906958509527935</v>
      </c>
      <c r="L44" s="1">
        <v>2669.1224906632901</v>
      </c>
      <c r="M44" s="1">
        <v>22</v>
      </c>
      <c r="N44" s="1">
        <v>0.99648984973877297</v>
      </c>
      <c r="O44" s="1">
        <v>428.29509590643403</v>
      </c>
      <c r="P44" s="1">
        <v>0.214285714285714</v>
      </c>
      <c r="Q44" s="1">
        <v>0</v>
      </c>
      <c r="R44" s="1">
        <v>0.37665274307411201</v>
      </c>
      <c r="S44" s="1">
        <v>3396.19422223635</v>
      </c>
      <c r="T44" s="1">
        <v>14</v>
      </c>
      <c r="U44" s="1">
        <v>0.99249226491331399</v>
      </c>
      <c r="V44" s="1">
        <v>314.29311651822002</v>
      </c>
      <c r="W44" s="1">
        <v>0.89473684210526305</v>
      </c>
      <c r="X44" s="1">
        <v>0</v>
      </c>
      <c r="Y44" s="1">
        <v>1</v>
      </c>
      <c r="Z44" s="1">
        <v>2880.9390696216901</v>
      </c>
      <c r="AA44" s="1">
        <v>19</v>
      </c>
      <c r="AB44" s="1">
        <v>0.99220177099934104</v>
      </c>
      <c r="AC44" s="1">
        <v>428.29497472721903</v>
      </c>
    </row>
    <row r="45" spans="1:29" x14ac:dyDescent="0.3">
      <c r="A45" t="s">
        <v>28</v>
      </c>
      <c r="B45" s="1">
        <v>1</v>
      </c>
      <c r="C45" s="1">
        <v>2.0754779555634499E-4</v>
      </c>
      <c r="D45" s="1">
        <v>0.86621595056232503</v>
      </c>
      <c r="E45" s="1">
        <v>434.65806031797302</v>
      </c>
      <c r="F45" s="1">
        <v>32</v>
      </c>
      <c r="G45" s="1">
        <v>0.952650052973946</v>
      </c>
      <c r="H45" s="1">
        <v>171.26660970729699</v>
      </c>
      <c r="I45" s="1">
        <v>0.53846153846153799</v>
      </c>
      <c r="J45" s="1">
        <v>8.4693102402862402E-2</v>
      </c>
      <c r="K45" s="1">
        <v>0.46654986574241603</v>
      </c>
      <c r="L45" s="1">
        <v>730.94057193255401</v>
      </c>
      <c r="M45" s="1">
        <v>13</v>
      </c>
      <c r="N45" s="1">
        <v>0.96384914660146603</v>
      </c>
      <c r="O45" s="1">
        <v>171.95587344203199</v>
      </c>
      <c r="P45" s="1">
        <v>0</v>
      </c>
      <c r="Q45" s="1">
        <v>0.32941463679344501</v>
      </c>
      <c r="R45" s="1">
        <v>0.215665304605587</v>
      </c>
      <c r="S45" s="1">
        <v>767.37695220289902</v>
      </c>
      <c r="T45" s="1">
        <v>13</v>
      </c>
      <c r="U45" s="1">
        <v>0.98440147564237701</v>
      </c>
      <c r="V45" s="1">
        <v>165.346468476631</v>
      </c>
      <c r="W45" s="1">
        <v>0.6</v>
      </c>
      <c r="X45" s="1">
        <v>0.16577423554948101</v>
      </c>
      <c r="Y45" s="1">
        <v>0.38854246012486499</v>
      </c>
      <c r="Z45" s="1">
        <v>676.07926011533903</v>
      </c>
      <c r="AA45" s="1">
        <v>15</v>
      </c>
      <c r="AB45" s="1">
        <v>0.96776179083445402</v>
      </c>
      <c r="AC45" s="1">
        <v>166.21324136107199</v>
      </c>
    </row>
    <row r="46" spans="1:29" x14ac:dyDescent="0.3">
      <c r="A46" t="s">
        <v>29</v>
      </c>
      <c r="B46" s="1">
        <v>0.82352941176470495</v>
      </c>
      <c r="C46" s="1">
        <v>0.10398104526801601</v>
      </c>
      <c r="D46" s="1">
        <v>0.51523481308159702</v>
      </c>
      <c r="E46" s="1">
        <v>1622.55350903104</v>
      </c>
      <c r="F46" s="1">
        <v>17</v>
      </c>
      <c r="G46" s="1">
        <v>0.98194492150090196</v>
      </c>
      <c r="H46" s="1">
        <v>201.01342403410101</v>
      </c>
      <c r="I46" s="1">
        <v>0.84</v>
      </c>
      <c r="J46" s="1">
        <v>0.17745318536749599</v>
      </c>
      <c r="K46" s="1">
        <v>0.31792026694036002</v>
      </c>
      <c r="L46" s="1">
        <v>1378.8009822842901</v>
      </c>
      <c r="M46" s="1">
        <v>25</v>
      </c>
      <c r="N46" s="1">
        <v>0.98001243991230003</v>
      </c>
      <c r="O46" s="1">
        <v>215.979407775379</v>
      </c>
      <c r="P46" s="1">
        <v>0.18181818181818099</v>
      </c>
      <c r="Q46" s="1">
        <v>0.35905799565871999</v>
      </c>
      <c r="R46" s="1">
        <v>0.202857376659622</v>
      </c>
      <c r="S46" s="1">
        <v>1489.3240614767001</v>
      </c>
      <c r="T46" s="1">
        <v>22</v>
      </c>
      <c r="U46" s="1">
        <v>0.98186876424583902</v>
      </c>
      <c r="V46" s="1">
        <v>210.64180692100001</v>
      </c>
      <c r="W46" s="1">
        <v>0.71428571428571397</v>
      </c>
      <c r="X46" s="1">
        <v>0.30081371640141102</v>
      </c>
      <c r="Y46" s="1">
        <v>0.27335448591968198</v>
      </c>
      <c r="Z46" s="1">
        <v>1856.9050580149401</v>
      </c>
      <c r="AA46" s="1">
        <v>14</v>
      </c>
      <c r="AB46" s="1">
        <v>0.98967581803341098</v>
      </c>
      <c r="AC46" s="1">
        <v>234.758052835901</v>
      </c>
    </row>
    <row r="47" spans="1:29" x14ac:dyDescent="0.3">
      <c r="A47" t="s">
        <v>30</v>
      </c>
      <c r="B47" s="1">
        <v>0.92</v>
      </c>
      <c r="C47" s="1">
        <v>0.10107549854117499</v>
      </c>
      <c r="D47" s="1">
        <v>0.43322731173894802</v>
      </c>
      <c r="E47" s="1">
        <v>1431.73267864696</v>
      </c>
      <c r="F47" s="1">
        <v>25</v>
      </c>
      <c r="G47" s="1">
        <v>0.97493385026190604</v>
      </c>
      <c r="H47" s="1">
        <v>253.53805873005999</v>
      </c>
      <c r="I47" s="1">
        <v>0.375</v>
      </c>
      <c r="J47" s="1">
        <v>0.23851782138451599</v>
      </c>
      <c r="K47" s="1">
        <v>0.327771847850718</v>
      </c>
      <c r="L47" s="1">
        <v>1894.86779202045</v>
      </c>
      <c r="M47" s="1">
        <v>16</v>
      </c>
      <c r="N47" s="1">
        <v>0.96935990622178803</v>
      </c>
      <c r="O47" s="1">
        <v>194.92355760274501</v>
      </c>
      <c r="P47" s="1">
        <v>0.3</v>
      </c>
      <c r="Q47" s="1">
        <v>0.23446879758073799</v>
      </c>
      <c r="R47" s="1">
        <v>0.29818756957061099</v>
      </c>
      <c r="S47" s="1">
        <v>1724.0557397503801</v>
      </c>
      <c r="T47" s="1">
        <v>20</v>
      </c>
      <c r="U47" s="1">
        <v>0.97174676426408202</v>
      </c>
      <c r="V47" s="1">
        <v>237.39344966631</v>
      </c>
      <c r="W47" s="1">
        <v>0.60714285714285698</v>
      </c>
      <c r="X47" s="1">
        <v>0.163604019117742</v>
      </c>
      <c r="Y47" s="1">
        <v>0.37211227506211902</v>
      </c>
      <c r="Z47" s="1">
        <v>1423.5301642607101</v>
      </c>
      <c r="AA47" s="1">
        <v>28</v>
      </c>
      <c r="AB47" s="1">
        <v>0.96987185959231503</v>
      </c>
      <c r="AC47" s="1">
        <v>241.507308916906</v>
      </c>
    </row>
    <row r="48" spans="1:29" x14ac:dyDescent="0.3">
      <c r="A48" t="s">
        <v>32</v>
      </c>
      <c r="B48" s="1">
        <v>1</v>
      </c>
      <c r="C48" s="1">
        <v>0</v>
      </c>
      <c r="D48" s="1">
        <v>1</v>
      </c>
      <c r="E48" s="1">
        <v>107.78694721030701</v>
      </c>
      <c r="F48" s="1">
        <v>19</v>
      </c>
      <c r="G48" s="1">
        <v>0.87189425200658699</v>
      </c>
      <c r="H48" s="1">
        <v>115.030376840215</v>
      </c>
      <c r="I48" s="1">
        <v>0.92307692307692302</v>
      </c>
      <c r="J48" s="1">
        <v>7.1339094541232606E-2</v>
      </c>
      <c r="K48" s="1">
        <v>0.45414081772449899</v>
      </c>
      <c r="L48" s="1">
        <v>139.792051411014</v>
      </c>
      <c r="M48" s="1">
        <v>13</v>
      </c>
      <c r="N48" s="1">
        <v>0.93407229384801704</v>
      </c>
      <c r="O48" s="1">
        <v>115.030376840215</v>
      </c>
      <c r="P48" s="1">
        <v>0.25</v>
      </c>
      <c r="Q48" s="1">
        <v>0.35294210941577697</v>
      </c>
      <c r="R48" s="1">
        <v>0.369187689192226</v>
      </c>
      <c r="S48" s="1">
        <v>186.367341935437</v>
      </c>
      <c r="T48" s="1">
        <v>8</v>
      </c>
      <c r="U48" s="1">
        <v>0.93912350273215195</v>
      </c>
      <c r="V48" s="1">
        <v>120.56796027598099</v>
      </c>
      <c r="W48" s="1">
        <v>0</v>
      </c>
      <c r="X48" s="1">
        <v>0.27650486049197198</v>
      </c>
      <c r="Y48" s="1">
        <v>0.24190799438246799</v>
      </c>
      <c r="Z48" s="1">
        <v>216.17820559699101</v>
      </c>
      <c r="AA48" s="1">
        <v>6</v>
      </c>
      <c r="AB48" s="1">
        <v>0.92564396178855002</v>
      </c>
      <c r="AC48" s="1">
        <v>107.530593960856</v>
      </c>
    </row>
    <row r="49" spans="1:29" x14ac:dyDescent="0.3">
      <c r="A49" t="s">
        <v>33</v>
      </c>
      <c r="B49" s="1">
        <v>0.78947368421052599</v>
      </c>
      <c r="C49" s="1">
        <v>0.11605526009686</v>
      </c>
      <c r="D49" s="1">
        <v>0.38976952706111001</v>
      </c>
      <c r="E49" s="1">
        <v>211.399907166297</v>
      </c>
      <c r="F49" s="1">
        <v>19</v>
      </c>
      <c r="G49" s="1">
        <v>0.88737170016153699</v>
      </c>
      <c r="H49" s="1">
        <v>113.793977342546</v>
      </c>
      <c r="I49" s="1">
        <v>0.6</v>
      </c>
      <c r="J49" s="1">
        <v>0.234943409794167</v>
      </c>
      <c r="K49" s="1">
        <v>0.31213247862115401</v>
      </c>
      <c r="L49" s="1">
        <v>221.74456319265599</v>
      </c>
      <c r="M49" s="1">
        <v>20</v>
      </c>
      <c r="N49" s="1">
        <v>0.887100291877428</v>
      </c>
      <c r="O49" s="1">
        <v>99.728705372349395</v>
      </c>
      <c r="P49" s="1">
        <v>0.26315789473684198</v>
      </c>
      <c r="Q49" s="1">
        <v>0.40801920433815903</v>
      </c>
      <c r="R49" s="1">
        <v>0.179141756153752</v>
      </c>
      <c r="S49" s="1">
        <v>237.69518707056301</v>
      </c>
      <c r="T49" s="1">
        <v>19</v>
      </c>
      <c r="U49" s="1">
        <v>0.91634157273337402</v>
      </c>
      <c r="V49" s="1">
        <v>102.417276927096</v>
      </c>
      <c r="W49" s="1">
        <v>0.60869565217391297</v>
      </c>
      <c r="X49" s="1">
        <v>0.162264034355174</v>
      </c>
      <c r="Y49" s="1">
        <v>0.35174805148052002</v>
      </c>
      <c r="Z49" s="1">
        <v>208.738486304177</v>
      </c>
      <c r="AA49" s="1">
        <v>23</v>
      </c>
      <c r="AB49" s="1">
        <v>0.89454404450053304</v>
      </c>
      <c r="AC49" s="1">
        <v>106.20005309688899</v>
      </c>
    </row>
    <row r="50" spans="1:29" x14ac:dyDescent="0.3">
      <c r="A50" t="s">
        <v>34</v>
      </c>
      <c r="B50" s="1">
        <v>0.96153846153846101</v>
      </c>
      <c r="C50" s="1">
        <v>8.6673681870009206E-2</v>
      </c>
      <c r="D50" s="1">
        <v>0.46146332631338099</v>
      </c>
      <c r="E50" s="1">
        <v>1079.5264933051301</v>
      </c>
      <c r="F50" s="1">
        <v>26</v>
      </c>
      <c r="G50" s="1">
        <v>0.95779871096329205</v>
      </c>
      <c r="H50" s="1">
        <v>267.02841953855898</v>
      </c>
      <c r="I50" s="1">
        <v>0.65217391304347805</v>
      </c>
      <c r="J50" s="1">
        <v>0.102032943010178</v>
      </c>
      <c r="K50" s="1">
        <v>0.45294091488070798</v>
      </c>
      <c r="L50" s="1">
        <v>1168.86875795277</v>
      </c>
      <c r="M50" s="1">
        <v>23</v>
      </c>
      <c r="N50" s="1">
        <v>0.96118598450367199</v>
      </c>
      <c r="O50" s="1">
        <v>260.21884147965397</v>
      </c>
      <c r="P50" s="1">
        <v>0.28571428571428498</v>
      </c>
      <c r="Q50" s="1">
        <v>0.24256562519238201</v>
      </c>
      <c r="R50" s="1">
        <v>0.19684133957187799</v>
      </c>
      <c r="S50" s="1">
        <v>1288.5454900643699</v>
      </c>
      <c r="T50" s="1">
        <v>21</v>
      </c>
      <c r="U50" s="1">
        <v>0.97041729727247905</v>
      </c>
      <c r="V50" s="1">
        <v>272.25442892482602</v>
      </c>
      <c r="W50" s="1">
        <v>0.35714285714285698</v>
      </c>
      <c r="X50" s="1">
        <v>0.20950955024998999</v>
      </c>
      <c r="Y50" s="1">
        <v>0.25146242823492798</v>
      </c>
      <c r="Z50" s="1">
        <v>1557.67412808994</v>
      </c>
      <c r="AA50" s="1">
        <v>14</v>
      </c>
      <c r="AB50" s="1">
        <v>0.96417795610679202</v>
      </c>
      <c r="AC50" s="1">
        <v>240.08791323617899</v>
      </c>
    </row>
    <row r="51" spans="1:29" x14ac:dyDescent="0.3">
      <c r="A51" t="s">
        <v>35</v>
      </c>
      <c r="B51" s="1">
        <v>0.952380952380952</v>
      </c>
      <c r="C51" s="1">
        <v>1.6924187373763E-2</v>
      </c>
      <c r="D51" s="1">
        <v>0.63712960001483299</v>
      </c>
      <c r="E51" s="1">
        <v>1671.59009494779</v>
      </c>
      <c r="F51" s="1">
        <v>21</v>
      </c>
      <c r="G51" s="1">
        <v>0.98164951449954196</v>
      </c>
      <c r="H51" s="1">
        <v>257.77772964643299</v>
      </c>
      <c r="I51" s="1">
        <v>0.476190476190476</v>
      </c>
      <c r="J51" s="1">
        <v>0.22252444653266501</v>
      </c>
      <c r="K51" s="1">
        <v>0.28997306856160099</v>
      </c>
      <c r="L51" s="1">
        <v>1760.30721631749</v>
      </c>
      <c r="M51" s="1">
        <v>21</v>
      </c>
      <c r="N51" s="1">
        <v>0.97570554704342405</v>
      </c>
      <c r="O51" s="1">
        <v>203.83087791928801</v>
      </c>
      <c r="P51" s="1">
        <v>6.6666666666666596E-2</v>
      </c>
      <c r="Q51" s="1">
        <v>0.31288370054930098</v>
      </c>
      <c r="R51" s="1">
        <v>0.26014375288637098</v>
      </c>
      <c r="S51" s="1">
        <v>1492.2403961714599</v>
      </c>
      <c r="T51" s="1">
        <v>30</v>
      </c>
      <c r="U51" s="1">
        <v>0.97793892038623598</v>
      </c>
      <c r="V51" s="1">
        <v>229.45578208391299</v>
      </c>
      <c r="W51" s="1">
        <v>0.476190476190476</v>
      </c>
      <c r="X51" s="1">
        <v>0.19657779984020499</v>
      </c>
      <c r="Y51" s="1">
        <v>0.32642627692564402</v>
      </c>
      <c r="Z51" s="1">
        <v>1762.9539997279201</v>
      </c>
      <c r="AA51" s="1">
        <v>21</v>
      </c>
      <c r="AB51" s="1">
        <v>0.98504077875219098</v>
      </c>
      <c r="AC51" s="1">
        <v>239.13887213301001</v>
      </c>
    </row>
    <row r="52" spans="1:29" x14ac:dyDescent="0.3">
      <c r="A52" t="s">
        <v>36</v>
      </c>
      <c r="B52" s="1">
        <v>0.90476190476190399</v>
      </c>
      <c r="C52" s="1">
        <v>0</v>
      </c>
      <c r="D52" s="1">
        <v>0.60862704537836099</v>
      </c>
      <c r="E52" s="1">
        <v>9026.3560537182493</v>
      </c>
      <c r="F52" s="1">
        <v>21</v>
      </c>
      <c r="G52" s="1">
        <v>0.98731149163556498</v>
      </c>
      <c r="H52" s="1">
        <v>865.66306437547701</v>
      </c>
      <c r="I52" s="1">
        <v>0.25</v>
      </c>
      <c r="J52" s="1">
        <v>0.15006593673603499</v>
      </c>
      <c r="K52" s="1">
        <v>0.34417738875088699</v>
      </c>
      <c r="L52" s="1">
        <v>8685.8038506210905</v>
      </c>
      <c r="M52" s="1">
        <v>24</v>
      </c>
      <c r="N52" s="1">
        <v>0.98692011688854098</v>
      </c>
      <c r="O52" s="1">
        <v>956.32853064979702</v>
      </c>
      <c r="P52" s="1">
        <v>0.28571428571428498</v>
      </c>
      <c r="Q52" s="1">
        <v>5.4793504854388497E-2</v>
      </c>
      <c r="R52" s="1">
        <v>0.46601965436599802</v>
      </c>
      <c r="S52" s="1">
        <v>11524.008723454701</v>
      </c>
      <c r="T52" s="1">
        <v>14</v>
      </c>
      <c r="U52" s="1">
        <v>0.99038561544084602</v>
      </c>
      <c r="V52" s="1">
        <v>978.17945725684103</v>
      </c>
      <c r="W52" s="1">
        <v>0.79166666666666596</v>
      </c>
      <c r="X52" s="1">
        <v>1.7396262425243801E-2</v>
      </c>
      <c r="Y52" s="1">
        <v>0.57192508376805096</v>
      </c>
      <c r="Z52" s="1">
        <v>8722.1550644226008</v>
      </c>
      <c r="AA52" s="1">
        <v>24</v>
      </c>
      <c r="AB52" s="1">
        <v>0.98624017754138105</v>
      </c>
      <c r="AC52" s="1">
        <v>953.97063907136601</v>
      </c>
    </row>
    <row r="53" spans="1:29" x14ac:dyDescent="0.3">
      <c r="A53" t="s">
        <v>37</v>
      </c>
      <c r="B53" s="1">
        <v>0.96296296296296202</v>
      </c>
      <c r="C53" s="1">
        <v>1.1184037432795901E-2</v>
      </c>
      <c r="D53" s="1">
        <v>0.67220561793243305</v>
      </c>
      <c r="E53" s="1">
        <v>845.610306039948</v>
      </c>
      <c r="F53" s="1">
        <v>27</v>
      </c>
      <c r="G53" s="1">
        <v>0.92279564199495301</v>
      </c>
      <c r="H53" s="1">
        <v>226.262521302219</v>
      </c>
      <c r="I53" s="1">
        <v>0.93548387096774099</v>
      </c>
      <c r="J53" s="1">
        <v>2.3230642794659501E-2</v>
      </c>
      <c r="K53" s="1">
        <v>0.56604661413195601</v>
      </c>
      <c r="L53" s="1">
        <v>844.78434184405501</v>
      </c>
      <c r="M53" s="1">
        <v>31</v>
      </c>
      <c r="N53" s="1">
        <v>0.94040205303176905</v>
      </c>
      <c r="O53" s="1">
        <v>193.813086716805</v>
      </c>
      <c r="P53" s="1">
        <v>0</v>
      </c>
      <c r="Q53" s="1">
        <v>0.40280643156644103</v>
      </c>
      <c r="R53" s="1">
        <v>0.26506075466041101</v>
      </c>
      <c r="S53" s="1">
        <v>1591.43061990914</v>
      </c>
      <c r="T53" s="1">
        <v>10</v>
      </c>
      <c r="U53" s="1">
        <v>0.97689871253412297</v>
      </c>
      <c r="V53" s="1">
        <v>251.5185116955</v>
      </c>
      <c r="W53" s="1">
        <v>0.89285714285714202</v>
      </c>
      <c r="X53" s="1">
        <v>3.7883802716906598E-2</v>
      </c>
      <c r="Y53" s="1">
        <v>0.512906443208197</v>
      </c>
      <c r="Z53" s="1">
        <v>894.8752246432</v>
      </c>
      <c r="AA53" s="1">
        <v>28</v>
      </c>
      <c r="AB53" s="1">
        <v>0.93877815245445695</v>
      </c>
      <c r="AC53" s="1">
        <v>228.25271951647801</v>
      </c>
    </row>
    <row r="54" spans="1:29" x14ac:dyDescent="0.3">
      <c r="A54" t="s">
        <v>38</v>
      </c>
      <c r="B54" s="1">
        <v>0.72727272727272696</v>
      </c>
      <c r="C54" s="1">
        <v>2.60140257829252E-2</v>
      </c>
      <c r="D54" s="1">
        <v>0.69709459290892095</v>
      </c>
      <c r="E54" s="1">
        <v>32641.054096830299</v>
      </c>
      <c r="F54" s="1">
        <v>11</v>
      </c>
      <c r="G54" s="1">
        <v>0.99518811298923604</v>
      </c>
      <c r="H54" s="1">
        <v>1612.2889463895799</v>
      </c>
      <c r="I54" s="1">
        <v>0.66666666666666596</v>
      </c>
      <c r="J54" s="1">
        <v>3.9446814762214497E-2</v>
      </c>
      <c r="K54" s="1">
        <v>0.61519691014349398</v>
      </c>
      <c r="L54" s="1">
        <v>25963.661308250299</v>
      </c>
      <c r="M54" s="1">
        <v>18</v>
      </c>
      <c r="N54" s="1">
        <v>0.99308349507822702</v>
      </c>
      <c r="O54" s="1">
        <v>1493.7129493100999</v>
      </c>
      <c r="P54" s="1">
        <v>0.66666666666666596</v>
      </c>
      <c r="Q54" s="1">
        <v>7.5525144622156995E-2</v>
      </c>
      <c r="R54" s="1">
        <v>0.61519691014349398</v>
      </c>
      <c r="S54" s="1">
        <v>24245.663803356802</v>
      </c>
      <c r="T54" s="1">
        <v>21</v>
      </c>
      <c r="U54" s="1">
        <v>0.99471991808205096</v>
      </c>
      <c r="V54" s="1">
        <v>1578.88091579559</v>
      </c>
      <c r="W54" s="1">
        <v>0.64285714285714202</v>
      </c>
      <c r="X54" s="1">
        <v>0.45402834091341399</v>
      </c>
      <c r="Y54" s="1">
        <v>0.28523911584252898</v>
      </c>
      <c r="Z54" s="1">
        <v>29209.496740284099</v>
      </c>
      <c r="AA54" s="1">
        <v>14</v>
      </c>
      <c r="AB54" s="1">
        <v>0.99640631800160695</v>
      </c>
      <c r="AC54" s="1">
        <v>1603.17449300883</v>
      </c>
    </row>
    <row r="55" spans="1:29" x14ac:dyDescent="0.3">
      <c r="A55" t="s">
        <v>39</v>
      </c>
      <c r="B55" s="1">
        <v>0.625</v>
      </c>
      <c r="C55" s="1">
        <v>0.28395486399000902</v>
      </c>
      <c r="D55" s="1">
        <v>0.34926012610618301</v>
      </c>
      <c r="E55" s="1">
        <v>23235.3560463994</v>
      </c>
      <c r="F55" s="1">
        <v>24</v>
      </c>
      <c r="G55" s="1">
        <v>0.99243022368453504</v>
      </c>
      <c r="H55" s="1">
        <v>1521.6579044682901</v>
      </c>
      <c r="I55" s="1">
        <v>0.68571428571428505</v>
      </c>
      <c r="J55" s="1">
        <v>0.32902502063664502</v>
      </c>
      <c r="K55" s="1">
        <v>0.27527390056675199</v>
      </c>
      <c r="L55" s="1">
        <v>19388.689316552201</v>
      </c>
      <c r="M55" s="1">
        <v>35</v>
      </c>
      <c r="N55" s="1">
        <v>0.99372795895861299</v>
      </c>
      <c r="O55" s="1">
        <v>1589.43731194517</v>
      </c>
      <c r="P55" s="1">
        <v>0.1875</v>
      </c>
      <c r="Q55" s="1">
        <v>0.441160083596775</v>
      </c>
      <c r="R55" s="1">
        <v>0.222401000691267</v>
      </c>
      <c r="S55" s="1">
        <v>20511.972494750898</v>
      </c>
      <c r="T55" s="1">
        <v>32</v>
      </c>
      <c r="U55" s="1">
        <v>0.99555079632681598</v>
      </c>
      <c r="V55" s="1">
        <v>1429.59559480394</v>
      </c>
      <c r="W55" s="1">
        <v>0.46428571428571402</v>
      </c>
      <c r="X55" s="1">
        <v>0.32707300462405098</v>
      </c>
      <c r="Y55" s="1">
        <v>0.26528329267803502</v>
      </c>
      <c r="Z55" s="1">
        <v>21691.042641448301</v>
      </c>
      <c r="AA55" s="1">
        <v>28</v>
      </c>
      <c r="AB55" s="1">
        <v>0.99088937092836205</v>
      </c>
      <c r="AC55" s="1">
        <v>1489.8676031945399</v>
      </c>
    </row>
    <row r="56" spans="1:29" x14ac:dyDescent="0.3">
      <c r="A56" t="s">
        <v>40</v>
      </c>
      <c r="B56" s="1">
        <v>1</v>
      </c>
      <c r="C56" s="1">
        <v>6.22228003976023E-2</v>
      </c>
      <c r="D56" s="1">
        <v>0.545862817306346</v>
      </c>
      <c r="E56" s="1">
        <v>619.48606865155898</v>
      </c>
      <c r="F56" s="1">
        <v>28</v>
      </c>
      <c r="G56" s="1">
        <v>0.96245842706141604</v>
      </c>
      <c r="H56" s="1">
        <v>178.76146047921301</v>
      </c>
      <c r="I56" s="1">
        <v>0.76923076923076905</v>
      </c>
      <c r="J56" s="1">
        <v>0.16521856417790501</v>
      </c>
      <c r="K56" s="1">
        <v>0.40092425078704402</v>
      </c>
      <c r="L56" s="1">
        <v>962.20891513838296</v>
      </c>
      <c r="M56" s="1">
        <v>13</v>
      </c>
      <c r="N56" s="1">
        <v>0.97060522396056703</v>
      </c>
      <c r="O56" s="1">
        <v>175.34551439527201</v>
      </c>
      <c r="P56" s="1">
        <v>0.53846153846153799</v>
      </c>
      <c r="Q56" s="1">
        <v>0.20532298240710001</v>
      </c>
      <c r="R56" s="1">
        <v>0.45254832248823601</v>
      </c>
      <c r="S56" s="1">
        <v>676.31257299625702</v>
      </c>
      <c r="T56" s="1">
        <v>26</v>
      </c>
      <c r="U56" s="1">
        <v>0.95831185312835898</v>
      </c>
      <c r="V56" s="1">
        <v>165.14719790590999</v>
      </c>
      <c r="W56" s="1">
        <v>0.14285714285714199</v>
      </c>
      <c r="X56" s="1">
        <v>0.47635020812043799</v>
      </c>
      <c r="Y56" s="1">
        <v>0.28706764721537598</v>
      </c>
      <c r="Z56" s="1">
        <v>1272.56162869113</v>
      </c>
      <c r="AA56" s="1">
        <v>7</v>
      </c>
      <c r="AB56" s="1">
        <v>0.97930942028166301</v>
      </c>
      <c r="AC56" s="1">
        <v>163.61703585104399</v>
      </c>
    </row>
    <row r="57" spans="1:29" x14ac:dyDescent="0.3">
      <c r="A57" t="s">
        <v>41</v>
      </c>
      <c r="B57" s="1">
        <v>0.891891891891891</v>
      </c>
      <c r="C57" s="1">
        <v>7.1105048503861998E-2</v>
      </c>
      <c r="D57" s="1">
        <v>0.48979998775515299</v>
      </c>
      <c r="E57" s="1">
        <v>2412.0581976521098</v>
      </c>
      <c r="F57" s="1">
        <v>37</v>
      </c>
      <c r="G57" s="1">
        <v>0.98986755363165302</v>
      </c>
      <c r="H57" s="1">
        <v>166.06554902026099</v>
      </c>
      <c r="I57" s="1">
        <v>0.41666666666666602</v>
      </c>
      <c r="J57" s="1">
        <v>0.10444519544919501</v>
      </c>
      <c r="K57" s="1">
        <v>0.35057077515415203</v>
      </c>
      <c r="L57" s="1">
        <v>3062.1764276868798</v>
      </c>
      <c r="M57" s="1">
        <v>24</v>
      </c>
      <c r="N57" s="1">
        <v>0.99159293540488702</v>
      </c>
      <c r="O57" s="1">
        <v>173.56158608646399</v>
      </c>
      <c r="P57" s="1">
        <v>0.29032258064516098</v>
      </c>
      <c r="Q57" s="1">
        <v>0.186006569726136</v>
      </c>
      <c r="R57" s="1">
        <v>0.43711823682102802</v>
      </c>
      <c r="S57" s="1">
        <v>2751.9756070120002</v>
      </c>
      <c r="T57" s="1">
        <v>31</v>
      </c>
      <c r="U57" s="1">
        <v>0.99190376570986805</v>
      </c>
      <c r="V57" s="1">
        <v>180.48652445740299</v>
      </c>
      <c r="W57" s="1">
        <v>0.5</v>
      </c>
      <c r="X57" s="1">
        <v>0.22176136140885999</v>
      </c>
      <c r="Y57" s="1">
        <v>0.40845885883567601</v>
      </c>
      <c r="Z57" s="1">
        <v>3576.53637077543</v>
      </c>
      <c r="AA57" s="1">
        <v>18</v>
      </c>
      <c r="AB57" s="1">
        <v>0.99633555988844202</v>
      </c>
      <c r="AC57" s="1">
        <v>158.17216255631701</v>
      </c>
    </row>
    <row r="58" spans="1:29" x14ac:dyDescent="0.3">
      <c r="A58" t="s">
        <v>42</v>
      </c>
      <c r="B58" s="1">
        <v>0.85714285714285698</v>
      </c>
      <c r="C58" s="1">
        <v>0.126416971953276</v>
      </c>
      <c r="D58" s="1">
        <v>0.38711094004950303</v>
      </c>
      <c r="E58" s="1">
        <v>2489.31059866649</v>
      </c>
      <c r="F58" s="1">
        <v>35</v>
      </c>
      <c r="G58" s="1">
        <v>0.99067087677201504</v>
      </c>
      <c r="H58" s="1">
        <v>193.41121864695401</v>
      </c>
      <c r="I58" s="1">
        <v>0.25714285714285701</v>
      </c>
      <c r="J58" s="1">
        <v>0.26938625452487402</v>
      </c>
      <c r="K58" s="1">
        <v>0.27584921880892899</v>
      </c>
      <c r="L58" s="1">
        <v>2553.69412969109</v>
      </c>
      <c r="M58" s="1">
        <v>35</v>
      </c>
      <c r="N58" s="1">
        <v>0.99118321547904098</v>
      </c>
      <c r="O58" s="1">
        <v>188.427285650599</v>
      </c>
      <c r="P58" s="1">
        <v>0.12121212121212099</v>
      </c>
      <c r="Q58" s="1">
        <v>0.34658117750217199</v>
      </c>
      <c r="R58" s="1">
        <v>0.23976062650659599</v>
      </c>
      <c r="S58" s="1">
        <v>2671.9550273877298</v>
      </c>
      <c r="T58" s="1">
        <v>33</v>
      </c>
      <c r="U58" s="1">
        <v>0.99198476280349202</v>
      </c>
      <c r="V58" s="1">
        <v>166.652428141488</v>
      </c>
      <c r="W58" s="1">
        <v>0.483870967741935</v>
      </c>
      <c r="X58" s="1">
        <v>0.24051403323314499</v>
      </c>
      <c r="Y58" s="1">
        <v>0.28219676281412798</v>
      </c>
      <c r="Z58" s="1">
        <v>2747.1202449266402</v>
      </c>
      <c r="AA58" s="1">
        <v>31</v>
      </c>
      <c r="AB58" s="1">
        <v>0.99692069893402102</v>
      </c>
      <c r="AC58" s="1">
        <v>186.90725072277201</v>
      </c>
    </row>
    <row r="59" spans="1:29" x14ac:dyDescent="0.3">
      <c r="A59" t="s">
        <v>43</v>
      </c>
      <c r="B59" s="1">
        <v>0.75</v>
      </c>
      <c r="C59" s="1">
        <v>0.14019825056575799</v>
      </c>
      <c r="D59" s="1">
        <v>0.492504426047989</v>
      </c>
      <c r="E59" s="1">
        <v>3005.7422999959699</v>
      </c>
      <c r="F59" s="1">
        <v>24</v>
      </c>
      <c r="G59" s="1">
        <v>0.99391412587543104</v>
      </c>
      <c r="H59" s="1">
        <v>165.32887542692501</v>
      </c>
      <c r="I59" s="1">
        <v>0.74358974358974295</v>
      </c>
      <c r="J59" s="1">
        <v>0.20352233632636799</v>
      </c>
      <c r="K59" s="1">
        <v>0.31160413408361598</v>
      </c>
      <c r="L59" s="1">
        <v>2431.7127476287301</v>
      </c>
      <c r="M59" s="1">
        <v>39</v>
      </c>
      <c r="N59" s="1">
        <v>0.99510350215315901</v>
      </c>
      <c r="O59" s="1">
        <v>161.506223393987</v>
      </c>
      <c r="P59" s="1">
        <v>0.34375</v>
      </c>
      <c r="Q59" s="1">
        <v>0.312821306845113</v>
      </c>
      <c r="R59" s="1">
        <v>0.260797643253383</v>
      </c>
      <c r="S59" s="1">
        <v>2723.6385064207702</v>
      </c>
      <c r="T59" s="1">
        <v>32</v>
      </c>
      <c r="U59" s="1">
        <v>0.99494024091551503</v>
      </c>
      <c r="V59" s="1">
        <v>179.62170858023401</v>
      </c>
      <c r="W59" s="1">
        <v>0.66666666666666596</v>
      </c>
      <c r="X59" s="1">
        <v>0.30061545125482397</v>
      </c>
      <c r="Y59" s="1">
        <v>0.29606822434649499</v>
      </c>
      <c r="Z59" s="1">
        <v>3337.2578340986001</v>
      </c>
      <c r="AA59" s="1">
        <v>21</v>
      </c>
      <c r="AB59" s="1">
        <v>0.98907582451153997</v>
      </c>
      <c r="AC59" s="1">
        <v>169.23308829214699</v>
      </c>
    </row>
    <row r="62" spans="1:29" x14ac:dyDescent="0.3">
      <c r="A62" s="2" t="s">
        <v>44</v>
      </c>
      <c r="B62" s="2"/>
      <c r="C62" s="2"/>
      <c r="D62" s="2"/>
      <c r="E62" s="2"/>
      <c r="F62" s="2"/>
      <c r="G62" s="2"/>
      <c r="H62" s="2"/>
      <c r="I62" s="2"/>
      <c r="J62" s="3"/>
      <c r="K62" s="3"/>
      <c r="L62" s="3"/>
      <c r="M62" s="3"/>
      <c r="N62" s="3"/>
      <c r="O62" s="3"/>
    </row>
    <row r="64" spans="1:29" x14ac:dyDescent="0.3">
      <c r="A64" s="6"/>
      <c r="B64" s="9" t="s">
        <v>0</v>
      </c>
      <c r="C64" s="9" t="s">
        <v>1</v>
      </c>
      <c r="D64" s="9" t="s">
        <v>2</v>
      </c>
      <c r="E64" s="9" t="s">
        <v>3</v>
      </c>
      <c r="F64" s="9" t="s">
        <v>4</v>
      </c>
      <c r="G64" s="9" t="s">
        <v>5</v>
      </c>
      <c r="H64" s="9" t="s">
        <v>6</v>
      </c>
      <c r="I64" s="9" t="s">
        <v>7</v>
      </c>
      <c r="J64" s="6"/>
    </row>
    <row r="65" spans="1:15" x14ac:dyDescent="0.3">
      <c r="A65" s="7" t="s">
        <v>8</v>
      </c>
      <c r="B65" s="8">
        <f>AVERAGE(B69:B87)</f>
        <v>0.82417036319055759</v>
      </c>
      <c r="C65" s="8">
        <f t="shared" ref="C65:H65" si="4">AVERAGE(C69:C87)</f>
        <v>3.3224775063719153E-2</v>
      </c>
      <c r="D65" s="8">
        <f t="shared" si="4"/>
        <v>1.3831656187615105</v>
      </c>
      <c r="E65" s="8">
        <f t="shared" si="4"/>
        <v>4568.8103944684481</v>
      </c>
      <c r="F65" s="8">
        <f t="shared" si="4"/>
        <v>20.05263157894737</v>
      </c>
      <c r="G65" s="8">
        <f t="shared" si="4"/>
        <v>0.97724282400525331</v>
      </c>
      <c r="H65" s="8">
        <f t="shared" si="4"/>
        <v>399.17196085273042</v>
      </c>
      <c r="I65" s="14">
        <f>158.878/31</f>
        <v>5.1250967741935476</v>
      </c>
      <c r="J65" s="6"/>
    </row>
    <row r="66" spans="1:15" x14ac:dyDescent="0.3">
      <c r="A66" s="11" t="s">
        <v>9</v>
      </c>
      <c r="B66" s="12">
        <f>AVERAGE(I69:I87)</f>
        <v>3.5499961161600972E-2</v>
      </c>
      <c r="C66" s="12">
        <f t="shared" ref="C66:H66" si="5">AVERAGE(J69:J87)</f>
        <v>0.29444204888036535</v>
      </c>
      <c r="D66" s="12">
        <f t="shared" si="5"/>
        <v>7.7638121888715328E-2</v>
      </c>
      <c r="E66" s="12">
        <f t="shared" si="5"/>
        <v>8164.7301969509053</v>
      </c>
      <c r="F66" s="12">
        <f t="shared" si="5"/>
        <v>14.368421052631579</v>
      </c>
      <c r="G66" s="12">
        <f t="shared" si="5"/>
        <v>0.97677510670222278</v>
      </c>
      <c r="H66" s="12">
        <f t="shared" si="5"/>
        <v>266.50292936363314</v>
      </c>
      <c r="I66" s="15">
        <f>161.563/31</f>
        <v>5.2117096774193543</v>
      </c>
      <c r="J66" s="6"/>
    </row>
    <row r="68" spans="1:15" x14ac:dyDescent="0.3">
      <c r="A68" t="s">
        <v>10</v>
      </c>
      <c r="B68" t="s">
        <v>11</v>
      </c>
      <c r="C68" t="s">
        <v>12</v>
      </c>
      <c r="D68" t="s">
        <v>13</v>
      </c>
      <c r="E68" t="s">
        <v>14</v>
      </c>
      <c r="F68" t="s">
        <v>15</v>
      </c>
      <c r="G68" t="s">
        <v>16</v>
      </c>
      <c r="H68" t="s">
        <v>17</v>
      </c>
      <c r="I68" t="s">
        <v>18</v>
      </c>
      <c r="J68" t="s">
        <v>19</v>
      </c>
      <c r="K68" t="s">
        <v>20</v>
      </c>
      <c r="L68" t="s">
        <v>21</v>
      </c>
      <c r="M68" t="s">
        <v>22</v>
      </c>
      <c r="N68" t="s">
        <v>23</v>
      </c>
      <c r="O68" t="s">
        <v>24</v>
      </c>
    </row>
    <row r="69" spans="1:15" x14ac:dyDescent="0.3">
      <c r="A69" t="s">
        <v>25</v>
      </c>
      <c r="B69" s="1">
        <v>0.875</v>
      </c>
      <c r="C69" s="1">
        <v>4.9884795254235802E-2</v>
      </c>
      <c r="D69" s="1">
        <v>0.52703053205651096</v>
      </c>
      <c r="E69" s="1">
        <v>874.54752273544398</v>
      </c>
      <c r="F69" s="1">
        <v>8</v>
      </c>
      <c r="G69" s="1">
        <v>0.98857111231417305</v>
      </c>
      <c r="H69" s="1">
        <v>156.36363100725401</v>
      </c>
      <c r="I69" s="1">
        <v>0</v>
      </c>
      <c r="J69" s="1">
        <v>0.65330531174492601</v>
      </c>
      <c r="K69" s="1">
        <v>1.63164227412687E-2</v>
      </c>
      <c r="L69" s="1">
        <v>1045.3239728052899</v>
      </c>
      <c r="M69" s="1">
        <v>6</v>
      </c>
      <c r="N69" s="1">
        <v>0.99149385681504998</v>
      </c>
      <c r="O69" s="1">
        <v>143.54439485194999</v>
      </c>
    </row>
    <row r="70" spans="1:15" x14ac:dyDescent="0.3">
      <c r="A70" t="s">
        <v>26</v>
      </c>
      <c r="B70" s="1">
        <v>0.41666666666666602</v>
      </c>
      <c r="C70" s="1">
        <v>6.7079277418662195E-2</v>
      </c>
      <c r="D70" s="1">
        <v>0.53558808734174401</v>
      </c>
      <c r="E70" s="1">
        <v>237.428743104441</v>
      </c>
      <c r="F70" s="1">
        <v>12</v>
      </c>
      <c r="G70" s="1">
        <v>0.95110888902925095</v>
      </c>
      <c r="H70" s="1">
        <v>104.08631910714</v>
      </c>
      <c r="I70" s="1">
        <v>5.5555555555555497E-2</v>
      </c>
      <c r="J70" s="1">
        <v>0.23901012786244799</v>
      </c>
      <c r="K70" s="1">
        <v>0.174474099702568</v>
      </c>
      <c r="L70" s="1">
        <v>204.269823619417</v>
      </c>
      <c r="M70" s="1">
        <v>18</v>
      </c>
      <c r="N70" s="1">
        <v>0.92768305414348096</v>
      </c>
      <c r="O70" s="1">
        <v>94.110837399318797</v>
      </c>
    </row>
    <row r="71" spans="1:15" x14ac:dyDescent="0.3">
      <c r="A71" t="s">
        <v>27</v>
      </c>
      <c r="B71" s="1">
        <v>0.92857142857142805</v>
      </c>
      <c r="C71" s="1">
        <v>0</v>
      </c>
      <c r="D71" s="1">
        <v>1</v>
      </c>
      <c r="E71" s="1">
        <v>3396.1672803849801</v>
      </c>
      <c r="F71" s="1">
        <v>14</v>
      </c>
      <c r="G71" s="1">
        <v>0.99249236158624898</v>
      </c>
      <c r="H71" s="1">
        <v>314.32376295160799</v>
      </c>
      <c r="I71" s="1">
        <v>8.3333333333333301E-2</v>
      </c>
      <c r="J71" s="1">
        <v>0.21609040246126901</v>
      </c>
      <c r="K71" s="1">
        <v>5.7799552823521297E-2</v>
      </c>
      <c r="L71" s="1">
        <v>3773.54485077255</v>
      </c>
      <c r="M71" s="1">
        <v>12</v>
      </c>
      <c r="N71" s="1">
        <v>1.0003185304616899</v>
      </c>
      <c r="O71" s="1">
        <v>303.39960914610202</v>
      </c>
    </row>
    <row r="72" spans="1:15" x14ac:dyDescent="0.3">
      <c r="A72" t="s">
        <v>28</v>
      </c>
      <c r="B72" s="1">
        <v>0.15384615384615299</v>
      </c>
      <c r="C72" s="1">
        <v>9.9872871836174507E-2</v>
      </c>
      <c r="D72" s="1">
        <v>0.49261210594080401</v>
      </c>
      <c r="E72" s="1">
        <v>767.363373179066</v>
      </c>
      <c r="F72" s="1">
        <v>13</v>
      </c>
      <c r="G72" s="1">
        <v>0.98440321523899998</v>
      </c>
      <c r="H72" s="1">
        <v>165.33843408934601</v>
      </c>
      <c r="I72" s="1">
        <v>0.225806451612903</v>
      </c>
      <c r="J72" s="1">
        <v>0.26513059892061502</v>
      </c>
      <c r="K72" s="1">
        <v>0.204976932381805</v>
      </c>
      <c r="L72" s="1">
        <v>520.94274149409898</v>
      </c>
      <c r="M72" s="1">
        <v>31</v>
      </c>
      <c r="N72" s="1">
        <v>0.93958278628546299</v>
      </c>
      <c r="O72" s="1">
        <v>171.14737307314601</v>
      </c>
    </row>
    <row r="73" spans="1:15" x14ac:dyDescent="0.3">
      <c r="A73" t="s">
        <v>29</v>
      </c>
      <c r="B73" s="1">
        <v>0.90909090909090895</v>
      </c>
      <c r="C73" s="1">
        <v>1.8646770506784999E-2</v>
      </c>
      <c r="D73" s="1">
        <v>0.70387011889436102</v>
      </c>
      <c r="E73" s="1">
        <v>1489.3194055243</v>
      </c>
      <c r="F73" s="1">
        <v>22</v>
      </c>
      <c r="G73" s="1">
        <v>0.98186861844279305</v>
      </c>
      <c r="H73" s="1">
        <v>210.75090505841399</v>
      </c>
      <c r="I73" s="1">
        <v>0</v>
      </c>
      <c r="J73" s="1">
        <v>0.49922339912880498</v>
      </c>
      <c r="K73" s="1">
        <v>4.8083964261547402E-2</v>
      </c>
      <c r="L73" s="1">
        <v>1690.71772909266</v>
      </c>
      <c r="M73" s="1">
        <v>20</v>
      </c>
      <c r="N73" s="1">
        <v>0.97631333970058698</v>
      </c>
      <c r="O73" s="1">
        <v>203.43324764738799</v>
      </c>
    </row>
    <row r="74" spans="1:15" x14ac:dyDescent="0.3">
      <c r="A74" t="s">
        <v>30</v>
      </c>
      <c r="B74" s="1">
        <v>1</v>
      </c>
      <c r="C74" s="1">
        <v>0</v>
      </c>
      <c r="D74" s="1">
        <v>1.51234697334566</v>
      </c>
      <c r="E74" s="1">
        <v>1724.0596314253</v>
      </c>
      <c r="F74" s="1">
        <v>20</v>
      </c>
      <c r="G74" s="1">
        <v>0.97174688468377501</v>
      </c>
      <c r="H74" s="1">
        <v>237.47542033694</v>
      </c>
      <c r="I74" s="1">
        <v>0</v>
      </c>
      <c r="J74" s="1">
        <v>0.55449846208748998</v>
      </c>
      <c r="K74" s="1">
        <v>0</v>
      </c>
      <c r="L74" s="1">
        <v>2993.6849425297301</v>
      </c>
      <c r="M74" s="1">
        <v>9</v>
      </c>
      <c r="N74" s="1">
        <v>0.99185948500993104</v>
      </c>
      <c r="O74" s="1">
        <v>195.34056899203199</v>
      </c>
    </row>
    <row r="75" spans="1:15" x14ac:dyDescent="0.3">
      <c r="A75" t="s">
        <v>31</v>
      </c>
      <c r="B75" s="1">
        <v>1</v>
      </c>
      <c r="C75" s="1">
        <v>0</v>
      </c>
      <c r="D75" s="1">
        <v>8.7962797047654693</v>
      </c>
      <c r="E75" s="1">
        <v>8416.7457665043494</v>
      </c>
      <c r="F75" s="1">
        <v>15</v>
      </c>
      <c r="G75" s="1">
        <v>0.99889348756806795</v>
      </c>
      <c r="H75" s="1">
        <v>741.30717349234499</v>
      </c>
      <c r="I75" s="1">
        <v>0</v>
      </c>
      <c r="J75" s="1">
        <v>0.16295711330193699</v>
      </c>
      <c r="K75" s="1">
        <v>0</v>
      </c>
      <c r="L75" s="1">
        <v>11963.4326406617</v>
      </c>
      <c r="M75" s="1">
        <v>8</v>
      </c>
      <c r="N75" s="1">
        <v>0.99937329828609101</v>
      </c>
      <c r="O75" s="1">
        <v>532.76028624810795</v>
      </c>
    </row>
    <row r="76" spans="1:15" x14ac:dyDescent="0.3">
      <c r="A76" t="s">
        <v>32</v>
      </c>
      <c r="B76" s="1">
        <v>0.5</v>
      </c>
      <c r="C76" s="1">
        <v>0.27506752728123002</v>
      </c>
      <c r="D76" s="1">
        <v>0.364345830578368</v>
      </c>
      <c r="E76" s="1">
        <v>186.323610837563</v>
      </c>
      <c r="F76" s="1">
        <v>8</v>
      </c>
      <c r="G76" s="1">
        <v>0.93913074243372496</v>
      </c>
      <c r="H76" s="1">
        <v>120.547863079601</v>
      </c>
      <c r="I76" s="1">
        <v>0.11764705882352899</v>
      </c>
      <c r="J76" s="1">
        <v>0.34225916952387397</v>
      </c>
      <c r="K76" s="1">
        <v>0.12599237696034801</v>
      </c>
      <c r="L76" s="1">
        <v>128.41278569772999</v>
      </c>
      <c r="M76" s="1">
        <v>17</v>
      </c>
      <c r="N76" s="1">
        <v>0.92411518926982195</v>
      </c>
      <c r="O76" s="1">
        <v>107.35075415658299</v>
      </c>
    </row>
    <row r="77" spans="1:15" x14ac:dyDescent="0.3">
      <c r="A77" t="s">
        <v>33</v>
      </c>
      <c r="B77" s="1">
        <v>0.52631578947368396</v>
      </c>
      <c r="C77" s="1">
        <v>4.79599114031544E-2</v>
      </c>
      <c r="D77" s="1">
        <v>0.66937607145718103</v>
      </c>
      <c r="E77" s="1">
        <v>237.698912251075</v>
      </c>
      <c r="F77" s="1">
        <v>19</v>
      </c>
      <c r="G77" s="1">
        <v>0.91634613092317996</v>
      </c>
      <c r="H77" s="1">
        <v>102.53455298324801</v>
      </c>
      <c r="I77" s="1">
        <v>5.8823529411764698E-2</v>
      </c>
      <c r="J77" s="1">
        <v>0.49615852342536998</v>
      </c>
      <c r="K77" s="1">
        <v>0.217632562789771</v>
      </c>
      <c r="L77" s="1">
        <v>306.369233405258</v>
      </c>
      <c r="M77" s="1">
        <v>17</v>
      </c>
      <c r="N77" s="1">
        <v>0.91745712237607702</v>
      </c>
      <c r="O77" s="1">
        <v>106.34959275298699</v>
      </c>
    </row>
    <row r="78" spans="1:15" x14ac:dyDescent="0.3">
      <c r="A78" t="s">
        <v>34</v>
      </c>
      <c r="B78" s="1">
        <v>0.76190476190476097</v>
      </c>
      <c r="C78" s="1">
        <v>8.54543835805514E-3</v>
      </c>
      <c r="D78" s="1">
        <v>0.70700802315050904</v>
      </c>
      <c r="E78" s="1">
        <v>1288.5509098579601</v>
      </c>
      <c r="F78" s="1">
        <v>21</v>
      </c>
      <c r="G78" s="1">
        <v>0.97041709684982003</v>
      </c>
      <c r="H78" s="1">
        <v>272.25745907521502</v>
      </c>
      <c r="I78" s="1">
        <v>0</v>
      </c>
      <c r="J78" s="1">
        <v>0.13485844888569901</v>
      </c>
      <c r="K78" s="1">
        <v>0.111534158457076</v>
      </c>
      <c r="L78" s="1">
        <v>1329.0924127635701</v>
      </c>
      <c r="M78" s="1">
        <v>25</v>
      </c>
      <c r="N78" s="1">
        <v>0.95899017193515601</v>
      </c>
      <c r="O78" s="1">
        <v>190.67684258931899</v>
      </c>
    </row>
    <row r="79" spans="1:15" x14ac:dyDescent="0.3">
      <c r="A79" t="s">
        <v>35</v>
      </c>
      <c r="B79" s="1">
        <v>0.8</v>
      </c>
      <c r="C79" s="1">
        <v>5.0005371902159E-2</v>
      </c>
      <c r="D79" s="1">
        <v>0.52488838129896698</v>
      </c>
      <c r="E79" s="1">
        <v>1492.23690252455</v>
      </c>
      <c r="F79" s="1">
        <v>30</v>
      </c>
      <c r="G79" s="1">
        <v>0.97793960085033205</v>
      </c>
      <c r="H79" s="1">
        <v>229.58152623732099</v>
      </c>
      <c r="I79" s="1">
        <v>0.133333333333333</v>
      </c>
      <c r="J79" s="1">
        <v>0.465228346565146</v>
      </c>
      <c r="K79" s="1">
        <v>0.23518248097094899</v>
      </c>
      <c r="L79" s="1">
        <v>2285.9569310216498</v>
      </c>
      <c r="M79" s="1">
        <v>15</v>
      </c>
      <c r="N79" s="1">
        <v>0.97561009723700898</v>
      </c>
      <c r="O79" s="1">
        <v>196.40238526003401</v>
      </c>
    </row>
    <row r="80" spans="1:15" x14ac:dyDescent="0.3">
      <c r="A80" t="s">
        <v>36</v>
      </c>
      <c r="B80" s="1">
        <v>1</v>
      </c>
      <c r="C80" s="1">
        <v>0</v>
      </c>
      <c r="D80" s="1">
        <v>1.9907417203558</v>
      </c>
      <c r="E80" s="1">
        <v>11524.0068758176</v>
      </c>
      <c r="F80" s="1">
        <v>14</v>
      </c>
      <c r="G80" s="1">
        <v>0.99038561406414805</v>
      </c>
      <c r="H80" s="1">
        <v>978.19950816882204</v>
      </c>
      <c r="I80" s="1">
        <v>0</v>
      </c>
      <c r="J80" s="1">
        <v>7.8616752293835301E-2</v>
      </c>
      <c r="K80" s="1">
        <v>0</v>
      </c>
      <c r="L80" s="1">
        <v>21300.9553245118</v>
      </c>
      <c r="M80" s="1">
        <v>6</v>
      </c>
      <c r="N80" s="1">
        <v>1.00301891419709</v>
      </c>
      <c r="O80" s="1">
        <v>540.78838443205802</v>
      </c>
    </row>
    <row r="81" spans="1:15" x14ac:dyDescent="0.3">
      <c r="A81" t="s">
        <v>37</v>
      </c>
      <c r="B81" s="1">
        <v>1</v>
      </c>
      <c r="C81" s="1">
        <v>1.4288282058545599E-4</v>
      </c>
      <c r="D81" s="1">
        <v>0.938431401542691</v>
      </c>
      <c r="E81" s="1">
        <v>1591.43582065335</v>
      </c>
      <c r="F81" s="1">
        <v>10</v>
      </c>
      <c r="G81" s="1">
        <v>0.97689722922662203</v>
      </c>
      <c r="H81" s="1">
        <v>251.56825069377399</v>
      </c>
      <c r="I81" s="1">
        <v>0</v>
      </c>
      <c r="J81" s="1">
        <v>0.248561688460086</v>
      </c>
      <c r="K81" s="1">
        <v>0</v>
      </c>
      <c r="L81" s="1">
        <v>1381.9254068262001</v>
      </c>
      <c r="M81" s="1">
        <v>21</v>
      </c>
      <c r="N81" s="1">
        <v>0.96450246095957504</v>
      </c>
      <c r="O81" s="1">
        <v>183.14411284545</v>
      </c>
    </row>
    <row r="82" spans="1:15" x14ac:dyDescent="0.3">
      <c r="A82" t="s">
        <v>38</v>
      </c>
      <c r="B82" s="1">
        <v>1</v>
      </c>
      <c r="C82" s="1">
        <v>0</v>
      </c>
      <c r="D82" s="1">
        <v>1.01748482420674</v>
      </c>
      <c r="E82" s="1">
        <v>24245.664217669699</v>
      </c>
      <c r="F82" s="1">
        <v>21</v>
      </c>
      <c r="G82" s="1">
        <v>0.99471989644404901</v>
      </c>
      <c r="H82" s="1">
        <v>1578.6705142650901</v>
      </c>
      <c r="I82" s="1">
        <v>0</v>
      </c>
      <c r="J82" s="1">
        <v>0.17317721520780099</v>
      </c>
      <c r="K82" s="1">
        <v>0</v>
      </c>
      <c r="L82" s="1">
        <v>31010.0341408928</v>
      </c>
      <c r="M82" s="1">
        <v>15</v>
      </c>
      <c r="N82" s="1">
        <v>0.99899938805699695</v>
      </c>
      <c r="O82" s="1">
        <v>643.52627276272403</v>
      </c>
    </row>
    <row r="83" spans="1:15" x14ac:dyDescent="0.3">
      <c r="A83" t="s">
        <v>39</v>
      </c>
      <c r="B83" s="1">
        <v>1</v>
      </c>
      <c r="C83" s="1">
        <v>0</v>
      </c>
      <c r="D83" s="1">
        <v>2.1883922978931598</v>
      </c>
      <c r="E83" s="1">
        <v>20511.971823082298</v>
      </c>
      <c r="F83" s="1">
        <v>32</v>
      </c>
      <c r="G83" s="1">
        <v>0.99555079745236197</v>
      </c>
      <c r="H83" s="1">
        <v>1429.62711584043</v>
      </c>
      <c r="I83" s="1">
        <v>0</v>
      </c>
      <c r="J83" s="1">
        <v>0.153810181282757</v>
      </c>
      <c r="K83" s="1">
        <v>0</v>
      </c>
      <c r="L83" s="1">
        <v>54186.860354329699</v>
      </c>
      <c r="M83" s="1">
        <v>6</v>
      </c>
      <c r="N83" s="1">
        <v>0.99523786310981199</v>
      </c>
      <c r="O83" s="1">
        <v>1044.7149406674801</v>
      </c>
    </row>
    <row r="84" spans="1:15" x14ac:dyDescent="0.3">
      <c r="A84" t="s">
        <v>40</v>
      </c>
      <c r="B84" s="1">
        <v>0.88461538461538403</v>
      </c>
      <c r="C84" s="1">
        <v>1.39242874006113E-2</v>
      </c>
      <c r="D84" s="1">
        <v>0.63688933012694904</v>
      </c>
      <c r="E84" s="1">
        <v>676.30373929513598</v>
      </c>
      <c r="F84" s="1">
        <v>26</v>
      </c>
      <c r="G84" s="1">
        <v>0.95831306923601001</v>
      </c>
      <c r="H84" s="1">
        <v>165.02076409215701</v>
      </c>
      <c r="I84" s="1">
        <v>0</v>
      </c>
      <c r="J84" s="1">
        <v>0.45716129585412202</v>
      </c>
      <c r="K84" s="1">
        <v>5.5975753283678598E-2</v>
      </c>
      <c r="L84" s="1">
        <v>935.68543516610998</v>
      </c>
      <c r="M84" s="1">
        <v>17</v>
      </c>
      <c r="N84" s="1">
        <v>0.988102499395623</v>
      </c>
      <c r="O84" s="1">
        <v>160.220957309754</v>
      </c>
    </row>
    <row r="85" spans="1:15" x14ac:dyDescent="0.3">
      <c r="A85" t="s">
        <v>41</v>
      </c>
      <c r="B85" s="1">
        <v>0.90322580645161199</v>
      </c>
      <c r="C85" s="1">
        <v>1.4159202901119501E-4</v>
      </c>
      <c r="D85" s="1">
        <v>0.902384984570897</v>
      </c>
      <c r="E85" s="1">
        <v>2751.9762212536498</v>
      </c>
      <c r="F85" s="1">
        <v>31</v>
      </c>
      <c r="G85" s="1">
        <v>0.99190391565346803</v>
      </c>
      <c r="H85" s="1">
        <v>180.47152229421599</v>
      </c>
      <c r="I85" s="1">
        <v>0</v>
      </c>
      <c r="J85" s="1">
        <v>0.182386571041008</v>
      </c>
      <c r="K85" s="1">
        <v>0.227156011513058</v>
      </c>
      <c r="L85" s="1">
        <v>8909.6648762991008</v>
      </c>
      <c r="M85" s="1">
        <v>4</v>
      </c>
      <c r="N85" s="1">
        <v>0.999026135678448</v>
      </c>
      <c r="O85" s="1">
        <v>95.192697862829107</v>
      </c>
    </row>
    <row r="86" spans="1:15" x14ac:dyDescent="0.3">
      <c r="A86" t="s">
        <v>42</v>
      </c>
      <c r="B86" s="1">
        <v>1</v>
      </c>
      <c r="C86" s="1">
        <v>0</v>
      </c>
      <c r="D86" s="1">
        <v>1.06483684284463</v>
      </c>
      <c r="E86" s="1">
        <v>2671.95681954982</v>
      </c>
      <c r="F86" s="1">
        <v>33</v>
      </c>
      <c r="G86" s="1">
        <v>0.99198472662980497</v>
      </c>
      <c r="H86" s="1">
        <v>166.61135889624899</v>
      </c>
      <c r="I86" s="1">
        <v>0</v>
      </c>
      <c r="J86" s="1">
        <v>0.217944737742293</v>
      </c>
      <c r="K86" s="1">
        <v>0</v>
      </c>
      <c r="L86" s="1">
        <v>4029.5901226566498</v>
      </c>
      <c r="M86" s="1">
        <v>19</v>
      </c>
      <c r="N86" s="1">
        <v>0.99496001562966896</v>
      </c>
      <c r="O86" s="1">
        <v>74.123954385461701</v>
      </c>
    </row>
    <row r="87" spans="1:15" x14ac:dyDescent="0.3">
      <c r="A87" t="s">
        <v>43</v>
      </c>
      <c r="B87" s="1">
        <v>1</v>
      </c>
      <c r="C87" s="1">
        <v>0</v>
      </c>
      <c r="D87" s="1">
        <v>1.70763952609826</v>
      </c>
      <c r="E87" s="1">
        <v>2723.6399192499398</v>
      </c>
      <c r="F87" s="1">
        <v>32</v>
      </c>
      <c r="G87" s="1">
        <v>0.99494026747298203</v>
      </c>
      <c r="H87" s="1">
        <v>179.53117453270701</v>
      </c>
      <c r="I87" s="1">
        <v>0</v>
      </c>
      <c r="J87" s="1">
        <v>5.4020582937459503E-2</v>
      </c>
      <c r="K87" s="1">
        <v>0</v>
      </c>
      <c r="L87" s="1">
        <v>7133.4100175211697</v>
      </c>
      <c r="M87" s="1">
        <v>7</v>
      </c>
      <c r="N87" s="1">
        <v>1.01208281879466</v>
      </c>
      <c r="O87" s="1">
        <v>77.328445526304506</v>
      </c>
    </row>
  </sheetData>
  <mergeCells count="3">
    <mergeCell ref="A2:I2"/>
    <mergeCell ref="A33:I33"/>
    <mergeCell ref="A62:I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EF3C-03F7-4013-AE85-920D0AC2C33C}">
  <dimension ref="A2:O28"/>
  <sheetViews>
    <sheetView workbookViewId="0">
      <selection activeCell="A26" sqref="A26"/>
    </sheetView>
  </sheetViews>
  <sheetFormatPr baseColWidth="10" defaultRowHeight="14.4" x14ac:dyDescent="0.3"/>
  <cols>
    <col min="1" max="1" width="69.5546875" bestFit="1" customWidth="1"/>
    <col min="2" max="2" width="8.44140625" bestFit="1" customWidth="1"/>
    <col min="3" max="3" width="4.88671875" bestFit="1" customWidth="1"/>
    <col min="4" max="4" width="5.44140625" bestFit="1" customWidth="1"/>
    <col min="5" max="5" width="8.44140625" bestFit="1" customWidth="1"/>
    <col min="6" max="6" width="5.77734375" bestFit="1" customWidth="1"/>
    <col min="7" max="7" width="9" bestFit="1" customWidth="1"/>
    <col min="8" max="8" width="7.44140625" bestFit="1" customWidth="1"/>
    <col min="9" max="9" width="8.44140625" bestFit="1" customWidth="1"/>
    <col min="10" max="10" width="4.88671875" bestFit="1" customWidth="1"/>
    <col min="11" max="11" width="5.44140625" bestFit="1" customWidth="1"/>
    <col min="12" max="12" width="8.44140625" bestFit="1" customWidth="1"/>
    <col min="13" max="13" width="5.77734375" bestFit="1" customWidth="1"/>
    <col min="14" max="14" width="9" bestFit="1" customWidth="1"/>
    <col min="15" max="15" width="7.44140625" bestFit="1" customWidth="1"/>
  </cols>
  <sheetData>
    <row r="2" spans="1:15" x14ac:dyDescent="0.3">
      <c r="A2" s="2" t="s">
        <v>68</v>
      </c>
      <c r="B2" s="2"/>
      <c r="C2" s="2"/>
      <c r="D2" s="2"/>
      <c r="E2" s="2"/>
      <c r="F2" s="2"/>
      <c r="G2" s="2"/>
      <c r="H2" s="2"/>
      <c r="I2" s="2"/>
    </row>
    <row r="4" spans="1:15" x14ac:dyDescent="0.3">
      <c r="A4" s="6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7</v>
      </c>
    </row>
    <row r="5" spans="1:15" x14ac:dyDescent="0.3">
      <c r="A5" s="7" t="s">
        <v>9</v>
      </c>
      <c r="B5" s="8">
        <f>AVERAGE(B10:B28)</f>
        <v>0.16526984510779238</v>
      </c>
      <c r="C5" s="8">
        <f t="shared" ref="C5:H5" si="0">AVERAGE(C10:C28)</f>
        <v>0.26747950278811117</v>
      </c>
      <c r="D5" s="8">
        <f t="shared" si="0"/>
        <v>0.25875828124735345</v>
      </c>
      <c r="E5" s="8">
        <f t="shared" si="0"/>
        <v>8164.7307327935996</v>
      </c>
      <c r="F5" s="8">
        <f t="shared" si="0"/>
        <v>14.368421052631579</v>
      </c>
      <c r="G5" s="8">
        <f t="shared" si="0"/>
        <v>0.97677561626869869</v>
      </c>
      <c r="H5" s="8">
        <f t="shared" si="0"/>
        <v>266.49197068177102</v>
      </c>
      <c r="I5" s="14">
        <f>161.563/31</f>
        <v>5.2117096774193543</v>
      </c>
    </row>
    <row r="6" spans="1:15" x14ac:dyDescent="0.3">
      <c r="A6" s="11" t="s">
        <v>67</v>
      </c>
      <c r="B6" s="12">
        <f>AVERAGE(I10:I28)</f>
        <v>3.8651810594127589E-2</v>
      </c>
      <c r="C6" s="12">
        <f t="shared" ref="C6:H6" si="1">AVERAGE(J10:J28)</f>
        <v>0.29404072246504748</v>
      </c>
      <c r="D6" s="12">
        <f t="shared" si="1"/>
        <v>0.14651234663975574</v>
      </c>
      <c r="E6" s="12">
        <f t="shared" si="1"/>
        <v>7974.4601390268881</v>
      </c>
      <c r="F6" s="12">
        <f t="shared" si="1"/>
        <v>14.789473684210526</v>
      </c>
      <c r="G6" s="12">
        <f t="shared" si="1"/>
        <v>0.97943313385082875</v>
      </c>
      <c r="H6" s="12">
        <f t="shared" si="1"/>
        <v>265.0259139886453</v>
      </c>
      <c r="I6" s="15">
        <f>5.912/31</f>
        <v>0.19070967741935482</v>
      </c>
    </row>
    <row r="9" spans="1:15" x14ac:dyDescent="0.3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</row>
    <row r="10" spans="1:15" x14ac:dyDescent="0.3">
      <c r="A10" t="s">
        <v>25</v>
      </c>
      <c r="B10" s="1">
        <v>0</v>
      </c>
      <c r="C10" s="1">
        <v>0.48228255802742798</v>
      </c>
      <c r="D10" s="1">
        <v>6.0650847505531597E-2</v>
      </c>
      <c r="E10" s="1">
        <v>1045.3213122222101</v>
      </c>
      <c r="F10" s="1">
        <v>6</v>
      </c>
      <c r="G10" s="1">
        <v>0.99149317074792997</v>
      </c>
      <c r="H10" s="1">
        <v>143.518537264081</v>
      </c>
      <c r="I10" s="1">
        <v>0</v>
      </c>
      <c r="J10" s="1">
        <v>0.48228255802742798</v>
      </c>
      <c r="K10" s="1">
        <v>0</v>
      </c>
      <c r="L10" s="1">
        <v>962.600146209748</v>
      </c>
      <c r="M10" s="1">
        <v>7</v>
      </c>
      <c r="N10" s="1">
        <v>0.988535516813697</v>
      </c>
      <c r="O10" s="1">
        <v>143.518537264081</v>
      </c>
    </row>
    <row r="11" spans="1:15" x14ac:dyDescent="0.3">
      <c r="A11" t="s">
        <v>26</v>
      </c>
      <c r="B11" s="1">
        <v>0.27777777777777701</v>
      </c>
      <c r="C11" s="1">
        <v>0.15409787455782301</v>
      </c>
      <c r="D11" s="1">
        <v>0.26046550329846302</v>
      </c>
      <c r="E11" s="1">
        <v>204.273882328545</v>
      </c>
      <c r="F11" s="1">
        <v>18</v>
      </c>
      <c r="G11" s="1">
        <v>0.92770216840936603</v>
      </c>
      <c r="H11" s="1">
        <v>93.959466173404095</v>
      </c>
      <c r="I11" s="1">
        <v>5.8823529411764698E-2</v>
      </c>
      <c r="J11" s="1">
        <v>0.22389907537078099</v>
      </c>
      <c r="K11" s="1">
        <v>0.35428859602688401</v>
      </c>
      <c r="L11" s="1">
        <v>212.02275217182299</v>
      </c>
      <c r="M11" s="1">
        <v>17</v>
      </c>
      <c r="N11" s="1">
        <v>0.930648019822652</v>
      </c>
      <c r="O11" s="1">
        <v>108.04026924297899</v>
      </c>
    </row>
    <row r="12" spans="1:15" x14ac:dyDescent="0.3">
      <c r="A12" t="s">
        <v>27</v>
      </c>
      <c r="B12" s="1">
        <v>0.33333333333333298</v>
      </c>
      <c r="C12" s="1">
        <v>0.12576359993121999</v>
      </c>
      <c r="D12" s="1">
        <v>0.67349780895468703</v>
      </c>
      <c r="E12" s="1">
        <v>3773.5454175239902</v>
      </c>
      <c r="F12" s="1">
        <v>12</v>
      </c>
      <c r="G12" s="1">
        <v>1.0003185385109199</v>
      </c>
      <c r="H12" s="1">
        <v>303.27876998463302</v>
      </c>
      <c r="I12" s="1">
        <v>0.18181818181818099</v>
      </c>
      <c r="J12" s="1">
        <v>8.06102376570898E-2</v>
      </c>
      <c r="K12" s="1">
        <v>0.32649878814053601</v>
      </c>
      <c r="L12" s="1">
        <v>3970.4733871112398</v>
      </c>
      <c r="M12" s="1">
        <v>11</v>
      </c>
      <c r="N12" s="1">
        <v>0.99957492152197702</v>
      </c>
      <c r="O12" s="1">
        <v>279.88605080719998</v>
      </c>
    </row>
    <row r="13" spans="1:15" x14ac:dyDescent="0.3">
      <c r="A13" t="s">
        <v>28</v>
      </c>
      <c r="B13" s="1">
        <v>0.225806451612903</v>
      </c>
      <c r="C13" s="1">
        <v>0.268154256437664</v>
      </c>
      <c r="D13" s="1">
        <v>0.20363054000470199</v>
      </c>
      <c r="E13" s="1">
        <v>520.94279690100802</v>
      </c>
      <c r="F13" s="1">
        <v>31</v>
      </c>
      <c r="G13" s="1">
        <v>0.939582791399034</v>
      </c>
      <c r="H13" s="1">
        <v>171.13424902990701</v>
      </c>
      <c r="I13" s="1">
        <v>0</v>
      </c>
      <c r="J13" s="1">
        <v>0.27370799274626001</v>
      </c>
      <c r="K13" s="1">
        <v>0.11788983528873601</v>
      </c>
      <c r="L13" s="1">
        <v>515.13998128030698</v>
      </c>
      <c r="M13" s="1">
        <v>32</v>
      </c>
      <c r="N13" s="1">
        <v>0.95523876163113797</v>
      </c>
      <c r="O13" s="1">
        <v>170.173693906019</v>
      </c>
    </row>
    <row r="14" spans="1:15" x14ac:dyDescent="0.3">
      <c r="A14" t="s">
        <v>29</v>
      </c>
      <c r="B14" s="1">
        <v>0.05</v>
      </c>
      <c r="C14" s="1">
        <v>0.474510457286968</v>
      </c>
      <c r="D14" s="1">
        <v>9.3167271228196E-2</v>
      </c>
      <c r="E14" s="1">
        <v>1690.7173311383999</v>
      </c>
      <c r="F14" s="1">
        <v>20</v>
      </c>
      <c r="G14" s="1">
        <v>0.97631356897807697</v>
      </c>
      <c r="H14" s="1">
        <v>203.39773722862699</v>
      </c>
      <c r="I14" s="1">
        <v>0</v>
      </c>
      <c r="J14" s="1">
        <v>0.47735309546405902</v>
      </c>
      <c r="K14" s="1">
        <v>0.21119175709587301</v>
      </c>
      <c r="L14" s="1">
        <v>1617.6495810912099</v>
      </c>
      <c r="M14" s="1">
        <v>22</v>
      </c>
      <c r="N14" s="1">
        <v>0.98413436257214504</v>
      </c>
      <c r="O14" s="1">
        <v>203.088768561851</v>
      </c>
    </row>
    <row r="15" spans="1:15" x14ac:dyDescent="0.3">
      <c r="A15" t="s">
        <v>30</v>
      </c>
      <c r="B15" s="1">
        <v>0</v>
      </c>
      <c r="C15" s="1">
        <v>0.61853728413676301</v>
      </c>
      <c r="D15" s="1">
        <v>0.13828024769928501</v>
      </c>
      <c r="E15" s="1">
        <v>2993.6851542849099</v>
      </c>
      <c r="F15" s="1">
        <v>9</v>
      </c>
      <c r="G15" s="1">
        <v>0.99185953572110297</v>
      </c>
      <c r="H15" s="1">
        <v>195.477079474123</v>
      </c>
      <c r="I15" s="1">
        <v>7.1428571428571397E-2</v>
      </c>
      <c r="J15" s="1">
        <v>0.56200304875328499</v>
      </c>
      <c r="K15" s="1">
        <v>0.249987013681916</v>
      </c>
      <c r="L15" s="1">
        <v>2385.8439756504999</v>
      </c>
      <c r="M15" s="1">
        <v>14</v>
      </c>
      <c r="N15" s="1">
        <v>0.98689338815266303</v>
      </c>
      <c r="O15" s="1">
        <v>189.409464218229</v>
      </c>
    </row>
    <row r="16" spans="1:15" x14ac:dyDescent="0.3">
      <c r="A16" t="s">
        <v>31</v>
      </c>
      <c r="B16" s="1">
        <v>0</v>
      </c>
      <c r="C16" s="1">
        <v>0.19097962965792301</v>
      </c>
      <c r="D16" s="1">
        <v>0.355903898945649</v>
      </c>
      <c r="E16" s="1">
        <v>11963.436159295101</v>
      </c>
      <c r="F16" s="1">
        <v>8</v>
      </c>
      <c r="G16" s="1">
        <v>0.99937329599464397</v>
      </c>
      <c r="H16" s="1">
        <v>532.71884293353401</v>
      </c>
      <c r="I16" s="1">
        <v>0.11111111111111099</v>
      </c>
      <c r="J16" s="1">
        <v>0.191882070752279</v>
      </c>
      <c r="K16" s="1">
        <v>0.355903898945649</v>
      </c>
      <c r="L16" s="1">
        <v>11274.409856272499</v>
      </c>
      <c r="M16" s="1">
        <v>9</v>
      </c>
      <c r="N16" s="1">
        <v>0.99843528402774895</v>
      </c>
      <c r="O16" s="1">
        <v>529.26057631856395</v>
      </c>
    </row>
    <row r="17" spans="1:15" x14ac:dyDescent="0.3">
      <c r="A17" t="s">
        <v>32</v>
      </c>
      <c r="B17" s="1">
        <v>0.64705882352941102</v>
      </c>
      <c r="C17" s="1">
        <v>0.21463691356348</v>
      </c>
      <c r="D17" s="1">
        <v>0.28748967570001599</v>
      </c>
      <c r="E17" s="1">
        <v>128.40684982222501</v>
      </c>
      <c r="F17" s="1">
        <v>17</v>
      </c>
      <c r="G17" s="1">
        <v>0.92410790476114901</v>
      </c>
      <c r="H17" s="1">
        <v>107.33152870213</v>
      </c>
      <c r="I17" s="1">
        <v>0</v>
      </c>
      <c r="J17" s="1">
        <v>0.32953185492728998</v>
      </c>
      <c r="K17" s="1">
        <v>0.10387842080562899</v>
      </c>
      <c r="L17" s="1">
        <v>189.497195414365</v>
      </c>
      <c r="M17" s="1">
        <v>8</v>
      </c>
      <c r="N17" s="1">
        <v>0.94842359273450005</v>
      </c>
      <c r="O17" s="1">
        <v>106.053357697938</v>
      </c>
    </row>
    <row r="18" spans="1:15" x14ac:dyDescent="0.3">
      <c r="A18" t="s">
        <v>33</v>
      </c>
      <c r="B18" s="1">
        <v>0.11764705882352899</v>
      </c>
      <c r="C18" s="1">
        <v>0.47098421891039799</v>
      </c>
      <c r="D18" s="1">
        <v>0.24891245969026701</v>
      </c>
      <c r="E18" s="1">
        <v>306.37249955015898</v>
      </c>
      <c r="F18" s="1">
        <v>17</v>
      </c>
      <c r="G18" s="1">
        <v>0.91745361668763004</v>
      </c>
      <c r="H18" s="1">
        <v>106.29025643745101</v>
      </c>
      <c r="I18" s="1">
        <v>5.2631578947368397E-2</v>
      </c>
      <c r="J18" s="1">
        <v>0.47673530322003899</v>
      </c>
      <c r="K18" s="1">
        <v>0.22577843067114101</v>
      </c>
      <c r="L18" s="1">
        <v>292.41322555098901</v>
      </c>
      <c r="M18" s="1">
        <v>19</v>
      </c>
      <c r="N18" s="1">
        <v>0.90992668305843405</v>
      </c>
      <c r="O18" s="1">
        <v>105.017773532276</v>
      </c>
    </row>
    <row r="19" spans="1:15" x14ac:dyDescent="0.3">
      <c r="A19" t="s">
        <v>34</v>
      </c>
      <c r="B19" s="1">
        <v>0.04</v>
      </c>
      <c r="C19" s="1">
        <v>0.116727089362678</v>
      </c>
      <c r="D19" s="1">
        <v>0.10265030153765101</v>
      </c>
      <c r="E19" s="1">
        <v>1329.0925572731001</v>
      </c>
      <c r="F19" s="1">
        <v>25</v>
      </c>
      <c r="G19" s="1">
        <v>0.958990381391151</v>
      </c>
      <c r="H19" s="1">
        <v>190.671529533464</v>
      </c>
      <c r="I19" s="1">
        <v>3.5714285714285698E-2</v>
      </c>
      <c r="J19" s="1">
        <v>0.120482276330193</v>
      </c>
      <c r="K19" s="1">
        <v>0.31815032447126701</v>
      </c>
      <c r="L19" s="1">
        <v>1268.0177066174399</v>
      </c>
      <c r="M19" s="1">
        <v>28</v>
      </c>
      <c r="N19" s="1">
        <v>0.96951068823561903</v>
      </c>
      <c r="O19" s="1">
        <v>190.671529533464</v>
      </c>
    </row>
    <row r="20" spans="1:15" x14ac:dyDescent="0.3">
      <c r="A20" t="s">
        <v>35</v>
      </c>
      <c r="B20" s="1">
        <v>6.6666666666666596E-2</v>
      </c>
      <c r="C20" s="1">
        <v>0.63296002092006498</v>
      </c>
      <c r="D20" s="1">
        <v>7.9794853184472006E-2</v>
      </c>
      <c r="E20" s="1">
        <v>2285.9590364395499</v>
      </c>
      <c r="F20" s="1">
        <v>15</v>
      </c>
      <c r="G20" s="1">
        <v>0.97561064038264</v>
      </c>
      <c r="H20" s="1">
        <v>196.51723417856101</v>
      </c>
      <c r="I20" s="1">
        <v>0</v>
      </c>
      <c r="J20" s="1">
        <v>0.62324536485495197</v>
      </c>
      <c r="K20" s="1">
        <v>7.9423193178482898E-2</v>
      </c>
      <c r="L20" s="1">
        <v>2150.72056429943</v>
      </c>
      <c r="M20" s="1">
        <v>17</v>
      </c>
      <c r="N20" s="1">
        <v>0.98638262012256095</v>
      </c>
      <c r="O20" s="1">
        <v>196.51723417856101</v>
      </c>
    </row>
    <row r="21" spans="1:15" x14ac:dyDescent="0.3">
      <c r="A21" t="s">
        <v>36</v>
      </c>
      <c r="B21" s="1">
        <v>0</v>
      </c>
      <c r="C21" s="1">
        <v>7.8616752293835301E-2</v>
      </c>
      <c r="D21" s="1">
        <v>5.5047627310237303E-2</v>
      </c>
      <c r="E21" s="1">
        <v>21300.9553245118</v>
      </c>
      <c r="F21" s="1">
        <v>6</v>
      </c>
      <c r="G21" s="1">
        <v>1.00301891419709</v>
      </c>
      <c r="H21" s="1">
        <v>540.71825776555102</v>
      </c>
      <c r="I21" s="1">
        <v>0</v>
      </c>
      <c r="J21" s="1">
        <v>8.4170993296182106E-2</v>
      </c>
      <c r="K21" s="1">
        <v>0</v>
      </c>
      <c r="L21" s="1">
        <v>19693.301853167901</v>
      </c>
      <c r="M21" s="1">
        <v>7</v>
      </c>
      <c r="N21" s="1">
        <v>1.0055014417719801</v>
      </c>
      <c r="O21" s="1">
        <v>540.71825776555102</v>
      </c>
    </row>
    <row r="22" spans="1:15" x14ac:dyDescent="0.3">
      <c r="A22" t="s">
        <v>37</v>
      </c>
      <c r="B22" s="1">
        <v>4.7619047619047603E-2</v>
      </c>
      <c r="C22" s="1">
        <v>0.30112946596601797</v>
      </c>
      <c r="D22" s="1">
        <v>0.162939569382303</v>
      </c>
      <c r="E22" s="1">
        <v>1381.92606894649</v>
      </c>
      <c r="F22" s="1">
        <v>21</v>
      </c>
      <c r="G22" s="1">
        <v>0.96450300378022302</v>
      </c>
      <c r="H22" s="1">
        <v>183.11990033652199</v>
      </c>
      <c r="I22" s="1">
        <v>0.08</v>
      </c>
      <c r="J22" s="1">
        <v>0.31378378801386603</v>
      </c>
      <c r="K22" s="1">
        <v>0.18010045815046299</v>
      </c>
      <c r="L22" s="1">
        <v>1294.5491089929901</v>
      </c>
      <c r="M22" s="1">
        <v>25</v>
      </c>
      <c r="N22" s="1">
        <v>0.96081902331181701</v>
      </c>
      <c r="O22" s="1">
        <v>177.922798845887</v>
      </c>
    </row>
    <row r="23" spans="1:15" x14ac:dyDescent="0.3">
      <c r="A23" t="s">
        <v>38</v>
      </c>
      <c r="B23" s="1">
        <v>0.33333333333333298</v>
      </c>
      <c r="C23" s="1">
        <v>0.11948493917197101</v>
      </c>
      <c r="D23" s="1">
        <v>0.30449122815325402</v>
      </c>
      <c r="E23" s="1">
        <v>31010.034146763101</v>
      </c>
      <c r="F23" s="1">
        <v>15</v>
      </c>
      <c r="G23" s="1">
        <v>0.998999388656583</v>
      </c>
      <c r="H23" s="1">
        <v>643.50503818751599</v>
      </c>
      <c r="I23" s="1">
        <v>0.14285714285714199</v>
      </c>
      <c r="J23" s="1">
        <v>0.22348420099199601</v>
      </c>
      <c r="K23" s="1">
        <v>0.21687338920386501</v>
      </c>
      <c r="L23" s="1">
        <v>32386.431328836701</v>
      </c>
      <c r="M23" s="1">
        <v>14</v>
      </c>
      <c r="N23" s="1">
        <v>0.99752470029843598</v>
      </c>
      <c r="O23" s="1">
        <v>643.50503818751599</v>
      </c>
    </row>
    <row r="24" spans="1:15" x14ac:dyDescent="0.3">
      <c r="A24" t="s">
        <v>39</v>
      </c>
      <c r="B24" s="1">
        <v>0</v>
      </c>
      <c r="C24" s="1">
        <v>0.153810181282757</v>
      </c>
      <c r="D24" s="1">
        <v>0</v>
      </c>
      <c r="E24" s="1">
        <v>54186.860354329699</v>
      </c>
      <c r="F24" s="1">
        <v>6</v>
      </c>
      <c r="G24" s="1">
        <v>0.99523786310981199</v>
      </c>
      <c r="H24" s="1">
        <v>1044.7149406674801</v>
      </c>
      <c r="I24" s="1">
        <v>0</v>
      </c>
      <c r="J24" s="1">
        <v>0.153810181282757</v>
      </c>
      <c r="K24" s="1">
        <v>0</v>
      </c>
      <c r="L24" s="1">
        <v>54186.860354329699</v>
      </c>
      <c r="M24" s="1">
        <v>6</v>
      </c>
      <c r="N24" s="1">
        <v>0.99523786310981199</v>
      </c>
      <c r="O24" s="1">
        <v>1044.7149406674801</v>
      </c>
    </row>
    <row r="25" spans="1:15" x14ac:dyDescent="0.3">
      <c r="A25" t="s">
        <v>40</v>
      </c>
      <c r="B25" s="1">
        <v>0.29411764705882298</v>
      </c>
      <c r="C25" s="1">
        <v>0.316646846579271</v>
      </c>
      <c r="D25" s="1">
        <v>0.279701430644826</v>
      </c>
      <c r="E25" s="1">
        <v>935.68755475032197</v>
      </c>
      <c r="F25" s="1">
        <v>17</v>
      </c>
      <c r="G25" s="1">
        <v>0.98810276157378396</v>
      </c>
      <c r="H25" s="1">
        <v>160.214912743761</v>
      </c>
      <c r="I25" s="1">
        <v>0</v>
      </c>
      <c r="J25" s="1">
        <v>0.43536487074855101</v>
      </c>
      <c r="K25" s="1">
        <v>3.4489366482733E-2</v>
      </c>
      <c r="L25" s="1">
        <v>1000.32771683189</v>
      </c>
      <c r="M25" s="1">
        <v>15</v>
      </c>
      <c r="N25" s="1">
        <v>0.98086814624381702</v>
      </c>
      <c r="O25" s="1">
        <v>160.214912743761</v>
      </c>
    </row>
    <row r="26" spans="1:15" x14ac:dyDescent="0.3">
      <c r="A26" t="s">
        <v>41</v>
      </c>
      <c r="B26" s="1">
        <v>0</v>
      </c>
      <c r="C26" s="1">
        <v>0.14144844894281999</v>
      </c>
      <c r="D26" s="1">
        <v>0.30459653133334302</v>
      </c>
      <c r="E26" s="1">
        <v>8909.6650502517696</v>
      </c>
      <c r="F26" s="1">
        <v>4</v>
      </c>
      <c r="G26" s="1">
        <v>0.99902612749981801</v>
      </c>
      <c r="H26" s="1">
        <v>95.088498517308196</v>
      </c>
      <c r="I26" s="1">
        <v>0</v>
      </c>
      <c r="J26" s="1">
        <v>0.20654392580223399</v>
      </c>
      <c r="K26" s="1">
        <v>0</v>
      </c>
      <c r="L26" s="1">
        <v>6413.2630154087201</v>
      </c>
      <c r="M26" s="1">
        <v>8</v>
      </c>
      <c r="N26" s="1">
        <v>1.00463506249856</v>
      </c>
      <c r="O26" s="1">
        <v>95.088498517308196</v>
      </c>
    </row>
    <row r="27" spans="1:15" x14ac:dyDescent="0.3">
      <c r="A27" t="s">
        <v>42</v>
      </c>
      <c r="B27" s="1">
        <v>0.42105263157894701</v>
      </c>
      <c r="C27" s="1">
        <v>0.19825882415218399</v>
      </c>
      <c r="D27" s="1">
        <v>0.38932637075718002</v>
      </c>
      <c r="E27" s="1">
        <v>4029.5901189268602</v>
      </c>
      <c r="F27" s="1">
        <v>19</v>
      </c>
      <c r="G27" s="1">
        <v>0.99496003701297597</v>
      </c>
      <c r="H27" s="1">
        <v>74.301529466347603</v>
      </c>
      <c r="I27" s="1">
        <v>0</v>
      </c>
      <c r="J27" s="1">
        <v>0.30480169680381602</v>
      </c>
      <c r="K27" s="1">
        <v>9.2811140121843994E-3</v>
      </c>
      <c r="L27" s="1">
        <v>4884.0864669468401</v>
      </c>
      <c r="M27" s="1">
        <v>14</v>
      </c>
      <c r="N27" s="1">
        <v>1.0069807924960601</v>
      </c>
      <c r="O27" s="1">
        <v>74.301529466347603</v>
      </c>
    </row>
    <row r="28" spans="1:15" x14ac:dyDescent="0.3">
      <c r="A28" t="s">
        <v>43</v>
      </c>
      <c r="B28" s="1">
        <v>0.28571428571428498</v>
      </c>
      <c r="C28" s="1">
        <v>2.3081191792844999E-2</v>
      </c>
      <c r="D28" s="1">
        <v>0.91586117836965297</v>
      </c>
      <c r="E28" s="1">
        <v>7133.4123078191597</v>
      </c>
      <c r="F28" s="1">
        <v>7</v>
      </c>
      <c r="G28" s="1">
        <v>1.0120830002913399</v>
      </c>
      <c r="H28" s="1">
        <v>77.389134329248506</v>
      </c>
      <c r="I28" s="1">
        <v>0</v>
      </c>
      <c r="J28" s="1">
        <v>2.3081191792844999E-2</v>
      </c>
      <c r="K28" s="1">
        <v>0</v>
      </c>
      <c r="L28" s="1">
        <v>6817.1344253265597</v>
      </c>
      <c r="M28" s="1">
        <v>8</v>
      </c>
      <c r="N28" s="1">
        <v>0.99995867474213296</v>
      </c>
      <c r="O28" s="1">
        <v>77.389134329248506</v>
      </c>
    </row>
  </sheetData>
  <mergeCells count="1">
    <mergeCell ref="A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1C49-C538-49B8-8CB4-A1BEF90AF45A}">
  <dimension ref="A2:BS40"/>
  <sheetViews>
    <sheetView workbookViewId="0">
      <selection activeCell="B6" sqref="B6"/>
    </sheetView>
  </sheetViews>
  <sheetFormatPr baseColWidth="10" defaultRowHeight="14.4" x14ac:dyDescent="0.3"/>
  <cols>
    <col min="1" max="1" width="49.88671875" bestFit="1" customWidth="1"/>
    <col min="2" max="2" width="8.44140625" bestFit="1" customWidth="1"/>
    <col min="3" max="3" width="4.88671875" bestFit="1" customWidth="1"/>
    <col min="4" max="4" width="5.44140625" bestFit="1" customWidth="1"/>
    <col min="5" max="5" width="8.44140625" bestFit="1" customWidth="1"/>
    <col min="6" max="6" width="5.77734375" bestFit="1" customWidth="1"/>
    <col min="7" max="7" width="9" bestFit="1" customWidth="1"/>
    <col min="8" max="8" width="7.44140625" bestFit="1" customWidth="1"/>
    <col min="9" max="9" width="8.44140625" bestFit="1" customWidth="1"/>
    <col min="10" max="10" width="4.88671875" bestFit="1" customWidth="1"/>
    <col min="11" max="11" width="5.44140625" bestFit="1" customWidth="1"/>
    <col min="12" max="12" width="8.44140625" bestFit="1" customWidth="1"/>
    <col min="13" max="13" width="5.77734375" bestFit="1" customWidth="1"/>
    <col min="14" max="14" width="9" bestFit="1" customWidth="1"/>
    <col min="15" max="15" width="6.44140625" bestFit="1" customWidth="1"/>
    <col min="16" max="16" width="8.44140625" bestFit="1" customWidth="1"/>
    <col min="17" max="17" width="4.88671875" bestFit="1" customWidth="1"/>
    <col min="18" max="18" width="5.44140625" bestFit="1" customWidth="1"/>
    <col min="19" max="19" width="8.44140625" bestFit="1" customWidth="1"/>
    <col min="20" max="20" width="5.77734375" bestFit="1" customWidth="1"/>
    <col min="21" max="21" width="9" bestFit="1" customWidth="1"/>
    <col min="22" max="22" width="6.44140625" bestFit="1" customWidth="1"/>
    <col min="23" max="23" width="8.44140625" bestFit="1" customWidth="1"/>
    <col min="24" max="24" width="4.88671875" bestFit="1" customWidth="1"/>
    <col min="25" max="25" width="5.44140625" bestFit="1" customWidth="1"/>
    <col min="26" max="26" width="8.44140625" bestFit="1" customWidth="1"/>
    <col min="27" max="27" width="5.77734375" bestFit="1" customWidth="1"/>
    <col min="28" max="28" width="9" bestFit="1" customWidth="1"/>
    <col min="29" max="29" width="6.44140625" bestFit="1" customWidth="1"/>
    <col min="30" max="30" width="8.44140625" bestFit="1" customWidth="1"/>
    <col min="31" max="31" width="4.88671875" bestFit="1" customWidth="1"/>
    <col min="32" max="32" width="5.44140625" bestFit="1" customWidth="1"/>
    <col min="33" max="33" width="8.44140625" bestFit="1" customWidth="1"/>
    <col min="34" max="34" width="5.77734375" bestFit="1" customWidth="1"/>
    <col min="35" max="35" width="9" bestFit="1" customWidth="1"/>
    <col min="36" max="36" width="6.44140625" bestFit="1" customWidth="1"/>
    <col min="37" max="37" width="8.44140625" bestFit="1" customWidth="1"/>
    <col min="38" max="38" width="4.88671875" bestFit="1" customWidth="1"/>
    <col min="39" max="39" width="5.44140625" bestFit="1" customWidth="1"/>
    <col min="40" max="40" width="8.44140625" bestFit="1" customWidth="1"/>
    <col min="41" max="41" width="5.77734375" bestFit="1" customWidth="1"/>
    <col min="42" max="42" width="9" bestFit="1" customWidth="1"/>
    <col min="43" max="43" width="7.44140625" bestFit="1" customWidth="1"/>
    <col min="44" max="44" width="8.44140625" bestFit="1" customWidth="1"/>
    <col min="45" max="45" width="4.88671875" bestFit="1" customWidth="1"/>
    <col min="46" max="46" width="5.44140625" bestFit="1" customWidth="1"/>
    <col min="47" max="47" width="8.44140625" bestFit="1" customWidth="1"/>
    <col min="48" max="48" width="6.44140625" bestFit="1" customWidth="1"/>
    <col min="49" max="49" width="9" bestFit="1" customWidth="1"/>
    <col min="50" max="50" width="7.44140625" bestFit="1" customWidth="1"/>
    <col min="51" max="51" width="8.44140625" bestFit="1" customWidth="1"/>
    <col min="52" max="52" width="4.88671875" bestFit="1" customWidth="1"/>
    <col min="53" max="53" width="5.44140625" bestFit="1" customWidth="1"/>
    <col min="54" max="54" width="8.44140625" bestFit="1" customWidth="1"/>
    <col min="55" max="55" width="6.44140625" bestFit="1" customWidth="1"/>
    <col min="56" max="56" width="9" bestFit="1" customWidth="1"/>
    <col min="57" max="57" width="6.44140625" bestFit="1" customWidth="1"/>
    <col min="58" max="58" width="8.44140625" bestFit="1" customWidth="1"/>
    <col min="59" max="59" width="4.88671875" bestFit="1" customWidth="1"/>
    <col min="60" max="60" width="5.44140625" bestFit="1" customWidth="1"/>
    <col min="61" max="61" width="8.44140625" bestFit="1" customWidth="1"/>
    <col min="62" max="62" width="6.44140625" bestFit="1" customWidth="1"/>
    <col min="63" max="63" width="9" bestFit="1" customWidth="1"/>
    <col min="64" max="64" width="6.44140625" bestFit="1" customWidth="1"/>
    <col min="65" max="65" width="9.44140625" bestFit="1" customWidth="1"/>
    <col min="66" max="66" width="5.77734375" bestFit="1" customWidth="1"/>
    <col min="67" max="67" width="6.33203125" bestFit="1" customWidth="1"/>
    <col min="68" max="68" width="8.44140625" bestFit="1" customWidth="1"/>
    <col min="69" max="69" width="6.77734375" bestFit="1" customWidth="1"/>
    <col min="70" max="70" width="10" bestFit="1" customWidth="1"/>
    <col min="71" max="71" width="6.44140625" bestFit="1" customWidth="1"/>
  </cols>
  <sheetData>
    <row r="2" spans="1:9" x14ac:dyDescent="0.3">
      <c r="A2" s="2" t="s">
        <v>121</v>
      </c>
      <c r="B2" s="2"/>
      <c r="C2" s="2"/>
      <c r="D2" s="2"/>
      <c r="E2" s="2"/>
      <c r="F2" s="2"/>
      <c r="G2" s="2"/>
      <c r="H2" s="2"/>
      <c r="I2" s="2"/>
    </row>
    <row r="4" spans="1:9" x14ac:dyDescent="0.3">
      <c r="A4" s="6"/>
      <c r="B4" s="9" t="s">
        <v>0</v>
      </c>
      <c r="C4" s="9" t="s">
        <v>1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7</v>
      </c>
    </row>
    <row r="5" spans="1:9" x14ac:dyDescent="0.3">
      <c r="A5" s="7" t="s">
        <v>69</v>
      </c>
      <c r="B5" s="8">
        <f>AVERAGE(B22:B40)</f>
        <v>0.7768313709266127</v>
      </c>
      <c r="C5" s="8">
        <f t="shared" ref="C5:H5" si="0">AVERAGE(C22:C40)</f>
        <v>0.25937343229973076</v>
      </c>
      <c r="D5" s="8">
        <f t="shared" si="0"/>
        <v>0.30806858291944239</v>
      </c>
      <c r="E5" s="8">
        <f t="shared" si="0"/>
        <v>7974.4601348654678</v>
      </c>
      <c r="F5" s="8">
        <f t="shared" si="0"/>
        <v>14.789473684210526</v>
      </c>
      <c r="G5" s="8">
        <f t="shared" si="0"/>
        <v>0.97943413996370166</v>
      </c>
      <c r="H5" s="8">
        <f t="shared" si="0"/>
        <v>265.08592325034243</v>
      </c>
      <c r="I5" s="10">
        <f>1.434/31</f>
        <v>4.625806451612903E-2</v>
      </c>
    </row>
    <row r="6" spans="1:9" x14ac:dyDescent="0.3">
      <c r="A6" s="7" t="s">
        <v>70</v>
      </c>
      <c r="B6" s="8">
        <f>AVERAGE(I22:I40)</f>
        <v>0.77493816540955607</v>
      </c>
      <c r="C6" s="8">
        <f t="shared" ref="C6:H6" si="1">AVERAGE(J22:J40)</f>
        <v>0.30563499739274763</v>
      </c>
      <c r="D6" s="8">
        <f t="shared" si="1"/>
        <v>0.29391215612383048</v>
      </c>
      <c r="E6" s="8">
        <f t="shared" si="1"/>
        <v>6738.5112697298246</v>
      </c>
      <c r="F6" s="8">
        <f t="shared" si="1"/>
        <v>19.105263157894736</v>
      </c>
      <c r="G6" s="8">
        <f t="shared" si="1"/>
        <v>0.97866826797662465</v>
      </c>
      <c r="H6" s="8">
        <f t="shared" si="1"/>
        <v>257.33624492553952</v>
      </c>
      <c r="I6" s="10">
        <f>2.726/31</f>
        <v>8.7935483870967737E-2</v>
      </c>
    </row>
    <row r="7" spans="1:9" x14ac:dyDescent="0.3">
      <c r="A7" s="7" t="s">
        <v>71</v>
      </c>
      <c r="B7" s="8">
        <f>AVERAGE(P22:P40)</f>
        <v>0.73245673693896995</v>
      </c>
      <c r="C7" s="8">
        <f t="shared" ref="C7:H7" si="2">AVERAGE(Q22:Q40)</f>
        <v>0.31869435995279372</v>
      </c>
      <c r="D7" s="8">
        <f t="shared" si="2"/>
        <v>0.2339185298248036</v>
      </c>
      <c r="E7" s="8">
        <f t="shared" si="2"/>
        <v>6679.3314027979795</v>
      </c>
      <c r="F7" s="8">
        <f t="shared" si="2"/>
        <v>23.473684210526315</v>
      </c>
      <c r="G7" s="8">
        <f t="shared" si="2"/>
        <v>0.97556116604988385</v>
      </c>
      <c r="H7" s="8">
        <f t="shared" si="2"/>
        <v>250.98233051854933</v>
      </c>
      <c r="I7" s="10">
        <f>4.062/31</f>
        <v>0.13103225806451613</v>
      </c>
    </row>
    <row r="8" spans="1:9" x14ac:dyDescent="0.3">
      <c r="A8" s="7" t="s">
        <v>72</v>
      </c>
      <c r="B8" s="8">
        <f>AVERAGE(W22:W40)</f>
        <v>0.68040682597022473</v>
      </c>
      <c r="C8" s="8">
        <f t="shared" ref="C8:H8" si="3">AVERAGE(X22:X40)</f>
        <v>0.35638441123789127</v>
      </c>
      <c r="D8" s="8">
        <f t="shared" si="3"/>
        <v>0.20512874009502083</v>
      </c>
      <c r="E8" s="8">
        <f t="shared" si="3"/>
        <v>6303.3816669047255</v>
      </c>
      <c r="F8" s="8">
        <f t="shared" si="3"/>
        <v>24.894736842105264</v>
      </c>
      <c r="G8" s="8">
        <f t="shared" si="3"/>
        <v>0.97334987530324046</v>
      </c>
      <c r="H8" s="8">
        <f t="shared" si="3"/>
        <v>248.63828480999842</v>
      </c>
      <c r="I8" s="10">
        <f>5.378/31</f>
        <v>0.17348387096774193</v>
      </c>
    </row>
    <row r="9" spans="1:9" x14ac:dyDescent="0.3">
      <c r="A9" s="7" t="s">
        <v>73</v>
      </c>
      <c r="B9" s="8">
        <f>AVERAGE(AD22:AD46)</f>
        <v>0.63989609650364765</v>
      </c>
      <c r="C9" s="8">
        <f t="shared" ref="C9:H9" si="4">AVERAGE(AE22:AE46)</f>
        <v>0.35324432312789505</v>
      </c>
      <c r="D9" s="8">
        <f t="shared" si="4"/>
        <v>0.17474174608779827</v>
      </c>
      <c r="E9" s="8">
        <f t="shared" si="4"/>
        <v>5477.2128594500609</v>
      </c>
      <c r="F9" s="8">
        <f t="shared" si="4"/>
        <v>27.631578947368421</v>
      </c>
      <c r="G9" s="8">
        <f t="shared" si="4"/>
        <v>0.97691755686733917</v>
      </c>
      <c r="H9" s="8">
        <f t="shared" si="4"/>
        <v>251.44909447189931</v>
      </c>
      <c r="I9" s="10">
        <f>6.835/31</f>
        <v>0.22048387096774194</v>
      </c>
    </row>
    <row r="10" spans="1:9" x14ac:dyDescent="0.3">
      <c r="A10" s="7" t="s">
        <v>74</v>
      </c>
      <c r="B10" s="8">
        <f>AVERAGE(AK22:AK46)</f>
        <v>0.64330545167505948</v>
      </c>
      <c r="C10" s="8">
        <f t="shared" ref="C10:H10" si="5">AVERAGE(AL22:AL46)</f>
        <v>0.36394686148352445</v>
      </c>
      <c r="D10" s="8">
        <f t="shared" si="5"/>
        <v>0.21658317030258234</v>
      </c>
      <c r="E10" s="8">
        <f t="shared" si="5"/>
        <v>5883.9651107873724</v>
      </c>
      <c r="F10" s="8">
        <f t="shared" si="5"/>
        <v>31.263157894736842</v>
      </c>
      <c r="G10" s="8">
        <f t="shared" si="5"/>
        <v>0.97332983741317136</v>
      </c>
      <c r="H10" s="8">
        <f t="shared" si="5"/>
        <v>256.8634044848136</v>
      </c>
      <c r="I10" s="10">
        <f>8.226/31</f>
        <v>0.26535483870967747</v>
      </c>
    </row>
    <row r="11" spans="1:9" x14ac:dyDescent="0.3">
      <c r="A11" s="11" t="s">
        <v>75</v>
      </c>
      <c r="B11" s="12">
        <f>AVERAGE(AR22:AR46)</f>
        <v>0.6034146955197065</v>
      </c>
      <c r="C11" s="12">
        <f t="shared" ref="C11:H11" si="6">AVERAGE(AS22:AS46)</f>
        <v>0.36988410994893234</v>
      </c>
      <c r="D11" s="12">
        <f t="shared" si="6"/>
        <v>0.17519722508206262</v>
      </c>
      <c r="E11" s="12">
        <f t="shared" si="6"/>
        <v>5102.3678984866265</v>
      </c>
      <c r="F11" s="12">
        <f t="shared" si="6"/>
        <v>32.421052631578945</v>
      </c>
      <c r="G11" s="12">
        <f t="shared" si="6"/>
        <v>0.97256045918410583</v>
      </c>
      <c r="H11" s="12">
        <f t="shared" si="6"/>
        <v>252.31585463006812</v>
      </c>
      <c r="I11" s="13">
        <f>9.788/31</f>
        <v>0.31574193548387097</v>
      </c>
    </row>
    <row r="12" spans="1:9" x14ac:dyDescent="0.3">
      <c r="A12" s="7" t="s">
        <v>76</v>
      </c>
      <c r="B12" s="8">
        <f>AVERAGE(AY22:AY46)</f>
        <v>0.60873897844021596</v>
      </c>
      <c r="C12" s="8">
        <f t="shared" ref="C12:H12" si="7">AVERAGE(AZ22:AZ46)</f>
        <v>0.38038104161155273</v>
      </c>
      <c r="D12" s="8">
        <f t="shared" si="7"/>
        <v>0.15801735894087809</v>
      </c>
      <c r="E12" s="8">
        <f t="shared" si="7"/>
        <v>5051.4280256794027</v>
      </c>
      <c r="F12" s="8">
        <f t="shared" si="7"/>
        <v>36.631578947368418</v>
      </c>
      <c r="G12" s="8">
        <f t="shared" si="7"/>
        <v>0.9723509677853216</v>
      </c>
      <c r="H12" s="8">
        <f t="shared" si="7"/>
        <v>232.17157445876842</v>
      </c>
      <c r="I12" s="10">
        <f>11.209/31</f>
        <v>0.36158064516129029</v>
      </c>
    </row>
    <row r="13" spans="1:9" x14ac:dyDescent="0.3">
      <c r="A13" s="7" t="s">
        <v>77</v>
      </c>
      <c r="B13" s="8">
        <f>AVERAGE(BF22:BF46)</f>
        <v>0.54824233024647007</v>
      </c>
      <c r="C13" s="8">
        <f t="shared" ref="C13:H13" si="8">AVERAGE(BG22:BG46)</f>
        <v>0.38833251246917155</v>
      </c>
      <c r="D13" s="8">
        <f t="shared" si="8"/>
        <v>0.1537467697702585</v>
      </c>
      <c r="E13" s="8">
        <f t="shared" si="8"/>
        <v>5034.5625529222962</v>
      </c>
      <c r="F13" s="8">
        <f t="shared" si="8"/>
        <v>35.315789473684212</v>
      </c>
      <c r="G13" s="8">
        <f t="shared" si="8"/>
        <v>0.9720184380209711</v>
      </c>
      <c r="H13" s="8">
        <f t="shared" si="8"/>
        <v>232.39996974908254</v>
      </c>
      <c r="I13" s="10">
        <f>12.41/31</f>
        <v>0.4003225806451613</v>
      </c>
    </row>
    <row r="14" spans="1:9" x14ac:dyDescent="0.3">
      <c r="A14" s="7" t="s">
        <v>78</v>
      </c>
      <c r="B14" s="8">
        <f>AVERAGE(BM22:BM46)</f>
        <v>0.56611867249837788</v>
      </c>
      <c r="C14" s="8">
        <f t="shared" ref="C14:H14" si="9">AVERAGE(BN22:BN46)</f>
        <v>0.38222773266184867</v>
      </c>
      <c r="D14" s="8">
        <f t="shared" si="9"/>
        <v>0.15170676980053657</v>
      </c>
      <c r="E14" s="8">
        <f t="shared" si="9"/>
        <v>4377.9204432708912</v>
      </c>
      <c r="F14" s="8">
        <f t="shared" si="9"/>
        <v>37.736842105263158</v>
      </c>
      <c r="G14" s="8">
        <f t="shared" si="9"/>
        <v>0.97284599940961392</v>
      </c>
      <c r="H14" s="8">
        <f t="shared" si="9"/>
        <v>236.10864031483484</v>
      </c>
      <c r="I14" s="10">
        <f>13.471/31</f>
        <v>0.43454838709677418</v>
      </c>
    </row>
    <row r="21" spans="1:71" x14ac:dyDescent="0.3">
      <c r="A21" t="s">
        <v>10</v>
      </c>
      <c r="B21" t="s">
        <v>11</v>
      </c>
      <c r="C21" t="s">
        <v>12</v>
      </c>
      <c r="D21" t="s">
        <v>13</v>
      </c>
      <c r="E21" t="s">
        <v>14</v>
      </c>
      <c r="F21" t="s">
        <v>15</v>
      </c>
      <c r="G21" t="s">
        <v>16</v>
      </c>
      <c r="H21" t="s">
        <v>17</v>
      </c>
      <c r="I21" t="s">
        <v>18</v>
      </c>
      <c r="J21" t="s">
        <v>19</v>
      </c>
      <c r="K21" t="s">
        <v>20</v>
      </c>
      <c r="L21" t="s">
        <v>21</v>
      </c>
      <c r="M21" t="s">
        <v>22</v>
      </c>
      <c r="N21" t="s">
        <v>23</v>
      </c>
      <c r="O21" t="s">
        <v>24</v>
      </c>
      <c r="P21" t="s">
        <v>48</v>
      </c>
      <c r="Q21" t="s">
        <v>49</v>
      </c>
      <c r="R21" t="s">
        <v>50</v>
      </c>
      <c r="S21" t="s">
        <v>51</v>
      </c>
      <c r="T21" t="s">
        <v>52</v>
      </c>
      <c r="U21" t="s">
        <v>53</v>
      </c>
      <c r="V21" t="s">
        <v>54</v>
      </c>
      <c r="W21" t="s">
        <v>55</v>
      </c>
      <c r="X21" t="s">
        <v>56</v>
      </c>
      <c r="Y21" t="s">
        <v>57</v>
      </c>
      <c r="Z21" t="s">
        <v>58</v>
      </c>
      <c r="AA21" t="s">
        <v>59</v>
      </c>
      <c r="AB21" t="s">
        <v>60</v>
      </c>
      <c r="AC21" t="s">
        <v>61</v>
      </c>
      <c r="AD21" t="s">
        <v>79</v>
      </c>
      <c r="AE21" t="s">
        <v>80</v>
      </c>
      <c r="AF21" t="s">
        <v>81</v>
      </c>
      <c r="AG21" t="s">
        <v>82</v>
      </c>
      <c r="AH21" t="s">
        <v>83</v>
      </c>
      <c r="AI21" t="s">
        <v>84</v>
      </c>
      <c r="AJ21" t="s">
        <v>85</v>
      </c>
      <c r="AK21" t="s">
        <v>86</v>
      </c>
      <c r="AL21" t="s">
        <v>87</v>
      </c>
      <c r="AM21" t="s">
        <v>88</v>
      </c>
      <c r="AN21" t="s">
        <v>89</v>
      </c>
      <c r="AO21" t="s">
        <v>90</v>
      </c>
      <c r="AP21" t="s">
        <v>91</v>
      </c>
      <c r="AQ21" t="s">
        <v>92</v>
      </c>
      <c r="AR21" t="s">
        <v>93</v>
      </c>
      <c r="AS21" t="s">
        <v>94</v>
      </c>
      <c r="AT21" t="s">
        <v>95</v>
      </c>
      <c r="AU21" t="s">
        <v>96</v>
      </c>
      <c r="AV21" t="s">
        <v>97</v>
      </c>
      <c r="AW21" t="s">
        <v>98</v>
      </c>
      <c r="AX21" t="s">
        <v>99</v>
      </c>
      <c r="AY21" t="s">
        <v>100</v>
      </c>
      <c r="AZ21" t="s">
        <v>101</v>
      </c>
      <c r="BA21" t="s">
        <v>102</v>
      </c>
      <c r="BB21" t="s">
        <v>103</v>
      </c>
      <c r="BC21" t="s">
        <v>104</v>
      </c>
      <c r="BD21" t="s">
        <v>105</v>
      </c>
      <c r="BE21" t="s">
        <v>106</v>
      </c>
      <c r="BF21" t="s">
        <v>107</v>
      </c>
      <c r="BG21" t="s">
        <v>108</v>
      </c>
      <c r="BH21" t="s">
        <v>109</v>
      </c>
      <c r="BI21" t="s">
        <v>110</v>
      </c>
      <c r="BJ21" t="s">
        <v>111</v>
      </c>
      <c r="BK21" t="s">
        <v>112</v>
      </c>
      <c r="BL21" t="s">
        <v>113</v>
      </c>
      <c r="BM21" t="s">
        <v>114</v>
      </c>
      <c r="BN21" t="s">
        <v>115</v>
      </c>
      <c r="BO21" t="s">
        <v>116</v>
      </c>
      <c r="BP21" t="s">
        <v>117</v>
      </c>
      <c r="BQ21" t="s">
        <v>118</v>
      </c>
      <c r="BR21" t="s">
        <v>119</v>
      </c>
      <c r="BS21" t="s">
        <v>120</v>
      </c>
    </row>
    <row r="22" spans="1:71" x14ac:dyDescent="0.3">
      <c r="A22" t="s">
        <v>25</v>
      </c>
      <c r="B22" s="1">
        <v>0.71428571428571397</v>
      </c>
      <c r="C22" s="1">
        <v>0.65353634484073797</v>
      </c>
      <c r="D22" s="1">
        <v>0.12221693392091899</v>
      </c>
      <c r="E22" s="1">
        <v>962.60261017581001</v>
      </c>
      <c r="F22" s="1">
        <v>7</v>
      </c>
      <c r="G22" s="1">
        <v>0.98853644387500705</v>
      </c>
      <c r="H22" s="1">
        <v>143.66692410569601</v>
      </c>
      <c r="I22" s="1">
        <v>1</v>
      </c>
      <c r="J22" s="1">
        <v>0.67781095393736601</v>
      </c>
      <c r="K22" s="1">
        <v>0.12221693392091899</v>
      </c>
      <c r="L22" s="1">
        <v>790.49874448657499</v>
      </c>
      <c r="M22" s="1">
        <v>10</v>
      </c>
      <c r="N22" s="1">
        <v>0.99168329119642795</v>
      </c>
      <c r="O22" s="1">
        <v>142.670510379028</v>
      </c>
      <c r="P22" s="1">
        <v>0.6</v>
      </c>
      <c r="Q22" s="1">
        <v>0.67852125317960899</v>
      </c>
      <c r="R22" s="1">
        <v>4.4231545497487597E-2</v>
      </c>
      <c r="S22" s="1">
        <v>793.90983084761001</v>
      </c>
      <c r="T22" s="1">
        <v>10</v>
      </c>
      <c r="U22" s="1">
        <v>0.99092594164098102</v>
      </c>
      <c r="V22" s="1">
        <v>142.670510379028</v>
      </c>
      <c r="W22" s="1">
        <v>0.36363636363636298</v>
      </c>
      <c r="X22" s="1">
        <v>0.67871950347421905</v>
      </c>
      <c r="Y22" s="1">
        <v>4.2852614000300902E-2</v>
      </c>
      <c r="Z22" s="1">
        <v>757.16226058666598</v>
      </c>
      <c r="AA22" s="1">
        <v>11</v>
      </c>
      <c r="AB22" s="1">
        <v>0.99129250020715298</v>
      </c>
      <c r="AC22" s="1">
        <v>142.670510379028</v>
      </c>
      <c r="AD22" s="1">
        <v>0.5</v>
      </c>
      <c r="AE22" s="1">
        <v>0.67871965474898599</v>
      </c>
      <c r="AF22" s="1">
        <v>1.6317492190793599E-2</v>
      </c>
      <c r="AG22" s="1">
        <v>724.848155526043</v>
      </c>
      <c r="AH22" s="1">
        <v>12</v>
      </c>
      <c r="AI22" s="1">
        <v>0.99246609611400305</v>
      </c>
      <c r="AJ22" s="1">
        <v>142.670510379028</v>
      </c>
      <c r="AK22" s="1">
        <v>0.44444444444444398</v>
      </c>
      <c r="AL22" s="1">
        <v>0.678028464943634</v>
      </c>
      <c r="AM22" s="1">
        <v>0.12221693392091899</v>
      </c>
      <c r="AN22" s="1">
        <v>833.16304606874098</v>
      </c>
      <c r="AO22" s="1">
        <v>9</v>
      </c>
      <c r="AP22" s="1">
        <v>0.98750761731825099</v>
      </c>
      <c r="AQ22" s="1">
        <v>142.670510379028</v>
      </c>
      <c r="AR22" s="1">
        <v>0.63636363636363602</v>
      </c>
      <c r="AS22" s="1">
        <v>0.67818262554655395</v>
      </c>
      <c r="AT22" s="1">
        <v>0.12221693392091899</v>
      </c>
      <c r="AU22" s="1">
        <v>752.71153683376201</v>
      </c>
      <c r="AV22" s="1">
        <v>11</v>
      </c>
      <c r="AW22" s="1">
        <v>0.98556187317792299</v>
      </c>
      <c r="AX22" s="1">
        <v>142.670510379028</v>
      </c>
      <c r="AY22" s="1">
        <v>0.38461538461538403</v>
      </c>
      <c r="AZ22" s="1">
        <v>0.67871960285044297</v>
      </c>
      <c r="BA22" s="1">
        <v>2.0708353388743102E-6</v>
      </c>
      <c r="BB22" s="1">
        <v>686.72965166086897</v>
      </c>
      <c r="BC22" s="1">
        <v>13</v>
      </c>
      <c r="BD22" s="1">
        <v>0.99316742432009897</v>
      </c>
      <c r="BE22" s="1">
        <v>142.670510379028</v>
      </c>
      <c r="BF22" s="1">
        <v>0.41666666666666602</v>
      </c>
      <c r="BG22" s="1">
        <v>0.67818271178543599</v>
      </c>
      <c r="BH22" s="1">
        <v>0.105190879031219</v>
      </c>
      <c r="BI22" s="1">
        <v>720.14936188025501</v>
      </c>
      <c r="BJ22" s="1">
        <v>12</v>
      </c>
      <c r="BK22" s="1">
        <v>0.99033177900481095</v>
      </c>
      <c r="BL22" s="1">
        <v>142.670510379028</v>
      </c>
      <c r="BM22" s="1">
        <v>0.36363636363636298</v>
      </c>
      <c r="BN22" s="1">
        <v>0.67871961141786696</v>
      </c>
      <c r="BO22" s="1">
        <v>1.6317492190793599E-2</v>
      </c>
      <c r="BP22" s="1">
        <v>748.61836070069705</v>
      </c>
      <c r="BQ22" s="1">
        <v>11</v>
      </c>
      <c r="BR22" s="1">
        <v>0.98541825566966301</v>
      </c>
      <c r="BS22" s="1">
        <v>142.670510379028</v>
      </c>
    </row>
    <row r="23" spans="1:71" x14ac:dyDescent="0.3">
      <c r="A23" t="s">
        <v>26</v>
      </c>
      <c r="B23" s="1">
        <v>0.47058823529411697</v>
      </c>
      <c r="C23" s="1">
        <v>0.40339300118049298</v>
      </c>
      <c r="D23" s="1">
        <v>0.25623222649378102</v>
      </c>
      <c r="E23" s="1">
        <v>212.032845400491</v>
      </c>
      <c r="F23" s="1">
        <v>17</v>
      </c>
      <c r="G23" s="1">
        <v>0.93065363180379201</v>
      </c>
      <c r="H23" s="1">
        <v>108.32538216427</v>
      </c>
      <c r="I23" s="1">
        <v>0.36842105263157798</v>
      </c>
      <c r="J23" s="1">
        <v>0.46355176527794101</v>
      </c>
      <c r="K23" s="1">
        <v>0.25077803400984999</v>
      </c>
      <c r="L23" s="1">
        <v>197.97012036602499</v>
      </c>
      <c r="M23" s="1">
        <v>19</v>
      </c>
      <c r="N23" s="1">
        <v>0.93905282139357504</v>
      </c>
      <c r="O23" s="1">
        <v>94.698903935104099</v>
      </c>
      <c r="P23" s="1">
        <v>0.57142857142857095</v>
      </c>
      <c r="Q23" s="1">
        <v>0.47210226987642701</v>
      </c>
      <c r="R23" s="1">
        <v>0.155365335095766</v>
      </c>
      <c r="S23" s="1">
        <v>159.888299761816</v>
      </c>
      <c r="T23" s="1">
        <v>28</v>
      </c>
      <c r="U23" s="1">
        <v>0.88853442784567505</v>
      </c>
      <c r="V23" s="1">
        <v>99.114472121742395</v>
      </c>
      <c r="W23" s="1">
        <v>0.25</v>
      </c>
      <c r="X23" s="1">
        <v>0.474158244121894</v>
      </c>
      <c r="Y23" s="1">
        <v>0.13898439182588501</v>
      </c>
      <c r="Z23" s="1">
        <v>176.96756990987399</v>
      </c>
      <c r="AA23" s="1">
        <v>24</v>
      </c>
      <c r="AB23" s="1">
        <v>0.91189751572350197</v>
      </c>
      <c r="AC23" s="1">
        <v>98.349397175999599</v>
      </c>
      <c r="AD23" s="1">
        <v>0.28571428571428498</v>
      </c>
      <c r="AE23" s="1">
        <v>0.476853378142789</v>
      </c>
      <c r="AF23" s="1">
        <v>0.138570059028675</v>
      </c>
      <c r="AG23" s="1">
        <v>164.644771185243</v>
      </c>
      <c r="AH23" s="1">
        <v>28</v>
      </c>
      <c r="AI23" s="1">
        <v>0.91380110287493899</v>
      </c>
      <c r="AJ23" s="1">
        <v>94.698903935104099</v>
      </c>
      <c r="AK23" s="1">
        <v>0.51428571428571401</v>
      </c>
      <c r="AL23" s="1">
        <v>0.46867187063615301</v>
      </c>
      <c r="AM23" s="1">
        <v>0.22070483294492299</v>
      </c>
      <c r="AN23" s="1">
        <v>144.13394231325299</v>
      </c>
      <c r="AO23" s="1">
        <v>35</v>
      </c>
      <c r="AP23" s="1">
        <v>0.91001821639622005</v>
      </c>
      <c r="AQ23" s="1">
        <v>102.579371968985</v>
      </c>
      <c r="AR23" s="1">
        <v>0.27586206896551702</v>
      </c>
      <c r="AS23" s="1">
        <v>0.479780994920179</v>
      </c>
      <c r="AT23" s="1">
        <v>0.128127871947291</v>
      </c>
      <c r="AU23" s="1">
        <v>162.38225825999299</v>
      </c>
      <c r="AV23" s="1">
        <v>29</v>
      </c>
      <c r="AW23" s="1">
        <v>0.92320062029431005</v>
      </c>
      <c r="AX23" s="1">
        <v>94.281594031179097</v>
      </c>
      <c r="AY23" s="1">
        <v>0.55555555555555503</v>
      </c>
      <c r="AZ23" s="1">
        <v>0.45864793101092399</v>
      </c>
      <c r="BA23" s="1">
        <v>0.18718694329833599</v>
      </c>
      <c r="BB23" s="1">
        <v>141.63526428021299</v>
      </c>
      <c r="BC23" s="1">
        <v>36</v>
      </c>
      <c r="BD23" s="1">
        <v>0.89133879860516296</v>
      </c>
      <c r="BE23" s="1">
        <v>99.114472121742395</v>
      </c>
      <c r="BF23" s="1">
        <v>0.41176470588235198</v>
      </c>
      <c r="BG23" s="1">
        <v>0.47882326083853599</v>
      </c>
      <c r="BH23" s="1">
        <v>0.118495257063036</v>
      </c>
      <c r="BI23" s="1">
        <v>145.923525907336</v>
      </c>
      <c r="BJ23" s="1">
        <v>34</v>
      </c>
      <c r="BK23" s="1">
        <v>0.901746533676969</v>
      </c>
      <c r="BL23" s="1">
        <v>94.281594031179097</v>
      </c>
      <c r="BM23" s="1">
        <v>0.25806451612903197</v>
      </c>
      <c r="BN23" s="1">
        <v>0.48044750082426002</v>
      </c>
      <c r="BO23" s="1">
        <v>0.14038620183371101</v>
      </c>
      <c r="BP23" s="1">
        <v>154.48168017908199</v>
      </c>
      <c r="BQ23" s="1">
        <v>31</v>
      </c>
      <c r="BR23" s="1">
        <v>0.92907092211851305</v>
      </c>
      <c r="BS23" s="1">
        <v>94.698903935104099</v>
      </c>
    </row>
    <row r="24" spans="1:71" x14ac:dyDescent="0.3">
      <c r="A24" t="s">
        <v>27</v>
      </c>
      <c r="B24" s="1">
        <v>0.81818181818181801</v>
      </c>
      <c r="C24" s="1">
        <v>9.3671447749392803E-2</v>
      </c>
      <c r="D24" s="1">
        <v>0.32650076860114502</v>
      </c>
      <c r="E24" s="1">
        <v>3970.4725007029401</v>
      </c>
      <c r="F24" s="1">
        <v>11</v>
      </c>
      <c r="G24" s="1">
        <v>0.99957492773968404</v>
      </c>
      <c r="H24" s="1">
        <v>279.92934478990702</v>
      </c>
      <c r="I24" s="1">
        <v>0.83333333333333304</v>
      </c>
      <c r="J24" s="1">
        <v>0.14459274260058599</v>
      </c>
      <c r="K24" s="1">
        <v>0.649549751270868</v>
      </c>
      <c r="L24" s="1">
        <v>3105.10706000956</v>
      </c>
      <c r="M24" s="1">
        <v>18</v>
      </c>
      <c r="N24" s="1">
        <v>0.99973614736362104</v>
      </c>
      <c r="O24" s="1">
        <v>285.45336072410799</v>
      </c>
      <c r="P24" s="1">
        <v>0.92857142857142805</v>
      </c>
      <c r="Q24" s="1">
        <v>0.14622655402792401</v>
      </c>
      <c r="R24" s="1">
        <v>0.106182555823942</v>
      </c>
      <c r="S24" s="1">
        <v>2487.4601989183998</v>
      </c>
      <c r="T24" s="1">
        <v>28</v>
      </c>
      <c r="U24" s="1">
        <v>0.99998333073400703</v>
      </c>
      <c r="V24" s="1">
        <v>279.92924487918998</v>
      </c>
      <c r="W24" s="1">
        <v>0.86363636363636298</v>
      </c>
      <c r="X24" s="1">
        <v>0.14622706732569599</v>
      </c>
      <c r="Y24" s="1">
        <v>8.9208055505385302E-6</v>
      </c>
      <c r="Z24" s="1">
        <v>2808.18927604601</v>
      </c>
      <c r="AA24" s="1">
        <v>22</v>
      </c>
      <c r="AB24" s="1">
        <v>1.0000144518512299</v>
      </c>
      <c r="AC24" s="1">
        <v>279.92924487918998</v>
      </c>
      <c r="AD24" s="1">
        <v>0.78260869565217395</v>
      </c>
      <c r="AE24" s="1">
        <v>0.14597660044567501</v>
      </c>
      <c r="AF24" s="1">
        <v>2.8214161589543402E-2</v>
      </c>
      <c r="AG24" s="1">
        <v>2741.6361949082702</v>
      </c>
      <c r="AH24" s="1">
        <v>23</v>
      </c>
      <c r="AI24" s="1">
        <v>0.99990336713100503</v>
      </c>
      <c r="AJ24" s="1">
        <v>279.92924487918998</v>
      </c>
      <c r="AK24" s="1">
        <v>0.75</v>
      </c>
      <c r="AL24" s="1">
        <v>0.146227863067136</v>
      </c>
      <c r="AM24" s="1">
        <v>0.55692983268783103</v>
      </c>
      <c r="AN24" s="1">
        <v>2480.2732319034799</v>
      </c>
      <c r="AO24" s="1">
        <v>28</v>
      </c>
      <c r="AP24" s="1">
        <v>1.00053396875793</v>
      </c>
      <c r="AQ24" s="1">
        <v>290.33160414967398</v>
      </c>
      <c r="AR24" s="1">
        <v>0.79166666666666596</v>
      </c>
      <c r="AS24" s="1">
        <v>0.14622696183589001</v>
      </c>
      <c r="AT24" s="1">
        <v>8.9208055505940397E-6</v>
      </c>
      <c r="AU24" s="1">
        <v>2687.65194448076</v>
      </c>
      <c r="AV24" s="1">
        <v>24</v>
      </c>
      <c r="AW24" s="1">
        <v>1.00027476868919</v>
      </c>
      <c r="AX24" s="1">
        <v>279.92934478990702</v>
      </c>
      <c r="AY24" s="1">
        <v>0.66666666666666596</v>
      </c>
      <c r="AZ24" s="1">
        <v>0.14612842257202299</v>
      </c>
      <c r="BA24" s="1">
        <v>2.3949480127985201E-2</v>
      </c>
      <c r="BB24" s="1">
        <v>2532.1932380831399</v>
      </c>
      <c r="BC24" s="1">
        <v>27</v>
      </c>
      <c r="BD24" s="1">
        <v>1.0007901533199099</v>
      </c>
      <c r="BE24" s="1">
        <v>279.92924487918998</v>
      </c>
      <c r="BF24" s="1">
        <v>0.57692307692307598</v>
      </c>
      <c r="BG24" s="1">
        <v>0.14622749923193801</v>
      </c>
      <c r="BH24" s="1">
        <v>6.6906041629177699E-6</v>
      </c>
      <c r="BI24" s="1">
        <v>2578.7145782928501</v>
      </c>
      <c r="BJ24" s="1">
        <v>26</v>
      </c>
      <c r="BK24" s="1">
        <v>1.00078772234717</v>
      </c>
      <c r="BL24" s="1">
        <v>279.92903673191398</v>
      </c>
      <c r="BM24" s="1">
        <v>0.48275862068965503</v>
      </c>
      <c r="BN24" s="1">
        <v>0.14622775754351799</v>
      </c>
      <c r="BO24" s="1">
        <v>6.6906041629177699E-6</v>
      </c>
      <c r="BP24" s="1">
        <v>2440.5613222434699</v>
      </c>
      <c r="BQ24" s="1">
        <v>29</v>
      </c>
      <c r="BR24" s="1">
        <v>1.0000019594868399</v>
      </c>
      <c r="BS24" s="1">
        <v>279.92924487918998</v>
      </c>
    </row>
    <row r="25" spans="1:71" x14ac:dyDescent="0.3">
      <c r="A25" t="s">
        <v>28</v>
      </c>
      <c r="B25" s="1">
        <v>0.9375</v>
      </c>
      <c r="C25" s="1">
        <v>0.207468359749029</v>
      </c>
      <c r="D25" s="1">
        <v>0.30311182393417602</v>
      </c>
      <c r="E25" s="1">
        <v>515.13946291734396</v>
      </c>
      <c r="F25" s="1">
        <v>32</v>
      </c>
      <c r="G25" s="1">
        <v>0.95523863818922805</v>
      </c>
      <c r="H25" s="1">
        <v>170.131146959978</v>
      </c>
      <c r="I25" s="1">
        <v>0.82926829268292601</v>
      </c>
      <c r="J25" s="1">
        <v>0.32467156402096098</v>
      </c>
      <c r="K25" s="1">
        <v>0.21498247171850399</v>
      </c>
      <c r="L25" s="1">
        <v>472.995646703548</v>
      </c>
      <c r="M25" s="1">
        <v>41</v>
      </c>
      <c r="N25" s="1">
        <v>0.93666206964487497</v>
      </c>
      <c r="O25" s="1">
        <v>173.574389689105</v>
      </c>
      <c r="P25" s="1">
        <v>0.64285714285714202</v>
      </c>
      <c r="Q25" s="1">
        <v>0.37225390995673002</v>
      </c>
      <c r="R25" s="1">
        <v>0.226362386197725</v>
      </c>
      <c r="S25" s="1">
        <v>463.19840129111498</v>
      </c>
      <c r="T25" s="1">
        <v>42</v>
      </c>
      <c r="U25" s="1">
        <v>0.93994247275062204</v>
      </c>
      <c r="V25" s="1">
        <v>166.527556149053</v>
      </c>
      <c r="W25" s="1">
        <v>0.57999999999999996</v>
      </c>
      <c r="X25" s="1">
        <v>0.36297384600172</v>
      </c>
      <c r="Y25" s="1">
        <v>0.23992905288984501</v>
      </c>
      <c r="Z25" s="1">
        <v>427.007441732713</v>
      </c>
      <c r="AA25" s="1">
        <v>50</v>
      </c>
      <c r="AB25" s="1">
        <v>0.92291632790760103</v>
      </c>
      <c r="AC25" s="1">
        <v>168.373175489597</v>
      </c>
      <c r="AD25" s="1">
        <v>0.71212121212121204</v>
      </c>
      <c r="AE25" s="1">
        <v>0.35825415375724101</v>
      </c>
      <c r="AF25" s="1">
        <v>0.20789931262705999</v>
      </c>
      <c r="AG25" s="1">
        <v>370.15661560818501</v>
      </c>
      <c r="AH25" s="1">
        <v>66</v>
      </c>
      <c r="AI25" s="1">
        <v>0.91937511665165195</v>
      </c>
      <c r="AJ25" s="1">
        <v>168.60937050707199</v>
      </c>
      <c r="AK25" s="1">
        <v>0.68333333333333302</v>
      </c>
      <c r="AL25" s="1">
        <v>0.38392916114570103</v>
      </c>
      <c r="AM25" s="1">
        <v>0.21050859188655299</v>
      </c>
      <c r="AN25" s="1">
        <v>391.03612086439801</v>
      </c>
      <c r="AO25" s="1">
        <v>60</v>
      </c>
      <c r="AP25" s="1">
        <v>0.92320165955677103</v>
      </c>
      <c r="AQ25" s="1">
        <v>166.186837884987</v>
      </c>
      <c r="AR25" s="1">
        <v>0.57692307692307598</v>
      </c>
      <c r="AS25" s="1">
        <v>0.39520044343348898</v>
      </c>
      <c r="AT25" s="1">
        <v>0.19133998668502</v>
      </c>
      <c r="AU25" s="1">
        <v>425.12211762440199</v>
      </c>
      <c r="AV25" s="1">
        <v>52</v>
      </c>
      <c r="AW25" s="1">
        <v>0.93501067502288904</v>
      </c>
      <c r="AX25" s="1">
        <v>164.200726520502</v>
      </c>
      <c r="AY25" s="1">
        <v>0.57333333333333303</v>
      </c>
      <c r="AZ25" s="1">
        <v>0.40032792918106502</v>
      </c>
      <c r="BA25" s="1">
        <v>0.17561118561946601</v>
      </c>
      <c r="BB25" s="1">
        <v>351.81796633729601</v>
      </c>
      <c r="BC25" s="1">
        <v>75</v>
      </c>
      <c r="BD25" s="1">
        <v>0.92253650174242996</v>
      </c>
      <c r="BE25" s="1">
        <v>161.65611849742101</v>
      </c>
      <c r="BF25" s="1">
        <v>0.66197183098591506</v>
      </c>
      <c r="BG25" s="1">
        <v>0.43283201171388402</v>
      </c>
      <c r="BH25" s="1">
        <v>0.18626194487026301</v>
      </c>
      <c r="BI25" s="1">
        <v>356.22593509324798</v>
      </c>
      <c r="BJ25" s="1">
        <v>71</v>
      </c>
      <c r="BK25" s="1">
        <v>0.927282314740841</v>
      </c>
      <c r="BL25" s="1">
        <v>161.87489929541701</v>
      </c>
      <c r="BM25" s="1">
        <v>0.51388888888888795</v>
      </c>
      <c r="BN25" s="1">
        <v>0.436259206902814</v>
      </c>
      <c r="BO25" s="1">
        <v>0.17459191368924101</v>
      </c>
      <c r="BP25" s="1">
        <v>359.43014429571502</v>
      </c>
      <c r="BQ25" s="1">
        <v>72</v>
      </c>
      <c r="BR25" s="1">
        <v>0.92227396616197299</v>
      </c>
      <c r="BS25" s="1">
        <v>158.45409332382599</v>
      </c>
    </row>
    <row r="26" spans="1:71" x14ac:dyDescent="0.3">
      <c r="A26" t="s">
        <v>29</v>
      </c>
      <c r="B26" s="1">
        <v>0.95454545454545403</v>
      </c>
      <c r="C26" s="1">
        <v>0.29527753595082801</v>
      </c>
      <c r="D26" s="1">
        <v>0.33221371550794998</v>
      </c>
      <c r="E26" s="1">
        <v>1617.6468333658499</v>
      </c>
      <c r="F26" s="1">
        <v>22</v>
      </c>
      <c r="G26" s="1">
        <v>0.98413403989438997</v>
      </c>
      <c r="H26" s="1">
        <v>203.07050791838199</v>
      </c>
      <c r="I26" s="1">
        <v>0.84615384615384603</v>
      </c>
      <c r="J26" s="1">
        <v>0.50086238676796202</v>
      </c>
      <c r="K26" s="1">
        <v>0.267266894968547</v>
      </c>
      <c r="L26" s="1">
        <v>2118.8758053814699</v>
      </c>
      <c r="M26" s="1">
        <v>13</v>
      </c>
      <c r="N26" s="1">
        <v>0.989802289627155</v>
      </c>
      <c r="O26" s="1">
        <v>201.681320696424</v>
      </c>
      <c r="P26" s="1">
        <v>0.89473684210526305</v>
      </c>
      <c r="Q26" s="1">
        <v>0.463104901200727</v>
      </c>
      <c r="R26" s="1">
        <v>0.27325902732030399</v>
      </c>
      <c r="S26" s="1">
        <v>1220.2902410667</v>
      </c>
      <c r="T26" s="1">
        <v>38</v>
      </c>
      <c r="U26" s="1">
        <v>0.97672722152114</v>
      </c>
      <c r="V26" s="1">
        <v>190.481079727392</v>
      </c>
      <c r="W26" s="1">
        <v>0.78947368421052599</v>
      </c>
      <c r="X26" s="1">
        <v>0.58369790315611803</v>
      </c>
      <c r="Y26" s="1">
        <v>0.16353971360995001</v>
      </c>
      <c r="Z26" s="1">
        <v>1765.6496922255401</v>
      </c>
      <c r="AA26" s="1">
        <v>19</v>
      </c>
      <c r="AB26" s="1">
        <v>0.97995846551823695</v>
      </c>
      <c r="AC26" s="1">
        <v>194.83301987694699</v>
      </c>
      <c r="AD26" s="1">
        <v>0.51851851851851805</v>
      </c>
      <c r="AE26" s="1">
        <v>0.61920958717554497</v>
      </c>
      <c r="AF26" s="1">
        <v>0.15674616970101199</v>
      </c>
      <c r="AG26" s="1">
        <v>1481.29492362214</v>
      </c>
      <c r="AH26" s="1">
        <v>27</v>
      </c>
      <c r="AI26" s="1">
        <v>0.99750029485942304</v>
      </c>
      <c r="AJ26" s="1">
        <v>184.96614447477501</v>
      </c>
      <c r="AK26" s="1">
        <v>0.58333333333333304</v>
      </c>
      <c r="AL26" s="1">
        <v>0.54377096336418596</v>
      </c>
      <c r="AM26" s="1">
        <v>0.23496444790097301</v>
      </c>
      <c r="AN26" s="1">
        <v>1556.99427918983</v>
      </c>
      <c r="AO26" s="1">
        <v>24</v>
      </c>
      <c r="AP26" s="1">
        <v>0.98754482845901803</v>
      </c>
      <c r="AQ26" s="1">
        <v>198.70482932418099</v>
      </c>
      <c r="AR26" s="1">
        <v>0.73529411764705799</v>
      </c>
      <c r="AS26" s="1">
        <v>0.55677481596977896</v>
      </c>
      <c r="AT26" s="1">
        <v>0.18336504190858899</v>
      </c>
      <c r="AU26" s="1">
        <v>1303.3365132609599</v>
      </c>
      <c r="AV26" s="1">
        <v>34</v>
      </c>
      <c r="AW26" s="1">
        <v>0.991253361287185</v>
      </c>
      <c r="AX26" s="1">
        <v>193.082287500094</v>
      </c>
      <c r="AY26" s="1">
        <v>0.62068965517241304</v>
      </c>
      <c r="AZ26" s="1">
        <v>0.611351484299545</v>
      </c>
      <c r="BA26" s="1">
        <v>0.18871152975281399</v>
      </c>
      <c r="BB26" s="1">
        <v>1425.6334238586901</v>
      </c>
      <c r="BC26" s="1">
        <v>29</v>
      </c>
      <c r="BD26" s="1">
        <v>0.98599035553078396</v>
      </c>
      <c r="BE26" s="1">
        <v>189.30227821272001</v>
      </c>
      <c r="BF26" s="1">
        <v>0.68965517241379304</v>
      </c>
      <c r="BG26" s="1">
        <v>0.63633566894871596</v>
      </c>
      <c r="BH26" s="1">
        <v>0.13147963085828601</v>
      </c>
      <c r="BI26" s="1">
        <v>1416.3728807111499</v>
      </c>
      <c r="BJ26" s="1">
        <v>29</v>
      </c>
      <c r="BK26" s="1">
        <v>0.98405491499823405</v>
      </c>
      <c r="BL26" s="1">
        <v>194.83296952403799</v>
      </c>
      <c r="BM26" s="1">
        <v>0.43333333333333302</v>
      </c>
      <c r="BN26" s="1">
        <v>0.57830853937427595</v>
      </c>
      <c r="BO26" s="1">
        <v>0.144158922079686</v>
      </c>
      <c r="BP26" s="1">
        <v>1386.127853661</v>
      </c>
      <c r="BQ26" s="1">
        <v>30</v>
      </c>
      <c r="BR26" s="1">
        <v>0.98184891444216704</v>
      </c>
      <c r="BS26" s="1">
        <v>196.16088334527899</v>
      </c>
    </row>
    <row r="27" spans="1:71" x14ac:dyDescent="0.3">
      <c r="A27" t="s">
        <v>30</v>
      </c>
      <c r="B27" s="1">
        <v>0.78571428571428503</v>
      </c>
      <c r="C27" s="1">
        <v>0.32555790756614</v>
      </c>
      <c r="D27" s="1">
        <v>0.34839880393011802</v>
      </c>
      <c r="E27" s="1">
        <v>2385.8447187993002</v>
      </c>
      <c r="F27" s="1">
        <v>14</v>
      </c>
      <c r="G27" s="1">
        <v>0.98689293526400301</v>
      </c>
      <c r="H27" s="1">
        <v>189.33244635974401</v>
      </c>
      <c r="I27" s="1">
        <v>0.81818181818181801</v>
      </c>
      <c r="J27" s="1">
        <v>0.31751080556265199</v>
      </c>
      <c r="K27" s="1">
        <v>0.35538081206219102</v>
      </c>
      <c r="L27" s="1">
        <v>2710.7702071334602</v>
      </c>
      <c r="M27" s="1">
        <v>11</v>
      </c>
      <c r="N27" s="1">
        <v>0.99349684543855499</v>
      </c>
      <c r="O27" s="1">
        <v>193.85872672136199</v>
      </c>
      <c r="P27" s="1">
        <v>0.86666666666666603</v>
      </c>
      <c r="Q27" s="1">
        <v>0.31993150293235101</v>
      </c>
      <c r="R27" s="1">
        <v>0.33305921278575701</v>
      </c>
      <c r="S27" s="1">
        <v>2310.9528854780001</v>
      </c>
      <c r="T27" s="1">
        <v>15</v>
      </c>
      <c r="U27" s="1">
        <v>1.0171184450009101</v>
      </c>
      <c r="V27" s="1">
        <v>201.87791014156099</v>
      </c>
      <c r="W27" s="1">
        <v>0.875</v>
      </c>
      <c r="X27" s="1">
        <v>0.58216022367787501</v>
      </c>
      <c r="Y27" s="1">
        <v>0.18537017467362199</v>
      </c>
      <c r="Z27" s="1">
        <v>2238.91746865807</v>
      </c>
      <c r="AA27" s="1">
        <v>16</v>
      </c>
      <c r="AB27" s="1">
        <v>0.99335224562137203</v>
      </c>
      <c r="AC27" s="1">
        <v>162.489612655222</v>
      </c>
      <c r="AD27" s="1">
        <v>0.875</v>
      </c>
      <c r="AE27" s="1">
        <v>0.38105765505968497</v>
      </c>
      <c r="AF27" s="1">
        <v>0.33249397121549701</v>
      </c>
      <c r="AG27" s="1">
        <v>1585.4698465840499</v>
      </c>
      <c r="AH27" s="1">
        <v>32</v>
      </c>
      <c r="AI27" s="1">
        <v>0.99279548071377799</v>
      </c>
      <c r="AJ27" s="1">
        <v>177.366738602097</v>
      </c>
      <c r="AK27" s="1">
        <v>0.7</v>
      </c>
      <c r="AL27" s="1">
        <v>0.55504030632162504</v>
      </c>
      <c r="AM27" s="1">
        <v>0.258198609266031</v>
      </c>
      <c r="AN27" s="1">
        <v>1977.14588866536</v>
      </c>
      <c r="AO27" s="1">
        <v>20</v>
      </c>
      <c r="AP27" s="1">
        <v>0.99271193858734497</v>
      </c>
      <c r="AQ27" s="1">
        <v>170.96707940283599</v>
      </c>
      <c r="AR27" s="1">
        <v>0.45454545454545398</v>
      </c>
      <c r="AS27" s="1">
        <v>0.53843900541473999</v>
      </c>
      <c r="AT27" s="1">
        <v>0.16409606117052</v>
      </c>
      <c r="AU27" s="1">
        <v>1921.51145086058</v>
      </c>
      <c r="AV27" s="1">
        <v>22</v>
      </c>
      <c r="AW27" s="1">
        <v>0.99541370640343096</v>
      </c>
      <c r="AX27" s="1">
        <v>167.83048949580501</v>
      </c>
      <c r="AY27" s="1">
        <v>0.63636363636363602</v>
      </c>
      <c r="AZ27" s="1">
        <v>0.57182135420928004</v>
      </c>
      <c r="BA27" s="1">
        <v>0.20121530224576001</v>
      </c>
      <c r="BB27" s="1">
        <v>1919.8018312122399</v>
      </c>
      <c r="BC27" s="1">
        <v>22</v>
      </c>
      <c r="BD27" s="1">
        <v>0.99569922384054199</v>
      </c>
      <c r="BE27" s="1">
        <v>181.142483680607</v>
      </c>
      <c r="BF27" s="1">
        <v>0.66666666666666596</v>
      </c>
      <c r="BG27" s="1">
        <v>0.61817777903139604</v>
      </c>
      <c r="BH27" s="1">
        <v>0.13024108208156601</v>
      </c>
      <c r="BI27" s="1">
        <v>1850.15047792991</v>
      </c>
      <c r="BJ27" s="1">
        <v>24</v>
      </c>
      <c r="BK27" s="1">
        <v>0.99526961317449003</v>
      </c>
      <c r="BL27" s="1">
        <v>163.41135283415201</v>
      </c>
      <c r="BM27" s="1">
        <v>0.56521739130434701</v>
      </c>
      <c r="BN27" s="1">
        <v>0.60104768989405</v>
      </c>
      <c r="BO27" s="1">
        <v>0.11254433492398799</v>
      </c>
      <c r="BP27" s="1">
        <v>1876.6696432579699</v>
      </c>
      <c r="BQ27" s="1">
        <v>23</v>
      </c>
      <c r="BR27" s="1">
        <v>0.99544726821735996</v>
      </c>
      <c r="BS27" s="1">
        <v>148.791870775246</v>
      </c>
    </row>
    <row r="28" spans="1:71" x14ac:dyDescent="0.3">
      <c r="A28" t="s">
        <v>31</v>
      </c>
      <c r="B28" s="1">
        <v>1</v>
      </c>
      <c r="C28" s="1">
        <v>0.29134085679756999</v>
      </c>
      <c r="D28" s="1">
        <v>0.37512946881353798</v>
      </c>
      <c r="E28" s="1">
        <v>11274.4087360917</v>
      </c>
      <c r="F28" s="1">
        <v>9</v>
      </c>
      <c r="G28" s="1">
        <v>0.99843528993150699</v>
      </c>
      <c r="H28" s="1">
        <v>529.34548274454698</v>
      </c>
      <c r="I28" s="1">
        <v>0.94736842105263097</v>
      </c>
      <c r="J28" s="1">
        <v>0.34086499338239801</v>
      </c>
      <c r="K28" s="1">
        <v>0.35317133894217201</v>
      </c>
      <c r="L28" s="1">
        <v>7765.6548472528602</v>
      </c>
      <c r="M28" s="1">
        <v>19</v>
      </c>
      <c r="N28" s="1">
        <v>0.99743261815429196</v>
      </c>
      <c r="O28" s="1">
        <v>510.13994078860298</v>
      </c>
      <c r="P28" s="1">
        <v>0.952380952380952</v>
      </c>
      <c r="Q28" s="1">
        <v>0.37860228894063502</v>
      </c>
      <c r="R28" s="1">
        <v>0.223134804436775</v>
      </c>
      <c r="S28" s="1">
        <v>7379.0601134272201</v>
      </c>
      <c r="T28" s="1">
        <v>21</v>
      </c>
      <c r="U28" s="1">
        <v>0.99828552659093905</v>
      </c>
      <c r="V28" s="1">
        <v>522.340134025976</v>
      </c>
      <c r="W28" s="1">
        <v>0.80769230769230704</v>
      </c>
      <c r="X28" s="1">
        <v>0.41729941665886899</v>
      </c>
      <c r="Y28" s="1">
        <v>0.29999305587477698</v>
      </c>
      <c r="Z28" s="1">
        <v>6627.7415303063999</v>
      </c>
      <c r="AA28" s="1">
        <v>26</v>
      </c>
      <c r="AB28" s="1">
        <v>0.99815821687374595</v>
      </c>
      <c r="AC28" s="1">
        <v>516.00605984887102</v>
      </c>
      <c r="AD28" s="1">
        <v>0.66666666666666596</v>
      </c>
      <c r="AE28" s="1">
        <v>0.42482813589452001</v>
      </c>
      <c r="AF28" s="1">
        <v>0.15944806734355599</v>
      </c>
      <c r="AG28" s="1">
        <v>6508.0803608536798</v>
      </c>
      <c r="AH28" s="1">
        <v>27</v>
      </c>
      <c r="AI28" s="1">
        <v>0.99972898948215005</v>
      </c>
      <c r="AJ28" s="1">
        <v>509.68241768720702</v>
      </c>
      <c r="AK28" s="1">
        <v>0.66666666666666596</v>
      </c>
      <c r="AL28" s="1">
        <v>0.39366795612961802</v>
      </c>
      <c r="AM28" s="1">
        <v>0.191256857323651</v>
      </c>
      <c r="AN28" s="1">
        <v>6178.5658128721598</v>
      </c>
      <c r="AO28" s="1">
        <v>30</v>
      </c>
      <c r="AP28" s="1">
        <v>0.99879200819990599</v>
      </c>
      <c r="AQ28" s="1">
        <v>521.98443953180902</v>
      </c>
      <c r="AR28" s="1">
        <v>0.76923076923076905</v>
      </c>
      <c r="AS28" s="1">
        <v>0.40677171051322802</v>
      </c>
      <c r="AT28" s="1">
        <v>0.246289330419077</v>
      </c>
      <c r="AU28" s="1">
        <v>5420.8229487946501</v>
      </c>
      <c r="AV28" s="1">
        <v>39</v>
      </c>
      <c r="AW28" s="1">
        <v>0.997975499519279</v>
      </c>
      <c r="AX28" s="1">
        <v>521.98204832690999</v>
      </c>
      <c r="AY28" s="1">
        <v>0.70967741935483797</v>
      </c>
      <c r="AZ28" s="1">
        <v>0.42788307616494903</v>
      </c>
      <c r="BA28" s="1">
        <v>0.15945112263703601</v>
      </c>
      <c r="BB28" s="1">
        <v>6048.1529109797502</v>
      </c>
      <c r="BC28" s="1">
        <v>31</v>
      </c>
      <c r="BD28" s="1">
        <v>0.99947717037361805</v>
      </c>
      <c r="BE28" s="1">
        <v>518.32782369613801</v>
      </c>
      <c r="BF28" s="1">
        <v>0.60714285714285698</v>
      </c>
      <c r="BG28" s="1">
        <v>0.44558614214785502</v>
      </c>
      <c r="BH28" s="1">
        <v>0.150053743617027</v>
      </c>
      <c r="BI28" s="1">
        <v>6386.7779275967196</v>
      </c>
      <c r="BJ28" s="1">
        <v>28</v>
      </c>
      <c r="BK28" s="1">
        <v>0.99830054338233398</v>
      </c>
      <c r="BL28" s="1">
        <v>509.68217965300499</v>
      </c>
      <c r="BM28" s="1">
        <v>0.65</v>
      </c>
      <c r="BN28" s="1">
        <v>0.40966468435088799</v>
      </c>
      <c r="BO28" s="1">
        <v>0.19177654717959999</v>
      </c>
      <c r="BP28" s="1">
        <v>5338.9182646825002</v>
      </c>
      <c r="BQ28" s="1">
        <v>40</v>
      </c>
      <c r="BR28" s="1">
        <v>0.99840736999218604</v>
      </c>
      <c r="BS28" s="1">
        <v>512.59809307131195</v>
      </c>
    </row>
    <row r="29" spans="1:71" x14ac:dyDescent="0.3">
      <c r="A29" t="s">
        <v>32</v>
      </c>
      <c r="B29" s="1">
        <v>0.125</v>
      </c>
      <c r="C29" s="1">
        <v>0.32953185492728998</v>
      </c>
      <c r="D29" s="1">
        <v>0.16148427399420401</v>
      </c>
      <c r="E29" s="1">
        <v>189.497195414365</v>
      </c>
      <c r="F29" s="1">
        <v>8</v>
      </c>
      <c r="G29" s="1">
        <v>0.94842611286447698</v>
      </c>
      <c r="H29" s="1">
        <v>106.08630499112699</v>
      </c>
      <c r="I29" s="1">
        <v>0.18181818181818099</v>
      </c>
      <c r="J29" s="1">
        <v>0.33043767854538397</v>
      </c>
      <c r="K29" s="1">
        <v>6.2682720587777602E-2</v>
      </c>
      <c r="L29" s="1">
        <v>159.29521697089399</v>
      </c>
      <c r="M29" s="1">
        <v>11</v>
      </c>
      <c r="N29" s="1">
        <v>0.94765938253697501</v>
      </c>
      <c r="O29" s="1">
        <v>106.08630499112699</v>
      </c>
      <c r="P29" s="1">
        <v>0.27272727272727199</v>
      </c>
      <c r="Q29" s="1">
        <v>0.33098777429478299</v>
      </c>
      <c r="R29" s="1">
        <v>0.19908016165923001</v>
      </c>
      <c r="S29" s="1">
        <v>159.21419499689401</v>
      </c>
      <c r="T29" s="1">
        <v>11</v>
      </c>
      <c r="U29" s="1">
        <v>0.95278737625563004</v>
      </c>
      <c r="V29" s="1">
        <v>106.08630499112699</v>
      </c>
      <c r="W29" s="1">
        <v>0</v>
      </c>
      <c r="X29" s="1">
        <v>0.33096252124452902</v>
      </c>
      <c r="Y29" s="1">
        <v>0.105263069784428</v>
      </c>
      <c r="Z29" s="1">
        <v>159.30774850868201</v>
      </c>
      <c r="AA29" s="1">
        <v>11</v>
      </c>
      <c r="AB29" s="1">
        <v>0.94139766013924597</v>
      </c>
      <c r="AC29" s="1">
        <v>106.08630499112699</v>
      </c>
      <c r="AD29" s="1">
        <v>0.27272727272727199</v>
      </c>
      <c r="AE29" s="1">
        <v>0.33043767874237101</v>
      </c>
      <c r="AF29" s="1">
        <v>6.2682720587777602E-2</v>
      </c>
      <c r="AG29" s="1">
        <v>159.36313819121801</v>
      </c>
      <c r="AH29" s="1">
        <v>11</v>
      </c>
      <c r="AI29" s="1">
        <v>0.93905103387197797</v>
      </c>
      <c r="AJ29" s="1">
        <v>106.08630499112699</v>
      </c>
      <c r="AK29" s="1">
        <v>0</v>
      </c>
      <c r="AL29" s="1">
        <v>0.33099830319444901</v>
      </c>
      <c r="AM29" s="1">
        <v>0</v>
      </c>
      <c r="AN29" s="1">
        <v>159.12027634489499</v>
      </c>
      <c r="AO29" s="1">
        <v>11</v>
      </c>
      <c r="AP29" s="1">
        <v>0.95502859717016797</v>
      </c>
      <c r="AQ29" s="1">
        <v>106.08630499112699</v>
      </c>
      <c r="AR29" s="1">
        <v>9.0909090909090898E-2</v>
      </c>
      <c r="AS29" s="1">
        <v>0.33043767874237101</v>
      </c>
      <c r="AT29" s="1">
        <v>4.1195700217851301E-2</v>
      </c>
      <c r="AU29" s="1">
        <v>159.193561199595</v>
      </c>
      <c r="AV29" s="1">
        <v>11</v>
      </c>
      <c r="AW29" s="1">
        <v>0.94925648948519703</v>
      </c>
      <c r="AX29" s="1">
        <v>106.08630499112699</v>
      </c>
      <c r="AY29" s="1">
        <v>9.0909090909090898E-2</v>
      </c>
      <c r="AZ29" s="1">
        <v>0.33098777429478299</v>
      </c>
      <c r="BA29" s="1">
        <v>8.6294743649094896E-2</v>
      </c>
      <c r="BB29" s="1">
        <v>159.13986581090299</v>
      </c>
      <c r="BC29" s="1">
        <v>11</v>
      </c>
      <c r="BD29" s="1">
        <v>0.95543642880107005</v>
      </c>
      <c r="BE29" s="1">
        <v>106.08630499112699</v>
      </c>
      <c r="BF29" s="1">
        <v>9.0909090909090898E-2</v>
      </c>
      <c r="BG29" s="1">
        <v>0.33099830339143599</v>
      </c>
      <c r="BH29" s="1">
        <v>4.39661754558784E-7</v>
      </c>
      <c r="BI29" s="1">
        <v>159.120276110498</v>
      </c>
      <c r="BJ29" s="1">
        <v>11</v>
      </c>
      <c r="BK29" s="1">
        <v>0.95502857116568196</v>
      </c>
      <c r="BL29" s="1">
        <v>106.08630499112699</v>
      </c>
      <c r="BM29" s="1">
        <v>0</v>
      </c>
      <c r="BN29" s="1">
        <v>0.33099830339143599</v>
      </c>
      <c r="BO29" s="1">
        <v>0</v>
      </c>
      <c r="BP29" s="1">
        <v>159.12027694403099</v>
      </c>
      <c r="BQ29" s="1">
        <v>11</v>
      </c>
      <c r="BR29" s="1">
        <v>0.95502857251732698</v>
      </c>
      <c r="BS29" s="1">
        <v>106.08630499112699</v>
      </c>
    </row>
    <row r="30" spans="1:71" x14ac:dyDescent="0.3">
      <c r="A30" t="s">
        <v>33</v>
      </c>
      <c r="B30" s="1">
        <v>0.89473684210526305</v>
      </c>
      <c r="C30" s="1">
        <v>0.29021200090625099</v>
      </c>
      <c r="D30" s="1">
        <v>0.31242125652708602</v>
      </c>
      <c r="E30" s="1">
        <v>292.41396229440898</v>
      </c>
      <c r="F30" s="1">
        <v>19</v>
      </c>
      <c r="G30" s="1">
        <v>0.90994174359344004</v>
      </c>
      <c r="H30" s="1">
        <v>105.012454773247</v>
      </c>
      <c r="I30" s="1">
        <v>0.77777777777777701</v>
      </c>
      <c r="J30" s="1">
        <v>0.49191560035056398</v>
      </c>
      <c r="K30" s="1">
        <v>0.24850290511685699</v>
      </c>
      <c r="L30" s="1">
        <v>257.00581358172099</v>
      </c>
      <c r="M30" s="1">
        <v>27</v>
      </c>
      <c r="N30" s="1">
        <v>0.92563301669578302</v>
      </c>
      <c r="O30" s="1">
        <v>96.709765091902995</v>
      </c>
      <c r="P30" s="1">
        <v>0.52173913043478204</v>
      </c>
      <c r="Q30" s="1">
        <v>0.44520633852090902</v>
      </c>
      <c r="R30" s="1">
        <v>0.28009751250108</v>
      </c>
      <c r="S30" s="1">
        <v>274.743001699893</v>
      </c>
      <c r="T30" s="1">
        <v>23</v>
      </c>
      <c r="U30" s="1">
        <v>0.94601292865733499</v>
      </c>
      <c r="V30" s="1">
        <v>99.964199790716606</v>
      </c>
      <c r="W30" s="1">
        <v>0.76</v>
      </c>
      <c r="X30" s="1">
        <v>0.436393015473304</v>
      </c>
      <c r="Y30" s="1">
        <v>0.22545115165490301</v>
      </c>
      <c r="Z30" s="1">
        <v>257.5134218005</v>
      </c>
      <c r="AA30" s="1">
        <v>25</v>
      </c>
      <c r="AB30" s="1">
        <v>0.916348462328758</v>
      </c>
      <c r="AC30" s="1">
        <v>99.519207712664098</v>
      </c>
      <c r="AD30" s="1">
        <v>0.75</v>
      </c>
      <c r="AE30" s="1">
        <v>0.50997461637858998</v>
      </c>
      <c r="AF30" s="1">
        <v>0.192011762878983</v>
      </c>
      <c r="AG30" s="1">
        <v>273.86839690297001</v>
      </c>
      <c r="AH30" s="1">
        <v>24</v>
      </c>
      <c r="AI30" s="1">
        <v>0.94915341188579105</v>
      </c>
      <c r="AJ30" s="1">
        <v>89.000130207397902</v>
      </c>
      <c r="AK30" s="1">
        <v>0.79545454545454497</v>
      </c>
      <c r="AL30" s="1">
        <v>0.48719099872460098</v>
      </c>
      <c r="AM30" s="1">
        <v>0.24205970197098101</v>
      </c>
      <c r="AN30" s="1">
        <v>196.82165350498499</v>
      </c>
      <c r="AO30" s="1">
        <v>44</v>
      </c>
      <c r="AP30" s="1">
        <v>0.90813843881975798</v>
      </c>
      <c r="AQ30" s="1">
        <v>96.073640405962706</v>
      </c>
      <c r="AR30" s="1">
        <v>0.72093023255813904</v>
      </c>
      <c r="AS30" s="1">
        <v>0.51699111659400698</v>
      </c>
      <c r="AT30" s="1">
        <v>0.184984462163851</v>
      </c>
      <c r="AU30" s="1">
        <v>199.425669893898</v>
      </c>
      <c r="AV30" s="1">
        <v>43</v>
      </c>
      <c r="AW30" s="1">
        <v>0.88464614633396299</v>
      </c>
      <c r="AX30" s="1">
        <v>96.713165864535</v>
      </c>
      <c r="AY30" s="1">
        <v>0.60606060606060597</v>
      </c>
      <c r="AZ30" s="1">
        <v>0.53793052538872299</v>
      </c>
      <c r="BA30" s="1">
        <v>0.21032211421958799</v>
      </c>
      <c r="BB30" s="1">
        <v>234.967306820327</v>
      </c>
      <c r="BC30" s="1">
        <v>33</v>
      </c>
      <c r="BD30" s="1">
        <v>0.93123160296404695</v>
      </c>
      <c r="BE30" s="1">
        <v>95.446218339212606</v>
      </c>
      <c r="BF30" s="1">
        <v>0.73684210526315697</v>
      </c>
      <c r="BG30" s="1">
        <v>0.47743224868992401</v>
      </c>
      <c r="BH30" s="1">
        <v>0.17672634996101999</v>
      </c>
      <c r="BI30" s="1">
        <v>173.866714695154</v>
      </c>
      <c r="BJ30" s="1">
        <v>57</v>
      </c>
      <c r="BK30" s="1">
        <v>0.893798635668831</v>
      </c>
      <c r="BL30" s="1">
        <v>95.036554354566206</v>
      </c>
      <c r="BM30" s="1">
        <v>0.63043478260869501</v>
      </c>
      <c r="BN30" s="1">
        <v>0.53485753313028295</v>
      </c>
      <c r="BO30" s="1">
        <v>0.16657755427602999</v>
      </c>
      <c r="BP30" s="1">
        <v>199.525145259585</v>
      </c>
      <c r="BQ30" s="1">
        <v>46</v>
      </c>
      <c r="BR30" s="1">
        <v>0.91069242044869003</v>
      </c>
      <c r="BS30" s="1">
        <v>91.047743129715599</v>
      </c>
    </row>
    <row r="31" spans="1:71" x14ac:dyDescent="0.3">
      <c r="A31" t="s">
        <v>34</v>
      </c>
      <c r="B31" s="1">
        <v>0.89285714285714202</v>
      </c>
      <c r="C31" s="1">
        <v>9.2903718276261094E-2</v>
      </c>
      <c r="D31" s="1">
        <v>0.33148831029417403</v>
      </c>
      <c r="E31" s="1">
        <v>1268.0168442450799</v>
      </c>
      <c r="F31" s="1">
        <v>28</v>
      </c>
      <c r="G31" s="1">
        <v>0.96951023841679296</v>
      </c>
      <c r="H31" s="1">
        <v>190.655732826248</v>
      </c>
      <c r="I31" s="1">
        <v>0.78571428571428503</v>
      </c>
      <c r="J31" s="1">
        <v>0.13313407993346199</v>
      </c>
      <c r="K31" s="1">
        <v>0.20783396086004199</v>
      </c>
      <c r="L31" s="1">
        <v>1063.4919677523999</v>
      </c>
      <c r="M31" s="1">
        <v>42</v>
      </c>
      <c r="N31" s="1">
        <v>0.96363333956587505</v>
      </c>
      <c r="O31" s="1">
        <v>179.77560622983</v>
      </c>
      <c r="P31" s="1">
        <v>0.72131147540983598</v>
      </c>
      <c r="Q31" s="1">
        <v>0.13505549146971399</v>
      </c>
      <c r="R31" s="1">
        <v>0.20065557421913499</v>
      </c>
      <c r="S31" s="1">
        <v>882.29750601452497</v>
      </c>
      <c r="T31" s="1">
        <v>61</v>
      </c>
      <c r="U31" s="1">
        <v>0.949725085009134</v>
      </c>
      <c r="V31" s="1">
        <v>183.45778299219799</v>
      </c>
      <c r="W31" s="1">
        <v>0.75</v>
      </c>
      <c r="X31" s="1">
        <v>0.154277112107578</v>
      </c>
      <c r="Y31" s="1">
        <v>0.203039089715675</v>
      </c>
      <c r="Z31" s="1">
        <v>835.59457597402798</v>
      </c>
      <c r="AA31" s="1">
        <v>68</v>
      </c>
      <c r="AB31" s="1">
        <v>0.94514467400052204</v>
      </c>
      <c r="AC31" s="1">
        <v>156.53055576905899</v>
      </c>
      <c r="AD31" s="1">
        <v>0.67567567567567499</v>
      </c>
      <c r="AE31" s="1">
        <v>0.15423930701203201</v>
      </c>
      <c r="AF31" s="1">
        <v>0.188378972297987</v>
      </c>
      <c r="AG31" s="1">
        <v>785.99607097879402</v>
      </c>
      <c r="AH31" s="1">
        <v>74</v>
      </c>
      <c r="AI31" s="1">
        <v>0.94956517113214101</v>
      </c>
      <c r="AJ31" s="1">
        <v>167.135255802015</v>
      </c>
      <c r="AK31" s="1">
        <v>0.67346938775510201</v>
      </c>
      <c r="AL31" s="1">
        <v>0.16008229485761399</v>
      </c>
      <c r="AM31" s="1">
        <v>0.18886798894313001</v>
      </c>
      <c r="AN31" s="1">
        <v>691.88550839254401</v>
      </c>
      <c r="AO31" s="1">
        <v>98</v>
      </c>
      <c r="AP31" s="1">
        <v>0.93243459302515597</v>
      </c>
      <c r="AQ31" s="1">
        <v>166.962835902065</v>
      </c>
      <c r="AR31" s="1">
        <v>0.71171171171171099</v>
      </c>
      <c r="AS31" s="1">
        <v>0.15935066497460401</v>
      </c>
      <c r="AT31" s="1">
        <v>0.217947148416125</v>
      </c>
      <c r="AU31" s="1">
        <v>644.31943411776399</v>
      </c>
      <c r="AV31" s="1">
        <v>111</v>
      </c>
      <c r="AW31" s="1">
        <v>0.91885413749331302</v>
      </c>
      <c r="AX31" s="1">
        <v>157.50879983896201</v>
      </c>
      <c r="AY31" s="1">
        <v>0.68421052631578905</v>
      </c>
      <c r="AZ31" s="1">
        <v>0.171656184627383</v>
      </c>
      <c r="BA31" s="1">
        <v>0.15372132424335</v>
      </c>
      <c r="BB31" s="1">
        <v>592.36192438577302</v>
      </c>
      <c r="BC31" s="1">
        <v>133</v>
      </c>
      <c r="BD31" s="1">
        <v>0.92536681479319904</v>
      </c>
      <c r="BE31" s="1">
        <v>141.94301351380901</v>
      </c>
      <c r="BF31" s="1">
        <v>0.60526315789473595</v>
      </c>
      <c r="BG31" s="1">
        <v>0.16549985792908001</v>
      </c>
      <c r="BH31" s="1">
        <v>0.19942058979777</v>
      </c>
      <c r="BI31" s="1">
        <v>648.19372638403001</v>
      </c>
      <c r="BJ31" s="1">
        <v>114</v>
      </c>
      <c r="BK31" s="1">
        <v>0.92682742242702099</v>
      </c>
      <c r="BL31" s="1">
        <v>156.53106085118799</v>
      </c>
      <c r="BM31" s="1">
        <v>0.56880733944954098</v>
      </c>
      <c r="BN31" s="1">
        <v>0.17750973890930299</v>
      </c>
      <c r="BO31" s="1">
        <v>0.137304263749148</v>
      </c>
      <c r="BP31" s="1">
        <v>662.89081180341805</v>
      </c>
      <c r="BQ31" s="1">
        <v>109</v>
      </c>
      <c r="BR31" s="1">
        <v>0.92424310987422398</v>
      </c>
      <c r="BS31" s="1">
        <v>123.337295333415</v>
      </c>
    </row>
    <row r="32" spans="1:71" x14ac:dyDescent="0.3">
      <c r="A32" t="s">
        <v>35</v>
      </c>
      <c r="B32" s="1">
        <v>0.82352941176470495</v>
      </c>
      <c r="C32" s="1">
        <v>0.34273037880551599</v>
      </c>
      <c r="D32" s="1">
        <v>0.29056007571380799</v>
      </c>
      <c r="E32" s="1">
        <v>2150.7224850176999</v>
      </c>
      <c r="F32" s="1">
        <v>17</v>
      </c>
      <c r="G32" s="1">
        <v>0.986382253054775</v>
      </c>
      <c r="H32" s="1">
        <v>196.426149707777</v>
      </c>
      <c r="I32" s="1">
        <v>0.92</v>
      </c>
      <c r="J32" s="1">
        <v>0.35050829318987697</v>
      </c>
      <c r="K32" s="1">
        <v>0.22237784280183301</v>
      </c>
      <c r="L32" s="1">
        <v>1795.1752006065001</v>
      </c>
      <c r="M32" s="1">
        <v>25</v>
      </c>
      <c r="N32" s="1">
        <v>0.98069164592092595</v>
      </c>
      <c r="O32" s="1">
        <v>184.52307657005599</v>
      </c>
      <c r="P32" s="1">
        <v>0.80555555555555503</v>
      </c>
      <c r="Q32" s="1">
        <v>0.431955079069826</v>
      </c>
      <c r="R32" s="1">
        <v>0.15498229292219801</v>
      </c>
      <c r="S32" s="1">
        <v>1473.24718077446</v>
      </c>
      <c r="T32" s="1">
        <v>36</v>
      </c>
      <c r="U32" s="1">
        <v>0.95421309833369905</v>
      </c>
      <c r="V32" s="1">
        <v>189.88269063404999</v>
      </c>
      <c r="W32" s="1">
        <v>0.88888888888888795</v>
      </c>
      <c r="X32" s="1">
        <v>0.37636858734074802</v>
      </c>
      <c r="Y32" s="1">
        <v>0.22967195171449201</v>
      </c>
      <c r="Z32" s="1">
        <v>1499.40069576734</v>
      </c>
      <c r="AA32" s="1">
        <v>36</v>
      </c>
      <c r="AB32" s="1">
        <v>0.97882260640411101</v>
      </c>
      <c r="AC32" s="1">
        <v>202.434583601724</v>
      </c>
      <c r="AD32" s="1">
        <v>0.77272727272727204</v>
      </c>
      <c r="AE32" s="1">
        <v>0.41092748940157903</v>
      </c>
      <c r="AF32" s="1">
        <v>0.17541103018357099</v>
      </c>
      <c r="AG32" s="1">
        <v>1358.5753342743801</v>
      </c>
      <c r="AH32" s="1">
        <v>44</v>
      </c>
      <c r="AI32" s="1">
        <v>0.97405824259540197</v>
      </c>
      <c r="AJ32" s="1">
        <v>198.52751697472399</v>
      </c>
      <c r="AK32" s="1">
        <v>0.71428571428571397</v>
      </c>
      <c r="AL32" s="1">
        <v>0.49248957361141898</v>
      </c>
      <c r="AM32" s="1">
        <v>0.17649146520454201</v>
      </c>
      <c r="AN32" s="1">
        <v>1404.2506733253001</v>
      </c>
      <c r="AO32" s="1">
        <v>42</v>
      </c>
      <c r="AP32" s="1">
        <v>0.96958674131198597</v>
      </c>
      <c r="AQ32" s="1">
        <v>190.866703886495</v>
      </c>
      <c r="AR32" s="1">
        <v>0.84782608695652095</v>
      </c>
      <c r="AS32" s="1">
        <v>0.461489603816094</v>
      </c>
      <c r="AT32" s="1">
        <v>0.19802354130051</v>
      </c>
      <c r="AU32" s="1">
        <v>1336.56036837292</v>
      </c>
      <c r="AV32" s="1">
        <v>46</v>
      </c>
      <c r="AW32" s="1">
        <v>0.97626911837910502</v>
      </c>
      <c r="AX32" s="1">
        <v>198.83281565663401</v>
      </c>
      <c r="AY32" s="1">
        <v>0.77777777777777701</v>
      </c>
      <c r="AZ32" s="1">
        <v>0.45056705116790502</v>
      </c>
      <c r="BA32" s="1">
        <v>0.14435862235237301</v>
      </c>
      <c r="BB32" s="1">
        <v>1343.7697004459901</v>
      </c>
      <c r="BC32" s="1">
        <v>45</v>
      </c>
      <c r="BD32" s="1">
        <v>0.96583972027963305</v>
      </c>
      <c r="BE32" s="1">
        <v>186.82699662686599</v>
      </c>
      <c r="BF32" s="1">
        <v>0.452380952380952</v>
      </c>
      <c r="BG32" s="1">
        <v>0.53193968934185798</v>
      </c>
      <c r="BH32" s="1">
        <v>0.13244594458554501</v>
      </c>
      <c r="BI32" s="1">
        <v>1398.9645505915601</v>
      </c>
      <c r="BJ32" s="1">
        <v>42</v>
      </c>
      <c r="BK32" s="1">
        <v>0.97078505097411605</v>
      </c>
      <c r="BL32" s="1">
        <v>182.59191243951</v>
      </c>
      <c r="BM32" s="1">
        <v>0.68181818181818099</v>
      </c>
      <c r="BN32" s="1">
        <v>0.50130124406301002</v>
      </c>
      <c r="BO32" s="1">
        <v>0.225809316363557</v>
      </c>
      <c r="BP32" s="1">
        <v>1338.81890106783</v>
      </c>
      <c r="BQ32" s="1">
        <v>44</v>
      </c>
      <c r="BR32" s="1">
        <v>0.96643234952075496</v>
      </c>
      <c r="BS32" s="1">
        <v>191.74808233136201</v>
      </c>
    </row>
    <row r="33" spans="1:71" x14ac:dyDescent="0.3">
      <c r="A33" t="s">
        <v>36</v>
      </c>
      <c r="B33" s="1">
        <v>0.42857142857142799</v>
      </c>
      <c r="C33" s="1">
        <v>0.257415981099332</v>
      </c>
      <c r="D33" s="1">
        <v>0.39927641632428601</v>
      </c>
      <c r="E33" s="1">
        <v>19693.302044476299</v>
      </c>
      <c r="F33" s="1">
        <v>7</v>
      </c>
      <c r="G33" s="1">
        <v>1.0055014799601201</v>
      </c>
      <c r="H33" s="1">
        <v>540.83555164089501</v>
      </c>
      <c r="I33" s="1">
        <v>0.75</v>
      </c>
      <c r="J33" s="1">
        <v>0.22354301566111201</v>
      </c>
      <c r="K33" s="1">
        <v>0.46017712796106203</v>
      </c>
      <c r="L33" s="1">
        <v>14984.8359092064</v>
      </c>
      <c r="M33" s="1">
        <v>12</v>
      </c>
      <c r="N33" s="1">
        <v>0.99722565035939104</v>
      </c>
      <c r="O33" s="1">
        <v>577.73143670307502</v>
      </c>
      <c r="P33" s="1">
        <v>0.72727272727272696</v>
      </c>
      <c r="Q33" s="1">
        <v>0.28907505312864601</v>
      </c>
      <c r="R33" s="1">
        <v>0.38485144707552299</v>
      </c>
      <c r="S33" s="1">
        <v>15495.4687568312</v>
      </c>
      <c r="T33" s="1">
        <v>11</v>
      </c>
      <c r="U33" s="1">
        <v>0.99725909597580298</v>
      </c>
      <c r="V33" s="1">
        <v>603.06908267153904</v>
      </c>
      <c r="W33" s="1">
        <v>0.66666666666666596</v>
      </c>
      <c r="X33" s="1">
        <v>0.39372471964921202</v>
      </c>
      <c r="Y33" s="1">
        <v>0.26193244582520198</v>
      </c>
      <c r="Z33" s="1">
        <v>15267.3326748985</v>
      </c>
      <c r="AA33" s="1">
        <v>12</v>
      </c>
      <c r="AB33" s="1">
        <v>1.0019150382983</v>
      </c>
      <c r="AC33" s="1">
        <v>609.04326632797904</v>
      </c>
      <c r="AD33" s="1">
        <v>0.85</v>
      </c>
      <c r="AE33" s="1">
        <v>0.274393465692781</v>
      </c>
      <c r="AF33" s="1">
        <v>0.339148247353451</v>
      </c>
      <c r="AG33" s="1">
        <v>11456.723556241301</v>
      </c>
      <c r="AH33" s="1">
        <v>20</v>
      </c>
      <c r="AI33" s="1">
        <v>0.99415222337994202</v>
      </c>
      <c r="AJ33" s="1">
        <v>599.24887197896101</v>
      </c>
      <c r="AK33" s="1">
        <v>0.63636363636363602</v>
      </c>
      <c r="AL33" s="1">
        <v>0.28740978569804798</v>
      </c>
      <c r="AM33" s="1">
        <v>0.23122912164985199</v>
      </c>
      <c r="AN33" s="1">
        <v>9029.7506028456501</v>
      </c>
      <c r="AO33" s="1">
        <v>33</v>
      </c>
      <c r="AP33" s="1">
        <v>0.99077279347018199</v>
      </c>
      <c r="AQ33" s="1">
        <v>579.51567272193699</v>
      </c>
      <c r="AR33" s="1">
        <v>0.66666666666666596</v>
      </c>
      <c r="AS33" s="1">
        <v>0.34372810474895998</v>
      </c>
      <c r="AT33" s="1">
        <v>0.326011279277721</v>
      </c>
      <c r="AU33" s="1">
        <v>11275.1508910466</v>
      </c>
      <c r="AV33" s="1">
        <v>21</v>
      </c>
      <c r="AW33" s="1">
        <v>0.99574384690905104</v>
      </c>
      <c r="AX33" s="1">
        <v>596.80937324638398</v>
      </c>
      <c r="AY33" s="1">
        <v>0.44</v>
      </c>
      <c r="AZ33" s="1">
        <v>0.38246354057860599</v>
      </c>
      <c r="BA33" s="1">
        <v>0.13827907349799701</v>
      </c>
      <c r="BB33" s="1">
        <v>10533.357405892701</v>
      </c>
      <c r="BC33" s="1">
        <v>25</v>
      </c>
      <c r="BD33" s="1">
        <v>0.99293956658641003</v>
      </c>
      <c r="BE33" s="1">
        <v>491.16711647269102</v>
      </c>
      <c r="BF33" s="1">
        <v>0.72413793103448199</v>
      </c>
      <c r="BG33" s="1">
        <v>0.249902955920728</v>
      </c>
      <c r="BH33" s="1">
        <v>0.39456077335010398</v>
      </c>
      <c r="BI33" s="1">
        <v>9623.9482474113902</v>
      </c>
      <c r="BJ33" s="1">
        <v>29</v>
      </c>
      <c r="BK33" s="1">
        <v>0.99487495710029805</v>
      </c>
      <c r="BL33" s="1">
        <v>519.10022696650401</v>
      </c>
      <c r="BM33" s="1">
        <v>0.75</v>
      </c>
      <c r="BN33" s="1">
        <v>0.33015561117784897</v>
      </c>
      <c r="BO33" s="1">
        <v>0.32016534193392299</v>
      </c>
      <c r="BP33" s="1">
        <v>9053.8260435921893</v>
      </c>
      <c r="BQ33" s="1">
        <v>32</v>
      </c>
      <c r="BR33" s="1">
        <v>0.99029862475476005</v>
      </c>
      <c r="BS33" s="1">
        <v>555.41802320142097</v>
      </c>
    </row>
    <row r="34" spans="1:71" x14ac:dyDescent="0.3">
      <c r="A34" t="s">
        <v>37</v>
      </c>
      <c r="B34" s="1">
        <v>1</v>
      </c>
      <c r="C34" s="1">
        <v>8.0604480782138305E-2</v>
      </c>
      <c r="D34" s="1">
        <v>0.46110517026532399</v>
      </c>
      <c r="E34" s="1">
        <v>1294.5485349466801</v>
      </c>
      <c r="F34" s="1">
        <v>25</v>
      </c>
      <c r="G34" s="1">
        <v>0.96081672482231995</v>
      </c>
      <c r="H34" s="1">
        <v>178.01405403950699</v>
      </c>
      <c r="I34" s="1">
        <v>0.9</v>
      </c>
      <c r="J34" s="1">
        <v>0.21963824541834301</v>
      </c>
      <c r="K34" s="1">
        <v>0.29096241279977703</v>
      </c>
      <c r="L34" s="1">
        <v>1491.79142785298</v>
      </c>
      <c r="M34" s="1">
        <v>20</v>
      </c>
      <c r="N34" s="1">
        <v>0.97418701459235102</v>
      </c>
      <c r="O34" s="1">
        <v>138.76873951866801</v>
      </c>
      <c r="P34" s="1">
        <v>0.79166666666666596</v>
      </c>
      <c r="Q34" s="1">
        <v>0.26899318895841401</v>
      </c>
      <c r="R34" s="1">
        <v>0.25973913290402301</v>
      </c>
      <c r="S34" s="1">
        <v>1338.6506364044501</v>
      </c>
      <c r="T34" s="1">
        <v>24</v>
      </c>
      <c r="U34" s="1">
        <v>0.95759541397293801</v>
      </c>
      <c r="V34" s="1">
        <v>113.159096917875</v>
      </c>
      <c r="W34" s="1">
        <v>0.78787878787878696</v>
      </c>
      <c r="X34" s="1">
        <v>0.30331141902501202</v>
      </c>
      <c r="Y34" s="1">
        <v>0.18879543423054501</v>
      </c>
      <c r="Z34" s="1">
        <v>1157.07530272856</v>
      </c>
      <c r="AA34" s="1">
        <v>33</v>
      </c>
      <c r="AB34" s="1">
        <v>0.96721418873603404</v>
      </c>
      <c r="AC34" s="1">
        <v>117.90726586272901</v>
      </c>
      <c r="AD34" s="1">
        <v>0.54545454545454497</v>
      </c>
      <c r="AE34" s="1">
        <v>0.34435440547534102</v>
      </c>
      <c r="AF34" s="1">
        <v>0.193417270613328</v>
      </c>
      <c r="AG34" s="1">
        <v>1448.79108709099</v>
      </c>
      <c r="AH34" s="1">
        <v>22</v>
      </c>
      <c r="AI34" s="1">
        <v>0.97647149187418603</v>
      </c>
      <c r="AJ34" s="1">
        <v>116.436335614687</v>
      </c>
      <c r="AK34" s="1">
        <v>0.78947368421052599</v>
      </c>
      <c r="AL34" s="1">
        <v>0.27269531507917599</v>
      </c>
      <c r="AM34" s="1">
        <v>0.238114570001251</v>
      </c>
      <c r="AN34" s="1">
        <v>1088.94908888179</v>
      </c>
      <c r="AO34" s="1">
        <v>38</v>
      </c>
      <c r="AP34" s="1">
        <v>0.97091573891155603</v>
      </c>
      <c r="AQ34" s="1">
        <v>131.30001820245101</v>
      </c>
      <c r="AR34" s="1">
        <v>0.72727272727272696</v>
      </c>
      <c r="AS34" s="1">
        <v>0.30324616018960598</v>
      </c>
      <c r="AT34" s="1">
        <v>0.193417270613328</v>
      </c>
      <c r="AU34" s="1">
        <v>1178.4035071559899</v>
      </c>
      <c r="AV34" s="1">
        <v>33</v>
      </c>
      <c r="AW34" s="1">
        <v>0.97122180102526701</v>
      </c>
      <c r="AX34" s="1">
        <v>133.88624537784901</v>
      </c>
      <c r="AY34" s="1">
        <v>0.48275862068965503</v>
      </c>
      <c r="AZ34" s="1">
        <v>0.348999869227194</v>
      </c>
      <c r="BA34" s="1">
        <v>0.204864596946742</v>
      </c>
      <c r="BB34" s="1">
        <v>1274.8989944720699</v>
      </c>
      <c r="BC34" s="1">
        <v>29</v>
      </c>
      <c r="BD34" s="1">
        <v>0.97678060338080797</v>
      </c>
      <c r="BE34" s="1">
        <v>119.923008615684</v>
      </c>
      <c r="BF34" s="1">
        <v>0.61538461538461497</v>
      </c>
      <c r="BG34" s="1">
        <v>0.36752724329484898</v>
      </c>
      <c r="BH34" s="1">
        <v>0.19706303657124399</v>
      </c>
      <c r="BI34" s="1">
        <v>1317.7081498837799</v>
      </c>
      <c r="BJ34" s="1">
        <v>26</v>
      </c>
      <c r="BK34" s="1">
        <v>0.96323008242539998</v>
      </c>
      <c r="BL34" s="1">
        <v>140.486232141416</v>
      </c>
      <c r="BM34" s="1">
        <v>0.55263157894736803</v>
      </c>
      <c r="BN34" s="1">
        <v>0.36599989801065103</v>
      </c>
      <c r="BO34" s="1">
        <v>0.191658305023932</v>
      </c>
      <c r="BP34" s="1">
        <v>1105.2660005269499</v>
      </c>
      <c r="BQ34" s="1">
        <v>38</v>
      </c>
      <c r="BR34" s="1">
        <v>0.99079201636113101</v>
      </c>
      <c r="BS34" s="1">
        <v>116.76420752298699</v>
      </c>
    </row>
    <row r="35" spans="1:71" x14ac:dyDescent="0.3">
      <c r="A35" t="s">
        <v>38</v>
      </c>
      <c r="B35" s="1">
        <v>0.85714285714285698</v>
      </c>
      <c r="C35" s="1">
        <v>0.32766736606815</v>
      </c>
      <c r="D35" s="1">
        <v>0.41602247809899001</v>
      </c>
      <c r="E35" s="1">
        <v>32386.431544403</v>
      </c>
      <c r="F35" s="1">
        <v>14</v>
      </c>
      <c r="G35" s="1">
        <v>0.99752469768788399</v>
      </c>
      <c r="H35" s="1">
        <v>643.98492046059698</v>
      </c>
      <c r="I35" s="1">
        <v>1</v>
      </c>
      <c r="J35" s="1">
        <v>0.314644749377893</v>
      </c>
      <c r="K35" s="1">
        <v>0.42865600225369599</v>
      </c>
      <c r="L35" s="1">
        <v>37529.641128801297</v>
      </c>
      <c r="M35" s="1">
        <v>11</v>
      </c>
      <c r="N35" s="1">
        <v>0.99811983631112899</v>
      </c>
      <c r="O35" s="1">
        <v>639.49421325566698</v>
      </c>
      <c r="P35" s="1">
        <v>0.72727272727272696</v>
      </c>
      <c r="Q35" s="1">
        <v>0.352380685373612</v>
      </c>
      <c r="R35" s="1">
        <v>0.39290632233324801</v>
      </c>
      <c r="S35" s="1">
        <v>38608.015336582503</v>
      </c>
      <c r="T35" s="1">
        <v>11</v>
      </c>
      <c r="U35" s="1">
        <v>0.99898667503066196</v>
      </c>
      <c r="V35" s="1">
        <v>563.50920331776501</v>
      </c>
      <c r="W35" s="1">
        <v>0.8</v>
      </c>
      <c r="X35" s="1">
        <v>0.44804028222199499</v>
      </c>
      <c r="Y35" s="1">
        <v>0.21236358514326301</v>
      </c>
      <c r="Z35" s="1">
        <v>40504.882666874197</v>
      </c>
      <c r="AA35" s="1">
        <v>10</v>
      </c>
      <c r="AB35" s="1">
        <v>0.99998975992477102</v>
      </c>
      <c r="AC35" s="1">
        <v>622.309604471336</v>
      </c>
      <c r="AD35" s="1">
        <v>0.5625</v>
      </c>
      <c r="AE35" s="1">
        <v>0.44299309594077302</v>
      </c>
      <c r="AF35" s="1">
        <v>0.18329405482452901</v>
      </c>
      <c r="AG35" s="1">
        <v>31885.083166887602</v>
      </c>
      <c r="AH35" s="1">
        <v>16</v>
      </c>
      <c r="AI35" s="1">
        <v>0.99715888824651799</v>
      </c>
      <c r="AJ35" s="1">
        <v>595.96218898894904</v>
      </c>
      <c r="AK35" s="1">
        <v>0.66666666666666596</v>
      </c>
      <c r="AL35" s="1">
        <v>0.45890414708564597</v>
      </c>
      <c r="AM35" s="1">
        <v>0.18329405482452901</v>
      </c>
      <c r="AN35" s="1">
        <v>42561.141942972899</v>
      </c>
      <c r="AO35" s="1">
        <v>9</v>
      </c>
      <c r="AP35" s="1">
        <v>0.99792661330739996</v>
      </c>
      <c r="AQ35" s="1">
        <v>614.82152550266903</v>
      </c>
      <c r="AR35" s="1">
        <v>0.77272727272727204</v>
      </c>
      <c r="AS35" s="1">
        <v>0.428847473168251</v>
      </c>
      <c r="AT35" s="1">
        <v>0.21236358514326301</v>
      </c>
      <c r="AU35" s="1">
        <v>27264.806165391299</v>
      </c>
      <c r="AV35" s="1">
        <v>22</v>
      </c>
      <c r="AW35" s="1">
        <v>0.99708220974714301</v>
      </c>
      <c r="AX35" s="1">
        <v>563.50920331776501</v>
      </c>
      <c r="AY35" s="1">
        <v>0.53333333333333299</v>
      </c>
      <c r="AZ35" s="1">
        <v>0.49972568232582298</v>
      </c>
      <c r="BA35" s="1">
        <v>0.15879781256511699</v>
      </c>
      <c r="BB35" s="1">
        <v>33090.0171599721</v>
      </c>
      <c r="BC35" s="1">
        <v>15</v>
      </c>
      <c r="BD35" s="1">
        <v>0.99801378635142102</v>
      </c>
      <c r="BE35" s="1">
        <v>563.51016509564499</v>
      </c>
      <c r="BF35" s="1">
        <v>0.6875</v>
      </c>
      <c r="BG35" s="1">
        <v>0.46094758952947101</v>
      </c>
      <c r="BH35" s="1">
        <v>0.18329405482452901</v>
      </c>
      <c r="BI35" s="1">
        <v>31993.479770665501</v>
      </c>
      <c r="BJ35" s="1">
        <v>16</v>
      </c>
      <c r="BK35" s="1">
        <v>0.99756825176025399</v>
      </c>
      <c r="BL35" s="1">
        <v>563.50872242887601</v>
      </c>
      <c r="BM35" s="1">
        <v>0.55555555555555503</v>
      </c>
      <c r="BN35" s="1">
        <v>0.48631978814495602</v>
      </c>
      <c r="BO35" s="1">
        <v>0.11680433416095</v>
      </c>
      <c r="BP35" s="1">
        <v>24687.657696306502</v>
      </c>
      <c r="BQ35" s="1">
        <v>27</v>
      </c>
      <c r="BR35" s="1">
        <v>0.99664368267387504</v>
      </c>
      <c r="BS35" s="1">
        <v>563.50827039335002</v>
      </c>
    </row>
    <row r="36" spans="1:71" x14ac:dyDescent="0.3">
      <c r="A36" t="s">
        <v>39</v>
      </c>
      <c r="B36" s="1">
        <v>0.83333333333333304</v>
      </c>
      <c r="C36" s="1">
        <v>0.20807723963968999</v>
      </c>
      <c r="D36" s="1">
        <v>0.27305994610746798</v>
      </c>
      <c r="E36" s="1">
        <v>54186.859744859103</v>
      </c>
      <c r="F36" s="1">
        <v>6</v>
      </c>
      <c r="G36" s="1">
        <v>0.99523786984769003</v>
      </c>
      <c r="H36" s="1">
        <v>1044.6111956222301</v>
      </c>
      <c r="I36" s="1">
        <v>0.66666666666666596</v>
      </c>
      <c r="J36" s="1">
        <v>0.21613669401743901</v>
      </c>
      <c r="K36" s="1">
        <v>0.22355221756309401</v>
      </c>
      <c r="L36" s="1">
        <v>38267.904867970501</v>
      </c>
      <c r="M36" s="1">
        <v>12</v>
      </c>
      <c r="N36" s="1">
        <v>0.99705294303484204</v>
      </c>
      <c r="O36" s="1">
        <v>989.48737324343097</v>
      </c>
      <c r="P36" s="1">
        <v>0.46153846153846101</v>
      </c>
      <c r="Q36" s="1">
        <v>0.19145150130754399</v>
      </c>
      <c r="R36" s="1">
        <v>0.214000263283362</v>
      </c>
      <c r="S36" s="1">
        <v>36320.570448645602</v>
      </c>
      <c r="T36" s="1">
        <v>13</v>
      </c>
      <c r="U36" s="1">
        <v>0.997389220574463</v>
      </c>
      <c r="V36" s="1">
        <v>909.25898324384696</v>
      </c>
      <c r="W36" s="1">
        <v>0.625</v>
      </c>
      <c r="X36" s="1">
        <v>0.17803486929595999</v>
      </c>
      <c r="Y36" s="1">
        <v>0.17974889740744701</v>
      </c>
      <c r="Z36" s="1">
        <v>32869.605828414999</v>
      </c>
      <c r="AA36" s="1">
        <v>16</v>
      </c>
      <c r="AB36" s="1">
        <v>0.99856782323020898</v>
      </c>
      <c r="AC36" s="1">
        <v>877.03668623395595</v>
      </c>
      <c r="AD36" s="1">
        <v>0.81818181818181801</v>
      </c>
      <c r="AE36" s="1">
        <v>0.18318282166326599</v>
      </c>
      <c r="AF36" s="1">
        <v>0.22648497713851701</v>
      </c>
      <c r="AG36" s="1">
        <v>27683.227809105701</v>
      </c>
      <c r="AH36" s="1">
        <v>22</v>
      </c>
      <c r="AI36" s="1">
        <v>1.00125922270935</v>
      </c>
      <c r="AJ36" s="1">
        <v>976.46571814017398</v>
      </c>
      <c r="AK36" s="1">
        <v>0.85</v>
      </c>
      <c r="AL36" s="1">
        <v>0.18946563095869601</v>
      </c>
      <c r="AM36" s="1">
        <v>0.27256615653724803</v>
      </c>
      <c r="AN36" s="1">
        <v>29166.654648442302</v>
      </c>
      <c r="AO36" s="1">
        <v>20</v>
      </c>
      <c r="AP36" s="1">
        <v>0.99928701838574097</v>
      </c>
      <c r="AQ36" s="1">
        <v>1025.09015117632</v>
      </c>
      <c r="AR36" s="1">
        <v>0.45454545454545398</v>
      </c>
      <c r="AS36" s="1">
        <v>0.21815062747553601</v>
      </c>
      <c r="AT36" s="1">
        <v>0.23737304163217299</v>
      </c>
      <c r="AU36" s="1">
        <v>28200.7057494777</v>
      </c>
      <c r="AV36" s="1">
        <v>22</v>
      </c>
      <c r="AW36" s="1">
        <v>0.99835126090479098</v>
      </c>
      <c r="AX36" s="1">
        <v>1005.06220616758</v>
      </c>
      <c r="AY36" s="1">
        <v>0.68965517241379304</v>
      </c>
      <c r="AZ36" s="1">
        <v>0.21365936076037201</v>
      </c>
      <c r="BA36" s="1">
        <v>0.17974889740744701</v>
      </c>
      <c r="BB36" s="1">
        <v>24516.961636311698</v>
      </c>
      <c r="BC36" s="1">
        <v>29</v>
      </c>
      <c r="BD36" s="1">
        <v>1.0002328913616001</v>
      </c>
      <c r="BE36" s="1">
        <v>772.24742281803003</v>
      </c>
      <c r="BF36" s="1">
        <v>0.46428571428571402</v>
      </c>
      <c r="BG36" s="1">
        <v>0.26655202330648597</v>
      </c>
      <c r="BH36" s="1">
        <v>0.127620342682047</v>
      </c>
      <c r="BI36" s="1">
        <v>24994.494503020502</v>
      </c>
      <c r="BJ36" s="1">
        <v>28</v>
      </c>
      <c r="BK36" s="1">
        <v>1.0002609960534701</v>
      </c>
      <c r="BL36" s="1">
        <v>742.08320697950103</v>
      </c>
      <c r="BM36" s="1">
        <v>0.68571428571428505</v>
      </c>
      <c r="BN36" s="1">
        <v>0.22025283567380299</v>
      </c>
      <c r="BO36" s="1">
        <v>0.16683142939873299</v>
      </c>
      <c r="BP36" s="1">
        <v>22028.913196444901</v>
      </c>
      <c r="BQ36" s="1">
        <v>35</v>
      </c>
      <c r="BR36" s="1">
        <v>0.99437924202731398</v>
      </c>
      <c r="BS36" s="1">
        <v>841.47439055415703</v>
      </c>
    </row>
    <row r="37" spans="1:71" x14ac:dyDescent="0.3">
      <c r="A37" t="s">
        <v>40</v>
      </c>
      <c r="B37" s="1">
        <v>0.86666666666666603</v>
      </c>
      <c r="C37" s="1">
        <v>0.34402843659846499</v>
      </c>
      <c r="D37" s="1">
        <v>0.294441561266784</v>
      </c>
      <c r="E37" s="1">
        <v>1000.32298323127</v>
      </c>
      <c r="F37" s="1">
        <v>15</v>
      </c>
      <c r="G37" s="1">
        <v>0.98086703318859003</v>
      </c>
      <c r="H37" s="1">
        <v>160.356928366793</v>
      </c>
      <c r="I37" s="1">
        <v>0.85714285714285698</v>
      </c>
      <c r="J37" s="1">
        <v>0.40227371257546801</v>
      </c>
      <c r="K37" s="1">
        <v>0.24003339070329499</v>
      </c>
      <c r="L37" s="1">
        <v>734.03553057168301</v>
      </c>
      <c r="M37" s="1">
        <v>28</v>
      </c>
      <c r="N37" s="1">
        <v>0.97085993352061195</v>
      </c>
      <c r="O37" s="1">
        <v>162.04300155966999</v>
      </c>
      <c r="P37" s="1">
        <v>0.8</v>
      </c>
      <c r="Q37" s="1">
        <v>0.37217756278133002</v>
      </c>
      <c r="R37" s="1">
        <v>0.233523628571531</v>
      </c>
      <c r="S37" s="1">
        <v>650.134884005613</v>
      </c>
      <c r="T37" s="1">
        <v>35</v>
      </c>
      <c r="U37" s="1">
        <v>0.96942242703632497</v>
      </c>
      <c r="V37" s="1">
        <v>156.63736121148699</v>
      </c>
      <c r="W37" s="1">
        <v>0.76</v>
      </c>
      <c r="X37" s="1">
        <v>0.48778937791407001</v>
      </c>
      <c r="Y37" s="1">
        <v>0.20344855043428101</v>
      </c>
      <c r="Z37" s="1">
        <v>773.23967314591596</v>
      </c>
      <c r="AA37" s="1">
        <v>25</v>
      </c>
      <c r="AB37" s="1">
        <v>0.974999277087788</v>
      </c>
      <c r="AC37" s="1">
        <v>150.99959935978899</v>
      </c>
      <c r="AD37" s="1">
        <v>0.7</v>
      </c>
      <c r="AE37" s="1">
        <v>0.47121317425048698</v>
      </c>
      <c r="AF37" s="1">
        <v>0.176146028915179</v>
      </c>
      <c r="AG37" s="1">
        <v>694.74921728443496</v>
      </c>
      <c r="AH37" s="1">
        <v>30</v>
      </c>
      <c r="AI37" s="1">
        <v>0.97559475135751395</v>
      </c>
      <c r="AJ37" s="1">
        <v>159.26876161579699</v>
      </c>
      <c r="AK37" s="1">
        <v>0.71428571428571397</v>
      </c>
      <c r="AL37" s="1">
        <v>0.46618781681693799</v>
      </c>
      <c r="AM37" s="1">
        <v>0.226652706414498</v>
      </c>
      <c r="AN37" s="1">
        <v>642.33389646661794</v>
      </c>
      <c r="AO37" s="1">
        <v>35</v>
      </c>
      <c r="AP37" s="1">
        <v>0.97368473931765298</v>
      </c>
      <c r="AQ37" s="1">
        <v>156.26769672550901</v>
      </c>
      <c r="AR37" s="1">
        <v>0.56097560975609695</v>
      </c>
      <c r="AS37" s="1">
        <v>0.51141841111936204</v>
      </c>
      <c r="AT37" s="1">
        <v>0.15997163739892101</v>
      </c>
      <c r="AU37" s="1">
        <v>599.89851658159796</v>
      </c>
      <c r="AV37" s="1">
        <v>41</v>
      </c>
      <c r="AW37" s="1">
        <v>0.95588167402642299</v>
      </c>
      <c r="AX37" s="1">
        <v>156.25432787726501</v>
      </c>
      <c r="AY37" s="1">
        <v>0.63636363636363602</v>
      </c>
      <c r="AZ37" s="1">
        <v>0.49235028952705401</v>
      </c>
      <c r="BA37" s="1">
        <v>0.14750779465809299</v>
      </c>
      <c r="BB37" s="1">
        <v>516.17220795969195</v>
      </c>
      <c r="BC37" s="1">
        <v>55</v>
      </c>
      <c r="BD37" s="1">
        <v>0.95346013087841897</v>
      </c>
      <c r="BE37" s="1">
        <v>153.16612289823999</v>
      </c>
      <c r="BF37" s="1">
        <v>0.57142857142857095</v>
      </c>
      <c r="BG37" s="1">
        <v>0.50358926742377597</v>
      </c>
      <c r="BH37" s="1">
        <v>0.146896200006702</v>
      </c>
      <c r="BI37" s="1">
        <v>545.26621732820797</v>
      </c>
      <c r="BJ37" s="1">
        <v>49</v>
      </c>
      <c r="BK37" s="1">
        <v>0.96387979704516202</v>
      </c>
      <c r="BL37" s="1">
        <v>155.16664452950101</v>
      </c>
      <c r="BM37" s="1">
        <v>0.72580645161290303</v>
      </c>
      <c r="BN37" s="1">
        <v>0.479500675484058</v>
      </c>
      <c r="BO37" s="1">
        <v>0.18189867809653401</v>
      </c>
      <c r="BP37" s="1">
        <v>483.22386537896801</v>
      </c>
      <c r="BQ37" s="1">
        <v>62</v>
      </c>
      <c r="BR37" s="1">
        <v>0.95152128149469295</v>
      </c>
      <c r="BS37" s="1">
        <v>150.99959935978899</v>
      </c>
    </row>
    <row r="38" spans="1:71" x14ac:dyDescent="0.3">
      <c r="A38" t="s">
        <v>41</v>
      </c>
      <c r="B38" s="1">
        <v>0.75</v>
      </c>
      <c r="C38" s="1">
        <v>2.6943645537578598E-2</v>
      </c>
      <c r="D38" s="1">
        <v>0.31258459916389503</v>
      </c>
      <c r="E38" s="1">
        <v>6413.2630287256197</v>
      </c>
      <c r="F38" s="1">
        <v>8</v>
      </c>
      <c r="G38" s="1">
        <v>1.0046350870709799</v>
      </c>
      <c r="H38" s="1">
        <v>95.200414715599095</v>
      </c>
      <c r="I38" s="1">
        <v>0.72727272727272696</v>
      </c>
      <c r="J38" s="1">
        <v>2.7705901496499898E-2</v>
      </c>
      <c r="K38" s="1">
        <v>0.25446548987033402</v>
      </c>
      <c r="L38" s="1">
        <v>5640.7352048326902</v>
      </c>
      <c r="M38" s="1">
        <v>11</v>
      </c>
      <c r="N38" s="1">
        <v>1.0043871846375001</v>
      </c>
      <c r="O38" s="1">
        <v>77.063227588924903</v>
      </c>
      <c r="P38" s="1">
        <v>0.71428571428571397</v>
      </c>
      <c r="Q38" s="1">
        <v>5.3602337206844201E-2</v>
      </c>
      <c r="R38" s="1">
        <v>0.235932144782206</v>
      </c>
      <c r="S38" s="1">
        <v>7239.9163067402596</v>
      </c>
      <c r="T38" s="1">
        <v>7</v>
      </c>
      <c r="U38" s="1">
        <v>1.00208907998825</v>
      </c>
      <c r="V38" s="1">
        <v>92.757643237918899</v>
      </c>
      <c r="W38" s="1">
        <v>0.87096774193548299</v>
      </c>
      <c r="X38" s="1">
        <v>3.5469758887924599E-2</v>
      </c>
      <c r="Y38" s="1">
        <v>0.50378329451727299</v>
      </c>
      <c r="Z38" s="1">
        <v>3083.6479274958701</v>
      </c>
      <c r="AA38" s="1">
        <v>31</v>
      </c>
      <c r="AB38" s="1">
        <v>0.98250308308108403</v>
      </c>
      <c r="AC38" s="1">
        <v>76.439251903804106</v>
      </c>
      <c r="AD38" s="1">
        <v>0.54545454545454497</v>
      </c>
      <c r="AE38" s="1">
        <v>6.8898971429450798E-2</v>
      </c>
      <c r="AF38" s="1">
        <v>0.21450959373783601</v>
      </c>
      <c r="AG38" s="1">
        <v>5606.0040011991896</v>
      </c>
      <c r="AH38" s="1">
        <v>11</v>
      </c>
      <c r="AI38" s="1">
        <v>0.99649990497071705</v>
      </c>
      <c r="AJ38" s="1">
        <v>75.903179092642503</v>
      </c>
      <c r="AK38" s="1">
        <v>0.8</v>
      </c>
      <c r="AL38" s="1">
        <v>6.8608230837786499E-2</v>
      </c>
      <c r="AM38" s="1">
        <v>0.181879692379631</v>
      </c>
      <c r="AN38" s="1">
        <v>4869.19603507184</v>
      </c>
      <c r="AO38" s="1">
        <v>15</v>
      </c>
      <c r="AP38" s="1">
        <v>0.99825548406601605</v>
      </c>
      <c r="AQ38" s="1">
        <v>81.2808271735543</v>
      </c>
      <c r="AR38" s="1">
        <v>0.5</v>
      </c>
      <c r="AS38" s="1">
        <v>6.3840419142646002E-2</v>
      </c>
      <c r="AT38" s="1">
        <v>0.18780442085048599</v>
      </c>
      <c r="AU38" s="1">
        <v>5035.2959357337604</v>
      </c>
      <c r="AV38" s="1">
        <v>14</v>
      </c>
      <c r="AW38" s="1">
        <v>1.0039482053147399</v>
      </c>
      <c r="AX38" s="1">
        <v>78.280588460950398</v>
      </c>
      <c r="AY38" s="1">
        <v>0.75</v>
      </c>
      <c r="AZ38" s="1">
        <v>5.00174946618605E-2</v>
      </c>
      <c r="BA38" s="1">
        <v>0.183868642216786</v>
      </c>
      <c r="BB38" s="1">
        <v>4196.7029336199503</v>
      </c>
      <c r="BC38" s="1">
        <v>20</v>
      </c>
      <c r="BD38" s="1">
        <v>0.99904553340409696</v>
      </c>
      <c r="BE38" s="1">
        <v>74.834654692385897</v>
      </c>
      <c r="BF38" s="1">
        <v>0.5</v>
      </c>
      <c r="BG38" s="1">
        <v>5.44467766225799E-2</v>
      </c>
      <c r="BH38" s="1">
        <v>0.20831262454305099</v>
      </c>
      <c r="BI38" s="1">
        <v>3989.9400429644802</v>
      </c>
      <c r="BJ38" s="1">
        <v>22</v>
      </c>
      <c r="BK38" s="1">
        <v>1.0102968211239201</v>
      </c>
      <c r="BL38" s="1">
        <v>76.4077815369089</v>
      </c>
      <c r="BM38" s="1">
        <v>0.77272727272727204</v>
      </c>
      <c r="BN38" s="1">
        <v>6.2552170328120105E-2</v>
      </c>
      <c r="BO38" s="1">
        <v>0.21064904058303699</v>
      </c>
      <c r="BP38" s="1">
        <v>4027.2751255329599</v>
      </c>
      <c r="BQ38" s="1">
        <v>22</v>
      </c>
      <c r="BR38" s="1">
        <v>1.0061135671628201</v>
      </c>
      <c r="BS38" s="1">
        <v>76.030364430203804</v>
      </c>
    </row>
    <row r="39" spans="1:71" x14ac:dyDescent="0.3">
      <c r="A39" t="s">
        <v>42</v>
      </c>
      <c r="B39" s="1">
        <v>0.85714285714285698</v>
      </c>
      <c r="C39" s="1">
        <v>6.8805000518000398E-2</v>
      </c>
      <c r="D39" s="1">
        <v>0.34399614388556798</v>
      </c>
      <c r="E39" s="1">
        <v>4884.0852838350002</v>
      </c>
      <c r="F39" s="1">
        <v>14</v>
      </c>
      <c r="G39" s="1">
        <v>1.0069808369233499</v>
      </c>
      <c r="H39" s="1">
        <v>74.205157520652904</v>
      </c>
      <c r="I39" s="1">
        <v>0.76470588235294101</v>
      </c>
      <c r="J39" s="1">
        <v>0.122807107677031</v>
      </c>
      <c r="K39" s="1">
        <v>0.43608464970457</v>
      </c>
      <c r="L39" s="1">
        <v>4294.4056717849398</v>
      </c>
      <c r="M39" s="1">
        <v>17</v>
      </c>
      <c r="N39" s="1">
        <v>0.99020419381847802</v>
      </c>
      <c r="O39" s="1">
        <v>60.923744845550999</v>
      </c>
      <c r="P39" s="1">
        <v>0.91666666666666596</v>
      </c>
      <c r="Q39" s="1">
        <v>0.144816828593992</v>
      </c>
      <c r="R39" s="1">
        <v>0.238153862890504</v>
      </c>
      <c r="S39" s="1">
        <v>5438.8174657174804</v>
      </c>
      <c r="T39" s="1">
        <v>12</v>
      </c>
      <c r="U39" s="1">
        <v>1.0020854778400099</v>
      </c>
      <c r="V39" s="1">
        <v>65.301754717292297</v>
      </c>
      <c r="W39" s="1">
        <v>0.88888888888888795</v>
      </c>
      <c r="X39" s="1">
        <v>0.12112896154856</v>
      </c>
      <c r="Y39" s="1">
        <v>0.31785240564331302</v>
      </c>
      <c r="Z39" s="1">
        <v>4340.8079109925602</v>
      </c>
      <c r="AA39" s="1">
        <v>18</v>
      </c>
      <c r="AB39" s="1">
        <v>0.993727047720386</v>
      </c>
      <c r="AC39" s="1">
        <v>73.990088781357699</v>
      </c>
      <c r="AD39" s="1">
        <v>0.64285714285714202</v>
      </c>
      <c r="AE39" s="1">
        <v>0.174821890376955</v>
      </c>
      <c r="AF39" s="1">
        <v>0.17015555287591899</v>
      </c>
      <c r="AG39" s="1">
        <v>5066.7309403573399</v>
      </c>
      <c r="AH39" s="1">
        <v>14</v>
      </c>
      <c r="AI39" s="1">
        <v>0.99491611449871298</v>
      </c>
      <c r="AJ39" s="1">
        <v>64.538621003511494</v>
      </c>
      <c r="AK39" s="1">
        <v>0.5</v>
      </c>
      <c r="AL39" s="1">
        <v>0.219508890202884</v>
      </c>
      <c r="AM39" s="1">
        <v>0.181442180151935</v>
      </c>
      <c r="AN39" s="1">
        <v>4741.1105920166201</v>
      </c>
      <c r="AO39" s="1">
        <v>16</v>
      </c>
      <c r="AP39" s="1">
        <v>0.99911768884871799</v>
      </c>
      <c r="AQ39" s="1">
        <v>64.070380699677202</v>
      </c>
      <c r="AR39" s="1">
        <v>0.6</v>
      </c>
      <c r="AS39" s="1">
        <v>0.19669772480713901</v>
      </c>
      <c r="AT39" s="1">
        <v>0.14423981375252401</v>
      </c>
      <c r="AU39" s="1">
        <v>4246.0491337109197</v>
      </c>
      <c r="AV39" s="1">
        <v>20</v>
      </c>
      <c r="AW39" s="1">
        <v>1.00258507524093</v>
      </c>
      <c r="AX39" s="1">
        <v>62.513661413536603</v>
      </c>
      <c r="AY39" s="1">
        <v>0.83333333333333304</v>
      </c>
      <c r="AZ39" s="1">
        <v>0.167853756279745</v>
      </c>
      <c r="BA39" s="1">
        <v>0.238153862890504</v>
      </c>
      <c r="BB39" s="1">
        <v>3419.1290982954201</v>
      </c>
      <c r="BC39" s="1">
        <v>30</v>
      </c>
      <c r="BD39" s="1">
        <v>0.99686613323692597</v>
      </c>
      <c r="BE39" s="1">
        <v>62.887529740592299</v>
      </c>
      <c r="BF39" s="1">
        <v>0.63333333333333297</v>
      </c>
      <c r="BG39" s="1">
        <v>0.180014820277797</v>
      </c>
      <c r="BH39" s="1">
        <v>0.16729293722198699</v>
      </c>
      <c r="BI39" s="1">
        <v>3418.9274393698402</v>
      </c>
      <c r="BJ39" s="1">
        <v>30</v>
      </c>
      <c r="BK39" s="1">
        <v>0.99440986296917599</v>
      </c>
      <c r="BL39" s="1">
        <v>64.505413902676693</v>
      </c>
      <c r="BM39" s="1">
        <v>0.79166666666666596</v>
      </c>
      <c r="BN39" s="1">
        <v>0.15559821736023199</v>
      </c>
      <c r="BO39" s="1">
        <v>0.15655950392152801</v>
      </c>
      <c r="BP39" s="1">
        <v>3810.8002798422199</v>
      </c>
      <c r="BQ39" s="1">
        <v>24</v>
      </c>
      <c r="BR39" s="1">
        <v>0.99365664651796803</v>
      </c>
      <c r="BS39" s="1">
        <v>62.468388440111802</v>
      </c>
    </row>
    <row r="40" spans="1:71" x14ac:dyDescent="0.3">
      <c r="A40" t="s">
        <v>43</v>
      </c>
      <c r="B40" s="1">
        <v>0.75</v>
      </c>
      <c r="C40" s="1">
        <v>0.28892965670202297</v>
      </c>
      <c r="D40" s="1">
        <v>0.193059102626192</v>
      </c>
      <c r="E40" s="1">
        <v>6817.1312035418896</v>
      </c>
      <c r="F40" s="1">
        <v>8</v>
      </c>
      <c r="G40" s="1">
        <v>0.99995867518229997</v>
      </c>
      <c r="H40" s="1">
        <v>77.442442049307502</v>
      </c>
      <c r="I40" s="1">
        <v>0.75</v>
      </c>
      <c r="J40" s="1">
        <v>0.20445466066926701</v>
      </c>
      <c r="K40" s="1">
        <v>0.29565600923738999</v>
      </c>
      <c r="L40" s="1">
        <v>4651.52375360117</v>
      </c>
      <c r="M40" s="1">
        <v>16</v>
      </c>
      <c r="N40" s="1">
        <v>0.99717686774350001</v>
      </c>
      <c r="O40" s="1">
        <v>74.705011053613802</v>
      </c>
      <c r="P40" s="1">
        <v>1</v>
      </c>
      <c r="Q40" s="1">
        <v>0.208748318283064</v>
      </c>
      <c r="R40" s="1">
        <v>0.28893485637147198</v>
      </c>
      <c r="S40" s="1">
        <v>4211.4609639578703</v>
      </c>
      <c r="T40" s="1">
        <v>20</v>
      </c>
      <c r="U40" s="1">
        <v>0.99657891018927203</v>
      </c>
      <c r="V40" s="1">
        <v>82.639268702678805</v>
      </c>
      <c r="W40" s="1">
        <v>0.6</v>
      </c>
      <c r="X40" s="1">
        <v>0.26056698439465198</v>
      </c>
      <c r="Y40" s="1">
        <v>0.19541826205464299</v>
      </c>
      <c r="Z40" s="1">
        <v>4214.2080051233597</v>
      </c>
      <c r="AA40" s="1">
        <v>20</v>
      </c>
      <c r="AB40" s="1">
        <v>0.99542828610751899</v>
      </c>
      <c r="AC40" s="1">
        <v>69.179976069591007</v>
      </c>
      <c r="AD40" s="1">
        <v>0.68181818181818099</v>
      </c>
      <c r="AE40" s="1">
        <v>0.26130605784194</v>
      </c>
      <c r="AF40" s="1">
        <v>0.15876373056495299</v>
      </c>
      <c r="AG40" s="1">
        <v>4071.8007427496</v>
      </c>
      <c r="AH40" s="1">
        <v>22</v>
      </c>
      <c r="AI40" s="1">
        <v>0.99798267613024105</v>
      </c>
      <c r="AJ40" s="1">
        <v>71.036580091628096</v>
      </c>
      <c r="AK40" s="1">
        <v>0.74074074074074003</v>
      </c>
      <c r="AL40" s="1">
        <v>0.312112795511654</v>
      </c>
      <c r="AM40" s="1">
        <v>0.19770249174058699</v>
      </c>
      <c r="AN40" s="1">
        <v>3682.80986481741</v>
      </c>
      <c r="AO40" s="1">
        <v>27</v>
      </c>
      <c r="AP40" s="1">
        <v>0.99780822694048299</v>
      </c>
      <c r="AQ40" s="1">
        <v>74.644255182192097</v>
      </c>
      <c r="AR40" s="1">
        <v>0.57142857142857095</v>
      </c>
      <c r="AS40" s="1">
        <v>0.29222354661727901</v>
      </c>
      <c r="AT40" s="1">
        <v>0.18997122893547</v>
      </c>
      <c r="AU40" s="1">
        <v>4131.64236844876</v>
      </c>
      <c r="AV40" s="1">
        <v>21</v>
      </c>
      <c r="AW40" s="1">
        <v>0.99611825524388098</v>
      </c>
      <c r="AX40" s="1">
        <v>74.5675447152814</v>
      </c>
      <c r="AY40" s="1">
        <v>0.89473684210526305</v>
      </c>
      <c r="AZ40" s="1">
        <v>0.28614846149182399</v>
      </c>
      <c r="BA40" s="1">
        <v>0.220284700712856</v>
      </c>
      <c r="BB40" s="1">
        <v>2993.6899675098298</v>
      </c>
      <c r="BC40" s="1">
        <v>38</v>
      </c>
      <c r="BD40" s="1">
        <v>0.99045554815093795</v>
      </c>
      <c r="BE40" s="1">
        <v>71.0784294454715</v>
      </c>
      <c r="BF40" s="1">
        <v>0.30434782608695599</v>
      </c>
      <c r="BG40" s="1">
        <v>0.35330188748851399</v>
      </c>
      <c r="BH40" s="1">
        <v>0.16582610430359801</v>
      </c>
      <c r="BI40" s="1">
        <v>3938.4641796872002</v>
      </c>
      <c r="BJ40" s="1">
        <v>23</v>
      </c>
      <c r="BK40" s="1">
        <v>0.99961645236026697</v>
      </c>
      <c r="BL40" s="1">
        <v>67.4128216620594</v>
      </c>
      <c r="BM40" s="1">
        <v>0.77419354838709598</v>
      </c>
      <c r="BN40" s="1">
        <v>0.28660591459374901</v>
      </c>
      <c r="BO40" s="1">
        <v>0.22838875620164001</v>
      </c>
      <c r="BP40" s="1">
        <v>3318.3638104269298</v>
      </c>
      <c r="BQ40" s="1">
        <v>31</v>
      </c>
      <c r="BR40" s="1">
        <v>0.99180381934040596</v>
      </c>
      <c r="BS40" s="1">
        <v>73.877896585238304</v>
      </c>
    </row>
  </sheetData>
  <mergeCells count="1">
    <mergeCell ref="A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5C33-01D3-4841-86A9-1C61791D5C98}">
  <dimension ref="A2:O27"/>
  <sheetViews>
    <sheetView workbookViewId="0">
      <selection activeCell="B5" sqref="B5"/>
    </sheetView>
  </sheetViews>
  <sheetFormatPr baseColWidth="10" defaultRowHeight="14.4" x14ac:dyDescent="0.3"/>
  <cols>
    <col min="1" max="1" width="89.6640625" bestFit="1" customWidth="1"/>
    <col min="2" max="2" width="8.44140625" bestFit="1" customWidth="1"/>
    <col min="3" max="3" width="4.88671875" bestFit="1" customWidth="1"/>
    <col min="4" max="4" width="5.44140625" bestFit="1" customWidth="1"/>
    <col min="5" max="5" width="7.44140625" bestFit="1" customWidth="1"/>
    <col min="6" max="6" width="8.44140625" bestFit="1" customWidth="1"/>
    <col min="7" max="7" width="9" bestFit="1" customWidth="1"/>
    <col min="8" max="8" width="6.44140625" bestFit="1" customWidth="1"/>
    <col min="9" max="9" width="8.44140625" bestFit="1" customWidth="1"/>
    <col min="10" max="10" width="4.88671875" bestFit="1" customWidth="1"/>
    <col min="11" max="11" width="5.44140625" bestFit="1" customWidth="1"/>
    <col min="12" max="12" width="7.44140625" bestFit="1" customWidth="1"/>
    <col min="13" max="13" width="8.44140625" bestFit="1" customWidth="1"/>
    <col min="14" max="14" width="9" bestFit="1" customWidth="1"/>
    <col min="15" max="15" width="6.44140625" bestFit="1" customWidth="1"/>
  </cols>
  <sheetData>
    <row r="2" spans="1:15" x14ac:dyDescent="0.3">
      <c r="A2" s="2" t="s">
        <v>124</v>
      </c>
      <c r="B2" s="2"/>
      <c r="C2" s="2"/>
      <c r="D2" s="2"/>
      <c r="E2" s="2"/>
      <c r="F2" s="2"/>
      <c r="G2" s="2"/>
      <c r="H2" s="2"/>
      <c r="I2" s="2"/>
    </row>
    <row r="4" spans="1:15" x14ac:dyDescent="0.3">
      <c r="A4" s="6"/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</row>
    <row r="5" spans="1:15" x14ac:dyDescent="0.3">
      <c r="A5" s="7" t="s">
        <v>122</v>
      </c>
      <c r="B5" s="8">
        <f>AVERAGE(B9:B27)</f>
        <v>0.1265180616650132</v>
      </c>
      <c r="C5" s="8">
        <f t="shared" ref="C5:H5" si="0">AVERAGE(C9:C27)</f>
        <v>0.54317990450841291</v>
      </c>
      <c r="D5" s="8">
        <f t="shared" si="0"/>
        <v>4.2654022946470291E-2</v>
      </c>
      <c r="E5" s="8">
        <f t="shared" si="0"/>
        <v>689.27708645629048</v>
      </c>
      <c r="F5" s="8">
        <f t="shared" si="0"/>
        <v>6746.2105263157891</v>
      </c>
      <c r="G5" s="8">
        <f t="shared" si="0"/>
        <v>0.86652109742238204</v>
      </c>
      <c r="H5" s="8">
        <f t="shared" si="0"/>
        <v>168.57875206489064</v>
      </c>
      <c r="I5" s="8">
        <f>37880.919/4.39/31</f>
        <v>278.35196561099275</v>
      </c>
    </row>
    <row r="6" spans="1:15" x14ac:dyDescent="0.3">
      <c r="A6" s="7" t="s">
        <v>123</v>
      </c>
      <c r="B6" s="8">
        <f>AVERAGE(I9:I27)</f>
        <v>0.58265250197828511</v>
      </c>
      <c r="C6" s="8">
        <f t="shared" ref="C6:H6" si="1">AVERAGE(J9:J27)</f>
        <v>0.50601656382133253</v>
      </c>
      <c r="D6" s="8">
        <f t="shared" si="1"/>
        <v>8.4842500065082524E-2</v>
      </c>
      <c r="E6" s="8">
        <f t="shared" si="1"/>
        <v>793.95149843960166</v>
      </c>
      <c r="F6" s="8">
        <f t="shared" si="1"/>
        <v>5517</v>
      </c>
      <c r="G6" s="8">
        <f t="shared" si="1"/>
        <v>0.86229768039227661</v>
      </c>
      <c r="H6" s="8">
        <f t="shared" si="1"/>
        <v>176.65072226088114</v>
      </c>
      <c r="I6" s="8">
        <f>6205.745/31</f>
        <v>200.18532258064516</v>
      </c>
    </row>
    <row r="8" spans="1:15" x14ac:dyDescent="0.3">
      <c r="A8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  <c r="L8" t="s">
        <v>21</v>
      </c>
      <c r="M8" t="s">
        <v>22</v>
      </c>
      <c r="N8" t="s">
        <v>23</v>
      </c>
      <c r="O8" t="s">
        <v>24</v>
      </c>
    </row>
    <row r="9" spans="1:15" x14ac:dyDescent="0.3">
      <c r="A9" t="s">
        <v>25</v>
      </c>
      <c r="B9" s="1">
        <v>0</v>
      </c>
      <c r="C9" s="1">
        <v>0.69271404588799002</v>
      </c>
      <c r="D9" s="1">
        <v>0</v>
      </c>
      <c r="E9" s="1">
        <v>616.90001092153898</v>
      </c>
      <c r="F9" s="1">
        <v>16</v>
      </c>
      <c r="G9" s="1">
        <v>0.99889656365805801</v>
      </c>
      <c r="H9" s="1">
        <v>142.63518834616599</v>
      </c>
      <c r="I9" s="1">
        <v>0.36363636363636298</v>
      </c>
      <c r="J9" s="1">
        <v>0.69271359795211296</v>
      </c>
      <c r="K9" s="1">
        <v>1.6317492190793599E-2</v>
      </c>
      <c r="L9" s="1">
        <v>754.07189477480699</v>
      </c>
      <c r="M9" s="1">
        <v>11</v>
      </c>
      <c r="N9" s="1">
        <v>0.98918066483959799</v>
      </c>
      <c r="O9" s="1">
        <v>142.63518834616599</v>
      </c>
    </row>
    <row r="10" spans="1:15" x14ac:dyDescent="0.3">
      <c r="A10" t="s">
        <v>26</v>
      </c>
      <c r="B10" s="1">
        <v>0</v>
      </c>
      <c r="C10" s="1">
        <v>0.48356915452617999</v>
      </c>
      <c r="D10" s="1">
        <v>0</v>
      </c>
      <c r="E10" s="1">
        <v>133.555690358357</v>
      </c>
      <c r="F10" s="1">
        <v>40</v>
      </c>
      <c r="G10" s="1">
        <v>0.90552415738863501</v>
      </c>
      <c r="H10" s="1">
        <v>94.280024862863399</v>
      </c>
      <c r="I10" s="1">
        <v>0.25714285714285701</v>
      </c>
      <c r="J10" s="1">
        <v>0.48351455070419902</v>
      </c>
      <c r="K10" s="1">
        <v>0.118495257063036</v>
      </c>
      <c r="L10" s="1">
        <v>144.209587195572</v>
      </c>
      <c r="M10" s="1">
        <v>35</v>
      </c>
      <c r="N10" s="1">
        <v>0.91557249955541198</v>
      </c>
      <c r="O10" s="1">
        <v>94.280024862863399</v>
      </c>
    </row>
    <row r="11" spans="1:15" x14ac:dyDescent="0.3">
      <c r="A11" t="s">
        <v>27</v>
      </c>
      <c r="B11" s="1">
        <v>0.26829268292682901</v>
      </c>
      <c r="C11" s="1">
        <v>0.142925321270165</v>
      </c>
      <c r="D11" s="1">
        <v>3.2226617603381401E-6</v>
      </c>
      <c r="E11" s="1">
        <v>2051.0222256494999</v>
      </c>
      <c r="F11" s="1">
        <v>41</v>
      </c>
      <c r="G11" s="1">
        <v>1.00065250032024</v>
      </c>
      <c r="H11" s="1">
        <v>279.89979528036702</v>
      </c>
      <c r="I11" s="1">
        <v>0.625</v>
      </c>
      <c r="J11" s="1">
        <v>0.14292517184324299</v>
      </c>
      <c r="K11" s="1">
        <v>4.8339926313478704E-6</v>
      </c>
      <c r="L11" s="1">
        <v>2684.7934257068</v>
      </c>
      <c r="M11" s="1">
        <v>24</v>
      </c>
      <c r="N11" s="1">
        <v>1.00091051255666</v>
      </c>
      <c r="O11" s="1">
        <v>279.90000345683399</v>
      </c>
    </row>
    <row r="12" spans="1:15" x14ac:dyDescent="0.3">
      <c r="A12" t="s">
        <v>28</v>
      </c>
      <c r="B12" s="1">
        <v>0.19211822660098499</v>
      </c>
      <c r="C12" s="1">
        <v>0.462660507268567</v>
      </c>
      <c r="D12" s="1">
        <v>8.7056370210018996E-2</v>
      </c>
      <c r="E12" s="1">
        <v>206.27450848004</v>
      </c>
      <c r="F12" s="1">
        <v>203</v>
      </c>
      <c r="G12" s="1">
        <v>0.88713033460315405</v>
      </c>
      <c r="H12" s="1">
        <v>151.815351745133</v>
      </c>
      <c r="I12" s="1">
        <v>0.44230769230769201</v>
      </c>
      <c r="J12" s="1">
        <v>0.44883992806989997</v>
      </c>
      <c r="K12" s="1">
        <v>9.7122309248522803E-2</v>
      </c>
      <c r="L12" s="1">
        <v>238.92893492923901</v>
      </c>
      <c r="M12" s="1">
        <v>156</v>
      </c>
      <c r="N12" s="1">
        <v>0.89763523510784504</v>
      </c>
      <c r="O12" s="1">
        <v>153.53145203166599</v>
      </c>
    </row>
    <row r="13" spans="1:15" x14ac:dyDescent="0.3">
      <c r="A13" t="s">
        <v>29</v>
      </c>
      <c r="B13" s="1">
        <v>9.71428571428571E-2</v>
      </c>
      <c r="C13" s="1">
        <v>0.71275059341895897</v>
      </c>
      <c r="D13" s="1">
        <v>4.9620681981340502E-2</v>
      </c>
      <c r="E13" s="1">
        <v>570.95819710293995</v>
      </c>
      <c r="F13" s="1">
        <v>175</v>
      </c>
      <c r="G13" s="1">
        <v>0.98089323861459898</v>
      </c>
      <c r="H13" s="1">
        <v>178.78830186930099</v>
      </c>
      <c r="I13" s="1">
        <v>0.71241830065359402</v>
      </c>
      <c r="J13" s="1">
        <v>0.66108272546928704</v>
      </c>
      <c r="K13" s="1">
        <v>9.9286931724007293E-2</v>
      </c>
      <c r="L13" s="1">
        <v>609.70427392890701</v>
      </c>
      <c r="M13" s="1">
        <v>153</v>
      </c>
      <c r="N13" s="1">
        <v>0.962755059182964</v>
      </c>
      <c r="O13" s="1">
        <v>183.53083069640201</v>
      </c>
    </row>
    <row r="14" spans="1:15" x14ac:dyDescent="0.3">
      <c r="A14" t="s">
        <v>30</v>
      </c>
      <c r="B14" s="1">
        <v>0.359375</v>
      </c>
      <c r="C14" s="1">
        <v>0.60210940277085301</v>
      </c>
      <c r="D14" s="1">
        <v>7.1865192467815295E-2</v>
      </c>
      <c r="E14" s="1">
        <v>552.62832049844201</v>
      </c>
      <c r="F14" s="1">
        <v>256</v>
      </c>
      <c r="G14" s="1">
        <v>0.98627563058439804</v>
      </c>
      <c r="H14" s="1">
        <v>116.008730414553</v>
      </c>
      <c r="I14" s="1">
        <v>0.369942196531791</v>
      </c>
      <c r="J14" s="1">
        <v>0.60895489248344403</v>
      </c>
      <c r="K14" s="1">
        <v>0.117430758250908</v>
      </c>
      <c r="L14" s="1">
        <v>671.64872296115402</v>
      </c>
      <c r="M14" s="1">
        <v>173</v>
      </c>
      <c r="N14" s="1">
        <v>0.98517048063478796</v>
      </c>
      <c r="O14" s="1">
        <v>110.94547120259401</v>
      </c>
    </row>
    <row r="15" spans="1:15" x14ac:dyDescent="0.3">
      <c r="A15" t="s">
        <v>31</v>
      </c>
      <c r="B15" s="1">
        <v>0.18811881188118801</v>
      </c>
      <c r="C15" s="1">
        <v>0.45050345710748302</v>
      </c>
      <c r="D15" s="1">
        <v>5.02023334367152E-2</v>
      </c>
      <c r="E15" s="1">
        <v>2377.2366604922699</v>
      </c>
      <c r="F15" s="1">
        <v>202</v>
      </c>
      <c r="G15" s="1">
        <v>1.00223070736174</v>
      </c>
      <c r="H15" s="1">
        <v>484.73118404535802</v>
      </c>
      <c r="I15" s="1">
        <v>0.585365853658536</v>
      </c>
      <c r="J15" s="1">
        <v>0.45015359726363002</v>
      </c>
      <c r="K15" s="1">
        <v>7.2928053818467106E-2</v>
      </c>
      <c r="L15" s="1">
        <v>3048.1152601664198</v>
      </c>
      <c r="M15" s="1">
        <v>123</v>
      </c>
      <c r="N15" s="1">
        <v>1.00159009339627</v>
      </c>
      <c r="O15" s="1">
        <v>484.73095673423001</v>
      </c>
    </row>
    <row r="16" spans="1:15" x14ac:dyDescent="0.3">
      <c r="A16" t="s">
        <v>32</v>
      </c>
      <c r="B16" s="1">
        <v>0</v>
      </c>
      <c r="C16" s="1">
        <v>0.33099814659459798</v>
      </c>
      <c r="D16" s="1">
        <v>0</v>
      </c>
      <c r="E16" s="1">
        <v>159.12027694403099</v>
      </c>
      <c r="F16" s="1">
        <v>11</v>
      </c>
      <c r="G16" s="1">
        <v>0.95502857252857298</v>
      </c>
      <c r="H16" s="1">
        <v>106.08630499112699</v>
      </c>
      <c r="I16" s="1">
        <v>0</v>
      </c>
      <c r="J16" s="1">
        <v>0.33099814659459798</v>
      </c>
      <c r="K16" s="1">
        <v>0</v>
      </c>
      <c r="L16" s="1">
        <v>159.12027694403099</v>
      </c>
      <c r="M16" s="1">
        <v>11</v>
      </c>
      <c r="N16" s="1">
        <v>0.95502857252857298</v>
      </c>
      <c r="O16" s="1">
        <v>106.08630499112699</v>
      </c>
    </row>
    <row r="17" spans="1:15" x14ac:dyDescent="0.3">
      <c r="A17" t="s">
        <v>33</v>
      </c>
      <c r="B17" s="1">
        <v>5.9829059829059797E-2</v>
      </c>
      <c r="C17" s="1">
        <v>0.58199645370569097</v>
      </c>
      <c r="D17" s="1">
        <v>6.9400933452552299E-2</v>
      </c>
      <c r="E17" s="1">
        <v>120.29490909181099</v>
      </c>
      <c r="F17" s="1">
        <v>117</v>
      </c>
      <c r="G17" s="1">
        <v>0.82056844279331298</v>
      </c>
      <c r="H17" s="1">
        <v>84.176465227313301</v>
      </c>
      <c r="I17" s="1">
        <v>0.621848739495798</v>
      </c>
      <c r="J17" s="1">
        <v>0.53862462981287396</v>
      </c>
      <c r="K17" s="1">
        <v>0.14975652091203201</v>
      </c>
      <c r="L17" s="1">
        <v>116.67370685621</v>
      </c>
      <c r="M17" s="1">
        <v>119</v>
      </c>
      <c r="N17" s="1">
        <v>0.83814126280142898</v>
      </c>
      <c r="O17" s="1">
        <v>86.276817245813106</v>
      </c>
    </row>
    <row r="18" spans="1:15" x14ac:dyDescent="0.3">
      <c r="A18" t="s">
        <v>34</v>
      </c>
      <c r="B18" s="1">
        <v>0.25071496663489001</v>
      </c>
      <c r="C18" s="1">
        <v>0.31663813248808698</v>
      </c>
      <c r="D18" s="1">
        <v>6.7900082812710094E-2</v>
      </c>
      <c r="E18" s="1">
        <v>124.977428647305</v>
      </c>
      <c r="F18" s="1">
        <v>3147</v>
      </c>
      <c r="G18" s="1">
        <v>0.70704906417893698</v>
      </c>
      <c r="H18" s="1">
        <v>98.937820659172502</v>
      </c>
      <c r="I18" s="1">
        <v>0.40515988372092998</v>
      </c>
      <c r="J18" s="1">
        <v>0.31209028038923797</v>
      </c>
      <c r="K18" s="1">
        <v>0.102323751655076</v>
      </c>
      <c r="L18" s="1">
        <v>131.49480488429299</v>
      </c>
      <c r="M18" s="1">
        <v>2752</v>
      </c>
      <c r="N18" s="1">
        <v>0.68624044833140396</v>
      </c>
      <c r="O18" s="1">
        <v>93.581270583294298</v>
      </c>
    </row>
    <row r="19" spans="1:15" x14ac:dyDescent="0.3">
      <c r="A19" t="s">
        <v>35</v>
      </c>
      <c r="B19" s="1">
        <v>0.26900584795321603</v>
      </c>
      <c r="C19" s="1">
        <v>0.573023925991061</v>
      </c>
      <c r="D19" s="1">
        <v>7.3125762721193199E-2</v>
      </c>
      <c r="E19" s="1">
        <v>341.49887863899102</v>
      </c>
      <c r="F19" s="1">
        <v>684</v>
      </c>
      <c r="G19" s="1">
        <v>0.86301576534920299</v>
      </c>
      <c r="H19" s="1">
        <v>169.006838948461</v>
      </c>
      <c r="I19" s="1">
        <v>0.47441217150760701</v>
      </c>
      <c r="J19" s="1">
        <v>0.55041502850653801</v>
      </c>
      <c r="K19" s="1">
        <v>7.3619688750785506E-2</v>
      </c>
      <c r="L19" s="1">
        <v>322.51557740582399</v>
      </c>
      <c r="M19" s="1">
        <v>723</v>
      </c>
      <c r="N19" s="1">
        <v>0.83234572181838196</v>
      </c>
      <c r="O19" s="1">
        <v>169.670436134422</v>
      </c>
    </row>
    <row r="20" spans="1:15" x14ac:dyDescent="0.3">
      <c r="A20" t="s">
        <v>36</v>
      </c>
      <c r="B20" s="1">
        <v>0.17478856222311701</v>
      </c>
      <c r="C20" s="1">
        <v>0.52863585015663594</v>
      </c>
      <c r="D20" s="1">
        <v>4.6140720488689203E-2</v>
      </c>
      <c r="E20" s="1">
        <v>1029.9481750477401</v>
      </c>
      <c r="F20" s="1">
        <v>2483</v>
      </c>
      <c r="G20" s="1">
        <v>0.86379606391525199</v>
      </c>
      <c r="H20" s="1">
        <v>242.646618095874</v>
      </c>
      <c r="I20" s="1">
        <v>0.68402927249246603</v>
      </c>
      <c r="J20" s="1">
        <v>0.477114886187054</v>
      </c>
      <c r="K20" s="1">
        <v>0.101752928061469</v>
      </c>
      <c r="L20" s="1">
        <v>1059.80871307954</v>
      </c>
      <c r="M20" s="1">
        <v>2323</v>
      </c>
      <c r="N20" s="1">
        <v>0.86407260743592196</v>
      </c>
      <c r="O20" s="1">
        <v>272.70159802474097</v>
      </c>
    </row>
    <row r="21" spans="1:15" x14ac:dyDescent="0.3">
      <c r="A21" t="s">
        <v>37</v>
      </c>
      <c r="B21" s="1">
        <v>0.22681883024251001</v>
      </c>
      <c r="C21" s="1">
        <v>0.59647705229206904</v>
      </c>
      <c r="D21" s="1">
        <v>6.9144287973068597E-2</v>
      </c>
      <c r="E21" s="1">
        <v>252.10785451405701</v>
      </c>
      <c r="F21" s="1">
        <v>701</v>
      </c>
      <c r="G21" s="1">
        <v>0.81941429542649502</v>
      </c>
      <c r="H21" s="1">
        <v>67.523279029495697</v>
      </c>
      <c r="I21" s="1">
        <v>0.56921373200442904</v>
      </c>
      <c r="J21" s="1">
        <v>0.52777725905253703</v>
      </c>
      <c r="K21" s="1">
        <v>0.105675460464728</v>
      </c>
      <c r="L21" s="1">
        <v>215.82706041386601</v>
      </c>
      <c r="M21" s="1">
        <v>903</v>
      </c>
      <c r="N21" s="1">
        <v>0.77488713472947102</v>
      </c>
      <c r="O21" s="1">
        <v>74.007189813818798</v>
      </c>
    </row>
    <row r="22" spans="1:15" x14ac:dyDescent="0.3">
      <c r="A22" t="s">
        <v>38</v>
      </c>
      <c r="B22" s="1">
        <v>7.4492099322799099E-2</v>
      </c>
      <c r="C22" s="1">
        <v>0.65402658176119</v>
      </c>
      <c r="D22" s="1">
        <v>4.1307715481002497E-2</v>
      </c>
      <c r="E22" s="1">
        <v>2665.71067037585</v>
      </c>
      <c r="F22" s="1">
        <v>2215</v>
      </c>
      <c r="G22" s="1">
        <v>0.93341416554735601</v>
      </c>
      <c r="H22" s="1">
        <v>342.89870095256799</v>
      </c>
      <c r="I22" s="1">
        <v>0.77294455066921597</v>
      </c>
      <c r="J22" s="1">
        <v>0.57581153066872204</v>
      </c>
      <c r="K22" s="1">
        <v>8.7653696571185394E-2</v>
      </c>
      <c r="L22" s="1">
        <v>2721.9519086661498</v>
      </c>
      <c r="M22" s="1">
        <v>2092</v>
      </c>
      <c r="N22" s="1">
        <v>0.926601176069768</v>
      </c>
      <c r="O22" s="1">
        <v>410.07340461850202</v>
      </c>
    </row>
    <row r="23" spans="1:15" x14ac:dyDescent="0.3">
      <c r="A23" t="s">
        <v>39</v>
      </c>
      <c r="B23" s="1">
        <v>6.2341772151898699E-2</v>
      </c>
      <c r="C23" s="1">
        <v>0.57579172076641105</v>
      </c>
      <c r="D23" s="1">
        <v>5.6627658567584699E-2</v>
      </c>
      <c r="E23" s="1">
        <v>1341.67579444482</v>
      </c>
      <c r="F23" s="1">
        <v>9480</v>
      </c>
      <c r="G23" s="1">
        <v>0.84482345055997199</v>
      </c>
      <c r="H23" s="1">
        <v>408.83633971144599</v>
      </c>
      <c r="I23" s="1">
        <v>0.80613425925925897</v>
      </c>
      <c r="J23" s="1">
        <v>0.48882216618355401</v>
      </c>
      <c r="K23" s="1">
        <v>9.4443215035817901E-2</v>
      </c>
      <c r="L23" s="1">
        <v>1559.5829635674399</v>
      </c>
      <c r="M23" s="1">
        <v>6912</v>
      </c>
      <c r="N23" s="1">
        <v>0.83666460158322697</v>
      </c>
      <c r="O23" s="1">
        <v>449.60294151509299</v>
      </c>
    </row>
    <row r="24" spans="1:15" x14ac:dyDescent="0.3">
      <c r="A24" t="s">
        <v>40</v>
      </c>
      <c r="B24" s="1">
        <v>0.11330049261083699</v>
      </c>
      <c r="C24" s="1">
        <v>0.61414654232728305</v>
      </c>
      <c r="D24" s="1">
        <v>6.6364700048223799E-2</v>
      </c>
      <c r="E24" s="1">
        <v>266.32315739725601</v>
      </c>
      <c r="F24" s="1">
        <v>203</v>
      </c>
      <c r="G24" s="1">
        <v>0.95242378382225001</v>
      </c>
      <c r="H24" s="1">
        <v>143.923063294732</v>
      </c>
      <c r="I24" s="1">
        <v>0.56589147286821695</v>
      </c>
      <c r="J24" s="1">
        <v>0.56135354520480496</v>
      </c>
      <c r="K24" s="1">
        <v>0.17374157119912201</v>
      </c>
      <c r="L24" s="1">
        <v>332.35168411152699</v>
      </c>
      <c r="M24" s="1">
        <v>129</v>
      </c>
      <c r="N24" s="1">
        <v>0.952494644295383</v>
      </c>
      <c r="O24" s="1">
        <v>144.313814875926</v>
      </c>
    </row>
    <row r="25" spans="1:15" x14ac:dyDescent="0.3">
      <c r="A25" t="s">
        <v>41</v>
      </c>
      <c r="B25" s="1">
        <v>4.3286040396451501E-2</v>
      </c>
      <c r="C25" s="1">
        <v>0.69177456130697901</v>
      </c>
      <c r="D25" s="1">
        <v>2.4107223851712899E-2</v>
      </c>
      <c r="E25" s="1">
        <v>96.966877879132696</v>
      </c>
      <c r="F25" s="1">
        <v>34607</v>
      </c>
      <c r="G25" s="1">
        <v>0.65311741833416004</v>
      </c>
      <c r="H25" s="1">
        <v>29.771188690605999</v>
      </c>
      <c r="I25" s="1">
        <v>0.91480787253983098</v>
      </c>
      <c r="J25" s="1">
        <v>0.60497102812505699</v>
      </c>
      <c r="K25" s="1">
        <v>6.8277948067632099E-2</v>
      </c>
      <c r="L25" s="1">
        <v>99.385459072498904</v>
      </c>
      <c r="M25" s="1">
        <v>32010</v>
      </c>
      <c r="N25" s="1">
        <v>0.63765991246047704</v>
      </c>
      <c r="O25" s="1">
        <v>31.983854539423099</v>
      </c>
    </row>
    <row r="26" spans="1:15" x14ac:dyDescent="0.3">
      <c r="A26" t="s">
        <v>42</v>
      </c>
      <c r="B26" s="1">
        <v>1.6078720508166899E-2</v>
      </c>
      <c r="C26" s="1">
        <v>0.64836500561729504</v>
      </c>
      <c r="D26" s="1">
        <v>1.5434346436798699E-2</v>
      </c>
      <c r="E26" s="1">
        <v>96.167047197871298</v>
      </c>
      <c r="F26" s="1">
        <v>35264</v>
      </c>
      <c r="G26" s="1">
        <v>0.64334921143287904</v>
      </c>
      <c r="H26" s="1">
        <v>32.046848812543502</v>
      </c>
      <c r="I26" s="1">
        <v>0.93451762986888098</v>
      </c>
      <c r="J26" s="1">
        <v>0.56994588964170501</v>
      </c>
      <c r="K26" s="1">
        <v>6.9039657179658598E-2</v>
      </c>
      <c r="L26" s="1">
        <v>111.287406568892</v>
      </c>
      <c r="M26" s="1">
        <v>26007</v>
      </c>
      <c r="N26" s="1">
        <v>0.67466126503823998</v>
      </c>
      <c r="O26" s="1">
        <v>35.501569951469598</v>
      </c>
    </row>
    <row r="27" spans="1:15" x14ac:dyDescent="0.3">
      <c r="A27" t="s">
        <v>43</v>
      </c>
      <c r="B27" s="1">
        <v>8.1392012104453005E-3</v>
      </c>
      <c r="C27" s="1">
        <v>0.66131173040234803</v>
      </c>
      <c r="D27" s="1">
        <v>2.2125203391749101E-2</v>
      </c>
      <c r="E27" s="1">
        <v>92.897958987567094</v>
      </c>
      <c r="F27" s="1">
        <v>38333</v>
      </c>
      <c r="G27" s="1">
        <v>0.64629748460604397</v>
      </c>
      <c r="H27" s="1">
        <v>28.984244255841901</v>
      </c>
      <c r="I27" s="1">
        <v>0.96562468922995304</v>
      </c>
      <c r="J27" s="1">
        <v>0.58820585845281903</v>
      </c>
      <c r="K27" s="1">
        <v>6.41374270506955E-2</v>
      </c>
      <c r="L27" s="1">
        <v>103.606809119262</v>
      </c>
      <c r="M27" s="1">
        <v>30167</v>
      </c>
      <c r="N27" s="1">
        <v>0.65204403508744102</v>
      </c>
      <c r="O27" s="1">
        <v>33.010593332356301</v>
      </c>
    </row>
  </sheetData>
  <mergeCells count="1">
    <mergeCell ref="A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8621-B8D5-40A3-84F1-169EDFA7FE25}">
  <dimension ref="A2:BS35"/>
  <sheetViews>
    <sheetView tabSelected="1" workbookViewId="0">
      <selection activeCell="B6" sqref="B6"/>
    </sheetView>
  </sheetViews>
  <sheetFormatPr baseColWidth="10" defaultRowHeight="14.4" x14ac:dyDescent="0.3"/>
  <cols>
    <col min="1" max="1" width="89.6640625" bestFit="1" customWidth="1"/>
    <col min="2" max="2" width="8.44140625" bestFit="1" customWidth="1"/>
    <col min="3" max="3" width="4.88671875" bestFit="1" customWidth="1"/>
    <col min="4" max="4" width="5.44140625" bestFit="1" customWidth="1"/>
    <col min="5" max="6" width="7.44140625" bestFit="1" customWidth="1"/>
    <col min="7" max="7" width="9" bestFit="1" customWidth="1"/>
    <col min="8" max="8" width="6.44140625" bestFit="1" customWidth="1"/>
    <col min="9" max="9" width="8.44140625" bestFit="1" customWidth="1"/>
    <col min="10" max="10" width="4.88671875" bestFit="1" customWidth="1"/>
    <col min="11" max="11" width="5.44140625" bestFit="1" customWidth="1"/>
    <col min="12" max="12" width="7.44140625" bestFit="1" customWidth="1"/>
    <col min="13" max="13" width="8.44140625" bestFit="1" customWidth="1"/>
    <col min="14" max="14" width="9" bestFit="1" customWidth="1"/>
    <col min="15" max="15" width="6.44140625" bestFit="1" customWidth="1"/>
    <col min="16" max="16" width="8.44140625" bestFit="1" customWidth="1"/>
    <col min="17" max="17" width="4.88671875" bestFit="1" customWidth="1"/>
    <col min="18" max="18" width="5.44140625" bestFit="1" customWidth="1"/>
    <col min="19" max="19" width="7.44140625" bestFit="1" customWidth="1"/>
    <col min="20" max="20" width="8.44140625" bestFit="1" customWidth="1"/>
    <col min="21" max="21" width="9" bestFit="1" customWidth="1"/>
    <col min="22" max="22" width="6.44140625" bestFit="1" customWidth="1"/>
    <col min="23" max="23" width="8.44140625" bestFit="1" customWidth="1"/>
    <col min="24" max="24" width="4.88671875" bestFit="1" customWidth="1"/>
    <col min="25" max="25" width="5.44140625" bestFit="1" customWidth="1"/>
    <col min="26" max="26" width="7.44140625" bestFit="1" customWidth="1"/>
    <col min="27" max="27" width="8.44140625" bestFit="1" customWidth="1"/>
    <col min="28" max="28" width="9" bestFit="1" customWidth="1"/>
    <col min="29" max="29" width="6.44140625" bestFit="1" customWidth="1"/>
    <col min="30" max="30" width="8.44140625" bestFit="1" customWidth="1"/>
    <col min="31" max="31" width="4.88671875" bestFit="1" customWidth="1"/>
    <col min="32" max="32" width="5.44140625" bestFit="1" customWidth="1"/>
    <col min="33" max="33" width="7.44140625" bestFit="1" customWidth="1"/>
    <col min="34" max="34" width="8.44140625" bestFit="1" customWidth="1"/>
    <col min="35" max="35" width="9" bestFit="1" customWidth="1"/>
  </cols>
  <sheetData>
    <row r="2" spans="1:71" x14ac:dyDescent="0.3">
      <c r="A2" s="2" t="s">
        <v>134</v>
      </c>
      <c r="B2" s="2"/>
      <c r="C2" s="2"/>
      <c r="D2" s="2"/>
      <c r="E2" s="2"/>
      <c r="F2" s="2"/>
      <c r="G2" s="2"/>
      <c r="H2" s="2"/>
      <c r="I2" s="2"/>
    </row>
    <row r="4" spans="1:71" x14ac:dyDescent="0.3">
      <c r="A4" s="6"/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</row>
    <row r="5" spans="1:71" x14ac:dyDescent="0.3">
      <c r="A5" s="7" t="s">
        <v>125</v>
      </c>
      <c r="B5" s="8">
        <f>AVERAGE(B17:B35)</f>
        <v>0.77362068109610671</v>
      </c>
      <c r="C5" s="8">
        <f t="shared" ref="C5:H5" si="0">AVERAGE(C17:C35)</f>
        <v>0.4289094460522202</v>
      </c>
      <c r="D5" s="8">
        <f t="shared" si="0"/>
        <v>0.18702955471517585</v>
      </c>
      <c r="E5" s="8">
        <f t="shared" si="0"/>
        <v>1981.4879725070234</v>
      </c>
      <c r="F5" s="8">
        <f t="shared" si="0"/>
        <v>762.63157894736844</v>
      </c>
      <c r="G5" s="8">
        <f t="shared" si="0"/>
        <v>0.9442983871620203</v>
      </c>
      <c r="H5" s="8">
        <f t="shared" si="0"/>
        <v>223.45649594319676</v>
      </c>
      <c r="I5" s="8">
        <f>51.965/31</f>
        <v>1.6762903225806454</v>
      </c>
    </row>
    <row r="6" spans="1:71" x14ac:dyDescent="0.3">
      <c r="A6" s="7" t="s">
        <v>126</v>
      </c>
      <c r="B6" s="8">
        <f>AVERAGE(I17:I40)</f>
        <v>0.82928561348424756</v>
      </c>
      <c r="C6" s="8">
        <f t="shared" ref="C6:H6" si="1">AVERAGE(J17:J40)</f>
        <v>0.44194044010075934</v>
      </c>
      <c r="D6" s="8">
        <f t="shared" si="1"/>
        <v>0.1547166981414437</v>
      </c>
      <c r="E6" s="8">
        <f t="shared" si="1"/>
        <v>1201.6193503329239</v>
      </c>
      <c r="F6" s="8">
        <f t="shared" si="1"/>
        <v>2028</v>
      </c>
      <c r="G6" s="8">
        <f t="shared" si="1"/>
        <v>0.91174521899339489</v>
      </c>
      <c r="H6" s="8">
        <f t="shared" si="1"/>
        <v>205.25121859564953</v>
      </c>
      <c r="I6" s="8">
        <f>321.56/31</f>
        <v>10.372903225806452</v>
      </c>
    </row>
    <row r="7" spans="1:71" x14ac:dyDescent="0.3">
      <c r="A7" s="7" t="s">
        <v>127</v>
      </c>
      <c r="B7" s="8">
        <f>AVERAGE(P17:P40)</f>
        <v>0.83285094501343515</v>
      </c>
      <c r="C7" s="8">
        <f t="shared" ref="C7:H7" si="2">AVERAGE(Q17:Q40)</f>
        <v>0.45871020655259021</v>
      </c>
      <c r="D7" s="8">
        <f t="shared" si="2"/>
        <v>0.14903171452709976</v>
      </c>
      <c r="E7" s="8">
        <f t="shared" si="2"/>
        <v>1100.3698791772506</v>
      </c>
      <c r="F7" s="8">
        <f t="shared" si="2"/>
        <v>2706.7368421052633</v>
      </c>
      <c r="G7" s="8">
        <f t="shared" si="2"/>
        <v>0.8986611783592704</v>
      </c>
      <c r="H7" s="8">
        <f t="shared" si="2"/>
        <v>199.78055575061674</v>
      </c>
      <c r="I7" s="8">
        <f>944.583/31</f>
        <v>30.470419354838707</v>
      </c>
    </row>
    <row r="8" spans="1:71" x14ac:dyDescent="0.3">
      <c r="A8" s="7" t="s">
        <v>128</v>
      </c>
      <c r="B8" s="8">
        <f>AVERAGE(W17:W40)</f>
        <v>0.77534731031403559</v>
      </c>
      <c r="C8" s="8">
        <f t="shared" ref="C8:H8" si="3">AVERAGE(X17:X40)</f>
        <v>0.47915373121188659</v>
      </c>
      <c r="D8" s="8">
        <f t="shared" si="3"/>
        <v>0.12933522113601717</v>
      </c>
      <c r="E8" s="8">
        <f t="shared" si="3"/>
        <v>981.72120253386367</v>
      </c>
      <c r="F8" s="8">
        <f t="shared" si="3"/>
        <v>3747.2105263157896</v>
      </c>
      <c r="G8" s="8">
        <f t="shared" si="3"/>
        <v>0.88551319990044886</v>
      </c>
      <c r="H8" s="8">
        <f t="shared" si="3"/>
        <v>188.84479456932814</v>
      </c>
      <c r="I8" s="8">
        <f>1471.086/31</f>
        <v>47.454387096774191</v>
      </c>
    </row>
    <row r="9" spans="1:71" x14ac:dyDescent="0.3">
      <c r="A9" s="7" t="s">
        <v>129</v>
      </c>
      <c r="B9" s="8">
        <f>AVERAGE(AD17:AD40)</f>
        <v>0.78712173980713851</v>
      </c>
      <c r="C9" s="8">
        <f t="shared" ref="C9:H9" si="4">AVERAGE(AE17:AE40)</f>
        <v>0.48753547425467075</v>
      </c>
      <c r="D9" s="8">
        <f t="shared" si="4"/>
        <v>0.11333789106468398</v>
      </c>
      <c r="E9" s="8">
        <f t="shared" si="4"/>
        <v>906.22802226361841</v>
      </c>
      <c r="F9" s="8">
        <f t="shared" si="4"/>
        <v>4013.8421052631579</v>
      </c>
      <c r="G9" s="8">
        <f t="shared" si="4"/>
        <v>0.88138776437186628</v>
      </c>
      <c r="H9" s="8">
        <f t="shared" si="4"/>
        <v>187.45175048450312</v>
      </c>
      <c r="I9" s="8">
        <f>2447.712/31</f>
        <v>78.958451612903232</v>
      </c>
    </row>
    <row r="10" spans="1:71" x14ac:dyDescent="0.3">
      <c r="A10" s="7" t="s">
        <v>130</v>
      </c>
      <c r="B10" s="8">
        <f>AVERAGE(AK17:AK40)</f>
        <v>0.73608956684015436</v>
      </c>
      <c r="C10" s="8">
        <f t="shared" ref="C10:H10" si="5">AVERAGE(AL17:AL40)</f>
        <v>0.5039107799907615</v>
      </c>
      <c r="D10" s="8">
        <f t="shared" si="5"/>
        <v>9.9449687091996419E-2</v>
      </c>
      <c r="E10" s="8">
        <f t="shared" si="5"/>
        <v>878.93866965772986</v>
      </c>
      <c r="F10" s="8">
        <f t="shared" si="5"/>
        <v>4425.2631578947367</v>
      </c>
      <c r="G10" s="8">
        <f t="shared" si="5"/>
        <v>0.87213265372993176</v>
      </c>
      <c r="H10" s="8">
        <f t="shared" si="5"/>
        <v>182.64779073990144</v>
      </c>
      <c r="I10" s="8">
        <f>2941.594/31</f>
        <v>94.890129032258059</v>
      </c>
    </row>
    <row r="11" spans="1:71" x14ac:dyDescent="0.3">
      <c r="A11" s="7" t="s">
        <v>131</v>
      </c>
      <c r="B11" s="8">
        <f>AVERAGE(AR17:AR40)</f>
        <v>0.71391620433707137</v>
      </c>
      <c r="C11" s="8">
        <f t="shared" ref="C11:H11" si="6">AVERAGE(AS17:AS40)</f>
        <v>0.50308841369504043</v>
      </c>
      <c r="D11" s="8">
        <f t="shared" si="6"/>
        <v>0.11112020772822523</v>
      </c>
      <c r="E11" s="8">
        <f t="shared" si="6"/>
        <v>818.89497386365576</v>
      </c>
      <c r="F11" s="8">
        <f t="shared" si="6"/>
        <v>4561.5263157894733</v>
      </c>
      <c r="G11" s="8">
        <f t="shared" si="6"/>
        <v>0.87043042101674239</v>
      </c>
      <c r="H11" s="8">
        <f t="shared" si="6"/>
        <v>180.32783612123379</v>
      </c>
      <c r="I11" s="8">
        <f>3450.645/31</f>
        <v>111.31112903225807</v>
      </c>
    </row>
    <row r="12" spans="1:71" x14ac:dyDescent="0.3">
      <c r="A12" s="7" t="s">
        <v>132</v>
      </c>
      <c r="B12" s="8">
        <f>AVERAGE(AY17:AY40)</f>
        <v>0.60787853389655433</v>
      </c>
      <c r="C12" s="8">
        <f t="shared" ref="C12:H12" si="7">AVERAGE(AZ17:AZ40)</f>
        <v>0.51484869348907636</v>
      </c>
      <c r="D12" s="8">
        <f t="shared" si="7"/>
        <v>9.9261295446658002E-2</v>
      </c>
      <c r="E12" s="8">
        <f t="shared" si="7"/>
        <v>790.04530194620168</v>
      </c>
      <c r="F12" s="8">
        <f t="shared" si="7"/>
        <v>4933.7894736842109</v>
      </c>
      <c r="G12" s="8">
        <f t="shared" si="7"/>
        <v>0.86355604658507468</v>
      </c>
      <c r="H12" s="8">
        <f t="shared" si="7"/>
        <v>177.30931265913773</v>
      </c>
      <c r="I12" s="8">
        <f>4303.584/31</f>
        <v>138.82529032258063</v>
      </c>
    </row>
    <row r="13" spans="1:71" x14ac:dyDescent="0.3">
      <c r="A13" s="7" t="s">
        <v>133</v>
      </c>
      <c r="B13" s="8">
        <f>AVERAGE(BF17:BF40)</f>
        <v>0.55311551457149433</v>
      </c>
      <c r="C13" s="8">
        <f t="shared" ref="C13:H13" si="8">AVERAGE(BG17:BG40)</f>
        <v>0.52465753703601958</v>
      </c>
      <c r="D13" s="8">
        <f t="shared" si="8"/>
        <v>7.5675867740681232E-2</v>
      </c>
      <c r="E13" s="8">
        <f t="shared" si="8"/>
        <v>745.79859562227398</v>
      </c>
      <c r="F13" s="8">
        <f t="shared" si="8"/>
        <v>5485.6315789473683</v>
      </c>
      <c r="G13" s="8">
        <f t="shared" si="8"/>
        <v>0.86581227485072831</v>
      </c>
      <c r="H13" s="8">
        <f t="shared" si="8"/>
        <v>180.62018311532884</v>
      </c>
      <c r="I13" s="8">
        <f>4270.2/31</f>
        <v>137.7483870967742</v>
      </c>
    </row>
    <row r="14" spans="1:71" x14ac:dyDescent="0.3">
      <c r="A14" s="7" t="s">
        <v>123</v>
      </c>
      <c r="B14" s="8">
        <f>AVERAGE(BM17:BM40)</f>
        <v>0.47468914347292784</v>
      </c>
      <c r="C14" s="8">
        <f t="shared" ref="C14:H14" si="9">AVERAGE(BN17:BN40)</f>
        <v>0.52343566796317997</v>
      </c>
      <c r="D14" s="8">
        <f t="shared" si="9"/>
        <v>7.9409322344224528E-2</v>
      </c>
      <c r="E14" s="8">
        <f t="shared" si="9"/>
        <v>793.95151173871238</v>
      </c>
      <c r="F14" s="8">
        <f t="shared" si="9"/>
        <v>5517</v>
      </c>
      <c r="G14" s="8">
        <f t="shared" si="9"/>
        <v>0.86229839566216848</v>
      </c>
      <c r="H14" s="8">
        <f t="shared" si="9"/>
        <v>176.65736216901215</v>
      </c>
      <c r="I14" s="8">
        <f>6205.745/31</f>
        <v>200.18532258064516</v>
      </c>
    </row>
    <row r="16" spans="1:71" x14ac:dyDescent="0.3">
      <c r="A16" t="s">
        <v>10</v>
      </c>
      <c r="B16" t="s">
        <v>11</v>
      </c>
      <c r="C16" t="s">
        <v>12</v>
      </c>
      <c r="D16" t="s">
        <v>13</v>
      </c>
      <c r="E16" t="s">
        <v>14</v>
      </c>
      <c r="F16" t="s">
        <v>15</v>
      </c>
      <c r="G16" t="s">
        <v>16</v>
      </c>
      <c r="H16" t="s">
        <v>17</v>
      </c>
      <c r="I16" t="s">
        <v>18</v>
      </c>
      <c r="J16" t="s">
        <v>19</v>
      </c>
      <c r="K16" t="s">
        <v>20</v>
      </c>
      <c r="L16" t="s">
        <v>21</v>
      </c>
      <c r="M16" t="s">
        <v>22</v>
      </c>
      <c r="N16" t="s">
        <v>23</v>
      </c>
      <c r="O16" t="s">
        <v>24</v>
      </c>
      <c r="P16" t="s">
        <v>48</v>
      </c>
      <c r="Q16" t="s">
        <v>49</v>
      </c>
      <c r="R16" t="s">
        <v>50</v>
      </c>
      <c r="S16" t="s">
        <v>51</v>
      </c>
      <c r="T16" t="s">
        <v>52</v>
      </c>
      <c r="U16" t="s">
        <v>53</v>
      </c>
      <c r="V16" t="s">
        <v>54</v>
      </c>
      <c r="W16" t="s">
        <v>55</v>
      </c>
      <c r="X16" t="s">
        <v>56</v>
      </c>
      <c r="Y16" t="s">
        <v>57</v>
      </c>
      <c r="Z16" t="s">
        <v>58</v>
      </c>
      <c r="AA16" t="s">
        <v>59</v>
      </c>
      <c r="AB16" t="s">
        <v>60</v>
      </c>
      <c r="AC16" t="s">
        <v>61</v>
      </c>
      <c r="AD16" t="s">
        <v>79</v>
      </c>
      <c r="AE16" t="s">
        <v>80</v>
      </c>
      <c r="AF16" t="s">
        <v>81</v>
      </c>
      <c r="AG16" t="s">
        <v>82</v>
      </c>
      <c r="AH16" t="s">
        <v>83</v>
      </c>
      <c r="AI16" t="s">
        <v>84</v>
      </c>
      <c r="AJ16" t="s">
        <v>85</v>
      </c>
      <c r="AK16" t="s">
        <v>86</v>
      </c>
      <c r="AL16" t="s">
        <v>87</v>
      </c>
      <c r="AM16" t="s">
        <v>88</v>
      </c>
      <c r="AN16" t="s">
        <v>89</v>
      </c>
      <c r="AO16" t="s">
        <v>90</v>
      </c>
      <c r="AP16" t="s">
        <v>91</v>
      </c>
      <c r="AQ16" t="s">
        <v>92</v>
      </c>
      <c r="AR16" t="s">
        <v>93</v>
      </c>
      <c r="AS16" t="s">
        <v>94</v>
      </c>
      <c r="AT16" t="s">
        <v>95</v>
      </c>
      <c r="AU16" t="s">
        <v>96</v>
      </c>
      <c r="AV16" t="s">
        <v>97</v>
      </c>
      <c r="AW16" t="s">
        <v>98</v>
      </c>
      <c r="AX16" t="s">
        <v>99</v>
      </c>
      <c r="AY16" t="s">
        <v>100</v>
      </c>
      <c r="AZ16" t="s">
        <v>101</v>
      </c>
      <c r="BA16" t="s">
        <v>102</v>
      </c>
      <c r="BB16" t="s">
        <v>103</v>
      </c>
      <c r="BC16" t="s">
        <v>104</v>
      </c>
      <c r="BD16" t="s">
        <v>105</v>
      </c>
      <c r="BE16" t="s">
        <v>106</v>
      </c>
      <c r="BF16" t="s">
        <v>107</v>
      </c>
      <c r="BG16" t="s">
        <v>108</v>
      </c>
      <c r="BH16" t="s">
        <v>109</v>
      </c>
      <c r="BI16" t="s">
        <v>110</v>
      </c>
      <c r="BJ16" t="s">
        <v>111</v>
      </c>
      <c r="BK16" t="s">
        <v>112</v>
      </c>
      <c r="BL16" t="s">
        <v>113</v>
      </c>
      <c r="BM16" t="s">
        <v>114</v>
      </c>
      <c r="BN16" t="s">
        <v>115</v>
      </c>
      <c r="BO16" t="s">
        <v>116</v>
      </c>
      <c r="BP16" t="s">
        <v>117</v>
      </c>
      <c r="BQ16" t="s">
        <v>118</v>
      </c>
      <c r="BR16" t="s">
        <v>119</v>
      </c>
      <c r="BS16" t="s">
        <v>120</v>
      </c>
    </row>
    <row r="17" spans="1:71" x14ac:dyDescent="0.3">
      <c r="A17" t="s">
        <v>25</v>
      </c>
      <c r="B17" s="1">
        <v>0.3</v>
      </c>
      <c r="C17" s="1">
        <v>0.67818283311968097</v>
      </c>
      <c r="D17" s="1">
        <v>0.105190879031219</v>
      </c>
      <c r="E17" s="1">
        <v>792.30180046630005</v>
      </c>
      <c r="F17" s="1">
        <v>10</v>
      </c>
      <c r="G17" s="1">
        <v>0.98682703461180499</v>
      </c>
      <c r="H17" s="1">
        <v>142.62746318248099</v>
      </c>
      <c r="I17" s="1">
        <v>0.66666666666666596</v>
      </c>
      <c r="J17" s="1">
        <v>0.67871972983226003</v>
      </c>
      <c r="K17" s="1">
        <v>1.6317473887442799E-2</v>
      </c>
      <c r="L17" s="1">
        <v>719.65294227629795</v>
      </c>
      <c r="M17" s="1">
        <v>12</v>
      </c>
      <c r="N17" s="1">
        <v>0.99311659046898104</v>
      </c>
      <c r="O17" s="1">
        <v>142.62746318248099</v>
      </c>
      <c r="P17" s="1">
        <v>0.5</v>
      </c>
      <c r="Q17" s="1">
        <v>0.67802856378383403</v>
      </c>
      <c r="R17" s="1">
        <v>0.122216872626116</v>
      </c>
      <c r="S17" s="1">
        <v>794.25521195950103</v>
      </c>
      <c r="T17" s="1">
        <v>10</v>
      </c>
      <c r="U17" s="1">
        <v>0.99046203721973203</v>
      </c>
      <c r="V17" s="1">
        <v>142.62746318248099</v>
      </c>
      <c r="W17" s="1">
        <v>0.27272727272727199</v>
      </c>
      <c r="X17" s="1">
        <v>0.67818281132107705</v>
      </c>
      <c r="Y17" s="1">
        <v>0.122216872626116</v>
      </c>
      <c r="Z17" s="1">
        <v>752.71154191614596</v>
      </c>
      <c r="AA17" s="1">
        <v>11</v>
      </c>
      <c r="AB17" s="1">
        <v>0.98556186996838402</v>
      </c>
      <c r="AC17" s="1">
        <v>142.62746318248099</v>
      </c>
      <c r="AD17" s="1">
        <v>0.36363636363636298</v>
      </c>
      <c r="AE17" s="1">
        <v>0.67871981977176798</v>
      </c>
      <c r="AF17" s="1">
        <v>4.2852614000300902E-2</v>
      </c>
      <c r="AG17" s="1">
        <v>751.61829250552705</v>
      </c>
      <c r="AH17" s="1">
        <v>11</v>
      </c>
      <c r="AI17" s="1">
        <v>0.99341546438887895</v>
      </c>
      <c r="AJ17" s="1">
        <v>142.62746318248099</v>
      </c>
      <c r="AK17" s="1">
        <v>0.3</v>
      </c>
      <c r="AL17" s="1">
        <v>0.67871980911435603</v>
      </c>
      <c r="AM17" s="1">
        <v>1.6317473887442799E-2</v>
      </c>
      <c r="AN17" s="1">
        <v>792.21210289634303</v>
      </c>
      <c r="AO17" s="1">
        <v>10</v>
      </c>
      <c r="AP17" s="1">
        <v>0.98626698025769299</v>
      </c>
      <c r="AQ17" s="1">
        <v>142.62746318248099</v>
      </c>
      <c r="AR17" s="1">
        <v>0.45454545454545398</v>
      </c>
      <c r="AS17" s="1">
        <v>0.67818290704667195</v>
      </c>
      <c r="AT17" s="1">
        <v>0.122216872626116</v>
      </c>
      <c r="AU17" s="1">
        <v>753.15922873988802</v>
      </c>
      <c r="AV17" s="1">
        <v>11</v>
      </c>
      <c r="AW17" s="1">
        <v>0.98935504902779703</v>
      </c>
      <c r="AX17" s="1">
        <v>142.62746318248099</v>
      </c>
      <c r="AY17" s="1">
        <v>0.38461538461538403</v>
      </c>
      <c r="AZ17" s="1">
        <v>0.67871974110919897</v>
      </c>
      <c r="BA17" s="1">
        <v>1.06463778096664E-2</v>
      </c>
      <c r="BB17" s="1">
        <v>683.31123978899598</v>
      </c>
      <c r="BC17" s="1">
        <v>13</v>
      </c>
      <c r="BD17" s="1">
        <v>0.98967377479335605</v>
      </c>
      <c r="BE17" s="1">
        <v>142.62746318248099</v>
      </c>
      <c r="BF17" s="1">
        <v>0.23076923076923</v>
      </c>
      <c r="BG17" s="1">
        <v>0.67871983609558795</v>
      </c>
      <c r="BH17" s="1">
        <v>1.6317473887442799E-2</v>
      </c>
      <c r="BI17" s="1">
        <v>695.30681160577103</v>
      </c>
      <c r="BJ17" s="1">
        <v>13</v>
      </c>
      <c r="BK17" s="1">
        <v>0.99293753149064701</v>
      </c>
      <c r="BL17" s="1">
        <v>142.62746318248099</v>
      </c>
      <c r="BM17" s="1">
        <v>0.18181818181818099</v>
      </c>
      <c r="BN17" s="1">
        <v>0.67871978058851001</v>
      </c>
      <c r="BO17" s="1">
        <v>1.6317473887442799E-2</v>
      </c>
      <c r="BP17" s="1">
        <v>754.07144043249696</v>
      </c>
      <c r="BQ17" s="1">
        <v>11</v>
      </c>
      <c r="BR17" s="1">
        <v>0.98918065753027595</v>
      </c>
      <c r="BS17" s="1">
        <v>142.62746318248099</v>
      </c>
    </row>
    <row r="18" spans="1:71" x14ac:dyDescent="0.3">
      <c r="A18" t="s">
        <v>26</v>
      </c>
      <c r="B18" s="1">
        <v>0.19354838709677399</v>
      </c>
      <c r="C18" s="1">
        <v>0.47814143907739498</v>
      </c>
      <c r="D18" s="1">
        <v>0.13898439182588501</v>
      </c>
      <c r="E18" s="1">
        <v>153.15429137028701</v>
      </c>
      <c r="F18" s="1">
        <v>31</v>
      </c>
      <c r="G18" s="1">
        <v>0.89990110223571596</v>
      </c>
      <c r="H18" s="1">
        <v>98.347660174577697</v>
      </c>
      <c r="I18" s="1">
        <v>0.25925925925925902</v>
      </c>
      <c r="J18" s="1">
        <v>0.48172948956831202</v>
      </c>
      <c r="K18" s="1">
        <v>0.128127871947291</v>
      </c>
      <c r="L18" s="1">
        <v>165.29741077345901</v>
      </c>
      <c r="M18" s="1">
        <v>27</v>
      </c>
      <c r="N18" s="1">
        <v>0.91988947689930001</v>
      </c>
      <c r="O18" s="1">
        <v>94.275691591921102</v>
      </c>
      <c r="P18" s="1">
        <v>0.45945945945945899</v>
      </c>
      <c r="Q18" s="1">
        <v>0.46866330578683602</v>
      </c>
      <c r="R18" s="1">
        <v>0.22070483294492299</v>
      </c>
      <c r="S18" s="1">
        <v>138.78394631154299</v>
      </c>
      <c r="T18" s="1">
        <v>37</v>
      </c>
      <c r="U18" s="1">
        <v>0.89914850045185402</v>
      </c>
      <c r="V18" s="1">
        <v>99.968230794599506</v>
      </c>
      <c r="W18" s="1">
        <v>0.3</v>
      </c>
      <c r="X18" s="1">
        <v>0.47979270145216901</v>
      </c>
      <c r="Y18" s="1">
        <v>0.118495257063036</v>
      </c>
      <c r="Z18" s="1">
        <v>159.40772256462299</v>
      </c>
      <c r="AA18" s="1">
        <v>30</v>
      </c>
      <c r="AB18" s="1">
        <v>0.92202945851264195</v>
      </c>
      <c r="AC18" s="1">
        <v>94.275691591921102</v>
      </c>
      <c r="AD18" s="1">
        <v>0.52631578947368396</v>
      </c>
      <c r="AE18" s="1">
        <v>0.463587176817291</v>
      </c>
      <c r="AF18" s="1">
        <v>0.13137044505057099</v>
      </c>
      <c r="AG18" s="1">
        <v>137.10913562279401</v>
      </c>
      <c r="AH18" s="1">
        <v>38</v>
      </c>
      <c r="AI18" s="1">
        <v>0.90561283332796205</v>
      </c>
      <c r="AJ18" s="1">
        <v>97.218956241340607</v>
      </c>
      <c r="AK18" s="1">
        <v>0.57575757575757502</v>
      </c>
      <c r="AL18" s="1">
        <v>0.466299547398007</v>
      </c>
      <c r="AM18" s="1">
        <v>0.13318180749208999</v>
      </c>
      <c r="AN18" s="1">
        <v>149.1018284367</v>
      </c>
      <c r="AO18" s="1">
        <v>33</v>
      </c>
      <c r="AP18" s="1">
        <v>0.90287159754791002</v>
      </c>
      <c r="AQ18" s="1">
        <v>94.693864949098398</v>
      </c>
      <c r="AR18" s="1">
        <v>0.34375</v>
      </c>
      <c r="AS18" s="1">
        <v>0.479266892447205</v>
      </c>
      <c r="AT18" s="1">
        <v>0.12411653660557601</v>
      </c>
      <c r="AU18" s="1">
        <v>151.48544737638201</v>
      </c>
      <c r="AV18" s="1">
        <v>32</v>
      </c>
      <c r="AW18" s="1">
        <v>0.90853450350834497</v>
      </c>
      <c r="AX18" s="1">
        <v>100.75549440848501</v>
      </c>
      <c r="AY18" s="1">
        <v>0.27777777777777701</v>
      </c>
      <c r="AZ18" s="1">
        <v>0.48297890240163399</v>
      </c>
      <c r="BA18" s="1">
        <v>0.110391832176138</v>
      </c>
      <c r="BB18" s="1">
        <v>141.70378018252401</v>
      </c>
      <c r="BC18" s="1">
        <v>36</v>
      </c>
      <c r="BD18" s="1">
        <v>0.91139638954699698</v>
      </c>
      <c r="BE18" s="1">
        <v>94.275691591921102</v>
      </c>
      <c r="BF18" s="1">
        <v>0.32352941176470501</v>
      </c>
      <c r="BG18" s="1">
        <v>0.48208367532176499</v>
      </c>
      <c r="BH18" s="1">
        <v>0.118495257063036</v>
      </c>
      <c r="BI18" s="1">
        <v>144.46338684421701</v>
      </c>
      <c r="BJ18" s="1">
        <v>34</v>
      </c>
      <c r="BK18" s="1">
        <v>0.89789945592250897</v>
      </c>
      <c r="BL18" s="1">
        <v>94.275691591921102</v>
      </c>
      <c r="BM18" s="1">
        <v>0.2</v>
      </c>
      <c r="BN18" s="1">
        <v>0.48351455070419902</v>
      </c>
      <c r="BO18" s="1">
        <v>0.118495257063036</v>
      </c>
      <c r="BP18" s="1">
        <v>144.20958723266401</v>
      </c>
      <c r="BQ18" s="1">
        <v>35</v>
      </c>
      <c r="BR18" s="1">
        <v>0.91557249955970899</v>
      </c>
      <c r="BS18" s="1">
        <v>94.275691591921102</v>
      </c>
    </row>
    <row r="19" spans="1:71" x14ac:dyDescent="0.3">
      <c r="A19" t="s">
        <v>27</v>
      </c>
      <c r="B19" s="1">
        <v>0.85714285714285698</v>
      </c>
      <c r="C19" s="1">
        <v>0.14208336453614301</v>
      </c>
      <c r="D19" s="1">
        <v>1.54304393276961E-2</v>
      </c>
      <c r="E19" s="1">
        <v>2486.4305204155698</v>
      </c>
      <c r="F19" s="1">
        <v>28</v>
      </c>
      <c r="G19" s="1">
        <v>0.99988863698027197</v>
      </c>
      <c r="H19" s="1">
        <v>279.91546336707199</v>
      </c>
      <c r="I19" s="1">
        <v>0.76</v>
      </c>
      <c r="J19" s="1">
        <v>0.14197202286799701</v>
      </c>
      <c r="K19" s="1">
        <v>0.12699852303426401</v>
      </c>
      <c r="L19" s="1">
        <v>2629.2983844485798</v>
      </c>
      <c r="M19" s="1">
        <v>25</v>
      </c>
      <c r="N19" s="1">
        <v>1.0002668040918801</v>
      </c>
      <c r="O19" s="1">
        <v>279.91546336707199</v>
      </c>
      <c r="P19" s="1">
        <v>0.88461538461538403</v>
      </c>
      <c r="Q19" s="1">
        <v>0.14208372014043799</v>
      </c>
      <c r="R19" s="1">
        <v>8.9208055505940397E-6</v>
      </c>
      <c r="S19" s="1">
        <v>2583.8118598834799</v>
      </c>
      <c r="T19" s="1">
        <v>26</v>
      </c>
      <c r="U19" s="1">
        <v>1.0007921754023501</v>
      </c>
      <c r="V19" s="1">
        <v>279.91535512594999</v>
      </c>
      <c r="W19" s="1">
        <v>0.77777777777777701</v>
      </c>
      <c r="X19" s="1">
        <v>0.142083379451973</v>
      </c>
      <c r="Y19" s="1">
        <v>8.9208055463751905E-6</v>
      </c>
      <c r="Z19" s="1">
        <v>2534.9206552381902</v>
      </c>
      <c r="AA19" s="1">
        <v>27</v>
      </c>
      <c r="AB19" s="1">
        <v>1.0008576399356399</v>
      </c>
      <c r="AC19" s="1">
        <v>279.91556328196998</v>
      </c>
      <c r="AD19" s="1">
        <v>0.78571428571428503</v>
      </c>
      <c r="AE19" s="1">
        <v>0.14208357262688501</v>
      </c>
      <c r="AF19" s="1">
        <v>4.8339926387308501E-6</v>
      </c>
      <c r="AG19" s="1">
        <v>2489.0565309038702</v>
      </c>
      <c r="AH19" s="1">
        <v>28</v>
      </c>
      <c r="AI19" s="1">
        <v>1.0007997530632899</v>
      </c>
      <c r="AJ19" s="1">
        <v>279.91546336707199</v>
      </c>
      <c r="AK19" s="1">
        <v>0.70370370370370305</v>
      </c>
      <c r="AL19" s="1">
        <v>0.14208394939417801</v>
      </c>
      <c r="AM19" s="1">
        <v>8.0566543880222706E-6</v>
      </c>
      <c r="AN19" s="1">
        <v>2532.25688969772</v>
      </c>
      <c r="AO19" s="1">
        <v>27</v>
      </c>
      <c r="AP19" s="1">
        <v>1.00041649124223</v>
      </c>
      <c r="AQ19" s="1">
        <v>279.915255211084</v>
      </c>
      <c r="AR19" s="1">
        <v>0.73076923076922995</v>
      </c>
      <c r="AS19" s="1">
        <v>0.14208358217441</v>
      </c>
      <c r="AT19" s="1">
        <v>0.21007242932299799</v>
      </c>
      <c r="AU19" s="1">
        <v>2576.8943838773098</v>
      </c>
      <c r="AV19" s="1">
        <v>26</v>
      </c>
      <c r="AW19" s="1">
        <v>1.00067121444124</v>
      </c>
      <c r="AX19" s="1">
        <v>279.91546336707199</v>
      </c>
      <c r="AY19" s="1">
        <v>0.76</v>
      </c>
      <c r="AZ19" s="1">
        <v>0.14208403067879399</v>
      </c>
      <c r="BA19" s="1">
        <v>0.12699852303426401</v>
      </c>
      <c r="BB19" s="1">
        <v>2629.8302777746198</v>
      </c>
      <c r="BC19" s="1">
        <v>25</v>
      </c>
      <c r="BD19" s="1">
        <v>1.00061988105976</v>
      </c>
      <c r="BE19" s="1">
        <v>282.26697642003899</v>
      </c>
      <c r="BF19" s="1">
        <v>0.72727272727272696</v>
      </c>
      <c r="BG19" s="1">
        <v>0.14208380652696001</v>
      </c>
      <c r="BH19" s="1">
        <v>6.6906041588654601E-6</v>
      </c>
      <c r="BI19" s="1">
        <v>2290.9480651036802</v>
      </c>
      <c r="BJ19" s="1">
        <v>33</v>
      </c>
      <c r="BK19" s="1">
        <v>1.0014531974952301</v>
      </c>
      <c r="BL19" s="1">
        <v>279.91535512594999</v>
      </c>
      <c r="BM19" s="1">
        <v>0.5</v>
      </c>
      <c r="BN19" s="1">
        <v>0.142084675728438</v>
      </c>
      <c r="BO19" s="1">
        <v>4.8339926313478704E-6</v>
      </c>
      <c r="BP19" s="1">
        <v>2684.7934142888098</v>
      </c>
      <c r="BQ19" s="1">
        <v>24</v>
      </c>
      <c r="BR19" s="1">
        <v>1.0009105173345101</v>
      </c>
      <c r="BS19" s="1">
        <v>279.91546336707199</v>
      </c>
    </row>
    <row r="20" spans="1:71" x14ac:dyDescent="0.3">
      <c r="A20" t="s">
        <v>28</v>
      </c>
      <c r="B20" s="1">
        <v>0.87804878048780399</v>
      </c>
      <c r="C20" s="1">
        <v>0.36457575178187701</v>
      </c>
      <c r="D20" s="1">
        <v>0.31748363015067399</v>
      </c>
      <c r="E20" s="1">
        <v>325.49306607442202</v>
      </c>
      <c r="F20" s="1">
        <v>82</v>
      </c>
      <c r="G20" s="1">
        <v>0.88592101887295904</v>
      </c>
      <c r="H20" s="1">
        <v>166.66162586554401</v>
      </c>
      <c r="I20" s="1">
        <v>0.80769230769230704</v>
      </c>
      <c r="J20" s="1">
        <v>0.41107515308820097</v>
      </c>
      <c r="K20" s="1">
        <v>0.199473834820003</v>
      </c>
      <c r="L20" s="1">
        <v>342.92460733962702</v>
      </c>
      <c r="M20" s="1">
        <v>78</v>
      </c>
      <c r="N20" s="1">
        <v>0.90528679982993498</v>
      </c>
      <c r="O20" s="1">
        <v>149.28263549418401</v>
      </c>
      <c r="P20" s="1">
        <v>0.86956521739130399</v>
      </c>
      <c r="Q20" s="1">
        <v>0.40236941596982401</v>
      </c>
      <c r="R20" s="1">
        <v>0.29025381885240897</v>
      </c>
      <c r="S20" s="1">
        <v>311.15446174050999</v>
      </c>
      <c r="T20" s="1">
        <v>92</v>
      </c>
      <c r="U20" s="1">
        <v>0.91651270629304804</v>
      </c>
      <c r="V20" s="1">
        <v>164.882146844358</v>
      </c>
      <c r="W20" s="1">
        <v>0.71717171717171702</v>
      </c>
      <c r="X20" s="1">
        <v>0.453435666187055</v>
      </c>
      <c r="Y20" s="1">
        <v>0.21728741481277</v>
      </c>
      <c r="Z20" s="1">
        <v>300.96580315297501</v>
      </c>
      <c r="AA20" s="1">
        <v>99</v>
      </c>
      <c r="AB20" s="1">
        <v>0.91414087655166398</v>
      </c>
      <c r="AC20" s="1">
        <v>155.49982869272301</v>
      </c>
      <c r="AD20" s="1">
        <v>0.77611940298507398</v>
      </c>
      <c r="AE20" s="1">
        <v>0.44679823045245798</v>
      </c>
      <c r="AF20" s="1">
        <v>0.19915909869123</v>
      </c>
      <c r="AG20" s="1">
        <v>258.603762975</v>
      </c>
      <c r="AH20" s="1">
        <v>134</v>
      </c>
      <c r="AI20" s="1">
        <v>0.90102902599369605</v>
      </c>
      <c r="AJ20" s="1">
        <v>157.85751601000101</v>
      </c>
      <c r="AK20" s="1">
        <v>0.76712328767123195</v>
      </c>
      <c r="AL20" s="1">
        <v>0.48761273761322399</v>
      </c>
      <c r="AM20" s="1">
        <v>0.155482241542893</v>
      </c>
      <c r="AN20" s="1">
        <v>243.81888389015401</v>
      </c>
      <c r="AO20" s="1">
        <v>146</v>
      </c>
      <c r="AP20" s="1">
        <v>0.89803757012733498</v>
      </c>
      <c r="AQ20" s="1">
        <v>149.282644079204</v>
      </c>
      <c r="AR20" s="1">
        <v>0.61688311688311603</v>
      </c>
      <c r="AS20" s="1">
        <v>0.49244413017243899</v>
      </c>
      <c r="AT20" s="1">
        <v>0.11257951783099999</v>
      </c>
      <c r="AU20" s="1">
        <v>243.14327249030001</v>
      </c>
      <c r="AV20" s="1">
        <v>154</v>
      </c>
      <c r="AW20" s="1">
        <v>0.91310655694491005</v>
      </c>
      <c r="AX20" s="1">
        <v>148.402161095021</v>
      </c>
      <c r="AY20" s="1">
        <v>0.69696969696969702</v>
      </c>
      <c r="AZ20" s="1">
        <v>0.472610519112101</v>
      </c>
      <c r="BA20" s="1">
        <v>0.16722046300983301</v>
      </c>
      <c r="BB20" s="1">
        <v>210.30950572336101</v>
      </c>
      <c r="BC20" s="1">
        <v>198</v>
      </c>
      <c r="BD20" s="1">
        <v>0.87201522313873903</v>
      </c>
      <c r="BE20" s="1">
        <v>151.47443395177001</v>
      </c>
      <c r="BF20" s="1">
        <v>0.63124999999999998</v>
      </c>
      <c r="BG20" s="1">
        <v>0.49081035821782998</v>
      </c>
      <c r="BH20" s="1">
        <v>0.12208333718176401</v>
      </c>
      <c r="BI20" s="1">
        <v>235.72278384142999</v>
      </c>
      <c r="BJ20" s="1">
        <v>160</v>
      </c>
      <c r="BK20" s="1">
        <v>0.90081329904261398</v>
      </c>
      <c r="BL20" s="1">
        <v>153.02658449892601</v>
      </c>
      <c r="BM20" s="1">
        <v>0.55128205128205099</v>
      </c>
      <c r="BN20" s="1">
        <v>0.49921402028470901</v>
      </c>
      <c r="BO20" s="1">
        <v>0.129385501040681</v>
      </c>
      <c r="BP20" s="1">
        <v>238.928723291822</v>
      </c>
      <c r="BQ20" s="1">
        <v>156</v>
      </c>
      <c r="BR20" s="1">
        <v>0.89763859598906004</v>
      </c>
      <c r="BS20" s="1">
        <v>153.50856030925101</v>
      </c>
    </row>
    <row r="21" spans="1:71" x14ac:dyDescent="0.3">
      <c r="A21" t="s">
        <v>29</v>
      </c>
      <c r="B21" s="1">
        <v>0.86956521739130399</v>
      </c>
      <c r="C21" s="1">
        <v>0.62455634767385304</v>
      </c>
      <c r="D21" s="1">
        <v>0.18488448409632299</v>
      </c>
      <c r="E21" s="1">
        <v>1621.44807067736</v>
      </c>
      <c r="F21" s="1">
        <v>23</v>
      </c>
      <c r="G21" s="1">
        <v>0.98994125388357601</v>
      </c>
      <c r="H21" s="1">
        <v>189.20829454514501</v>
      </c>
      <c r="I21" s="1">
        <v>0.844444444444444</v>
      </c>
      <c r="J21" s="1">
        <v>0.56039821925158595</v>
      </c>
      <c r="K21" s="1">
        <v>0.20417763194928101</v>
      </c>
      <c r="L21" s="1">
        <v>1119.7123496064401</v>
      </c>
      <c r="M21" s="1">
        <v>45</v>
      </c>
      <c r="N21" s="1">
        <v>0.983654628114356</v>
      </c>
      <c r="O21" s="1">
        <v>190.32748436507501</v>
      </c>
      <c r="P21" s="1">
        <v>0.77500000000000002</v>
      </c>
      <c r="Q21" s="1">
        <v>0.61760209790555798</v>
      </c>
      <c r="R21" s="1">
        <v>0.16690187408769799</v>
      </c>
      <c r="S21" s="1">
        <v>1212.0006982786199</v>
      </c>
      <c r="T21" s="1">
        <v>40</v>
      </c>
      <c r="U21" s="1">
        <v>0.983560822306211</v>
      </c>
      <c r="V21" s="1">
        <v>184.97587521981799</v>
      </c>
      <c r="W21" s="1">
        <v>0.76712328767123195</v>
      </c>
      <c r="X21" s="1">
        <v>0.60850758584789699</v>
      </c>
      <c r="Y21" s="1">
        <v>0.16194703767098501</v>
      </c>
      <c r="Z21" s="1">
        <v>880.29785521663598</v>
      </c>
      <c r="AA21" s="1">
        <v>73</v>
      </c>
      <c r="AB21" s="1">
        <v>0.97725017403821102</v>
      </c>
      <c r="AC21" s="1">
        <v>180.659128587943</v>
      </c>
      <c r="AD21" s="1">
        <v>0.879120879120879</v>
      </c>
      <c r="AE21" s="1">
        <v>0.62273445850882203</v>
      </c>
      <c r="AF21" s="1">
        <v>0.16240664789277001</v>
      </c>
      <c r="AG21" s="1">
        <v>785.80701672113196</v>
      </c>
      <c r="AH21" s="1">
        <v>91</v>
      </c>
      <c r="AI21" s="1">
        <v>0.972034697898704</v>
      </c>
      <c r="AJ21" s="1">
        <v>186.85351383088801</v>
      </c>
      <c r="AK21" s="1">
        <v>0.67469879518072196</v>
      </c>
      <c r="AL21" s="1">
        <v>0.64764398394409795</v>
      </c>
      <c r="AM21" s="1">
        <v>0.12500526193289399</v>
      </c>
      <c r="AN21" s="1">
        <v>831.58044438335298</v>
      </c>
      <c r="AO21" s="1">
        <v>83</v>
      </c>
      <c r="AP21" s="1">
        <v>0.98150121670846302</v>
      </c>
      <c r="AQ21" s="1">
        <v>183.145082601833</v>
      </c>
      <c r="AR21" s="1">
        <v>0.69</v>
      </c>
      <c r="AS21" s="1">
        <v>0.65454817111039298</v>
      </c>
      <c r="AT21" s="1">
        <v>0.100042166105361</v>
      </c>
      <c r="AU21" s="1">
        <v>751.40911427373896</v>
      </c>
      <c r="AV21" s="1">
        <v>100</v>
      </c>
      <c r="AW21" s="1">
        <v>0.96401091736329303</v>
      </c>
      <c r="AX21" s="1">
        <v>177.481360485415</v>
      </c>
      <c r="AY21" s="1">
        <v>0.625</v>
      </c>
      <c r="AZ21" s="1">
        <v>0.62749379773385805</v>
      </c>
      <c r="BA21" s="1">
        <v>0.15150985756714</v>
      </c>
      <c r="BB21" s="1">
        <v>751.60707930141496</v>
      </c>
      <c r="BC21" s="1">
        <v>104</v>
      </c>
      <c r="BD21" s="1">
        <v>0.97837638828537599</v>
      </c>
      <c r="BE21" s="1">
        <v>185.487852668134</v>
      </c>
      <c r="BF21" s="1">
        <v>0.51063829787234005</v>
      </c>
      <c r="BG21" s="1">
        <v>0.66573618430474801</v>
      </c>
      <c r="BH21" s="1">
        <v>9.0064084639876099E-2</v>
      </c>
      <c r="BI21" s="1">
        <v>633.36305244964694</v>
      </c>
      <c r="BJ21" s="1">
        <v>141</v>
      </c>
      <c r="BK21" s="1">
        <v>0.97405994061688195</v>
      </c>
      <c r="BL21" s="1">
        <v>179.282288077629</v>
      </c>
      <c r="BM21" s="1">
        <v>0.69934640522875802</v>
      </c>
      <c r="BN21" s="1">
        <v>0.62985032509721295</v>
      </c>
      <c r="BO21" s="1">
        <v>0.102038540264792</v>
      </c>
      <c r="BP21" s="1">
        <v>609.704944751379</v>
      </c>
      <c r="BQ21" s="1">
        <v>153</v>
      </c>
      <c r="BR21" s="1">
        <v>0.96275486915845199</v>
      </c>
      <c r="BS21" s="1">
        <v>183.53049621957001</v>
      </c>
    </row>
    <row r="22" spans="1:71" x14ac:dyDescent="0.3">
      <c r="A22" t="s">
        <v>30</v>
      </c>
      <c r="B22" s="1">
        <v>0.77272727272727204</v>
      </c>
      <c r="C22" s="1">
        <v>0.51549626702366802</v>
      </c>
      <c r="D22" s="1">
        <v>0.23279455803023399</v>
      </c>
      <c r="E22" s="1">
        <v>1932.1432461967099</v>
      </c>
      <c r="F22" s="1">
        <v>22</v>
      </c>
      <c r="G22" s="1">
        <v>0.99658318078492703</v>
      </c>
      <c r="H22" s="1">
        <v>147.114682134182</v>
      </c>
      <c r="I22" s="1">
        <v>0.84848484848484795</v>
      </c>
      <c r="J22" s="1">
        <v>0.52291000945879795</v>
      </c>
      <c r="K22" s="1">
        <v>0.22565873447950899</v>
      </c>
      <c r="L22" s="1">
        <v>1560.54098800676</v>
      </c>
      <c r="M22" s="1">
        <v>33</v>
      </c>
      <c r="N22" s="1">
        <v>0.98475367493083099</v>
      </c>
      <c r="O22" s="1">
        <v>147.17091394296901</v>
      </c>
      <c r="P22" s="1">
        <v>0.9</v>
      </c>
      <c r="Q22" s="1">
        <v>0.48131358241761302</v>
      </c>
      <c r="R22" s="1">
        <v>0.281141813510911</v>
      </c>
      <c r="S22" s="1">
        <v>1391.8005800370599</v>
      </c>
      <c r="T22" s="1">
        <v>40</v>
      </c>
      <c r="U22" s="1">
        <v>0.97692143771603301</v>
      </c>
      <c r="V22" s="1">
        <v>163.29718719857101</v>
      </c>
      <c r="W22" s="1">
        <v>0.78260869565217395</v>
      </c>
      <c r="X22" s="1">
        <v>0.54187118861146499</v>
      </c>
      <c r="Y22" s="1">
        <v>0.184201466726445</v>
      </c>
      <c r="Z22" s="1">
        <v>1316.6992399794301</v>
      </c>
      <c r="AA22" s="1">
        <v>46</v>
      </c>
      <c r="AB22" s="1">
        <v>0.97764076722681903</v>
      </c>
      <c r="AC22" s="1">
        <v>125.906896790922</v>
      </c>
      <c r="AD22" s="1">
        <v>0.82894736842105199</v>
      </c>
      <c r="AE22" s="1">
        <v>0.55534325637917303</v>
      </c>
      <c r="AF22" s="1">
        <v>0.17446259970268699</v>
      </c>
      <c r="AG22" s="1">
        <v>1015.4616623450401</v>
      </c>
      <c r="AH22" s="1">
        <v>76</v>
      </c>
      <c r="AI22" s="1">
        <v>0.96839503986775</v>
      </c>
      <c r="AJ22" s="1">
        <v>134.34208454953799</v>
      </c>
      <c r="AK22" s="1">
        <v>0.80645161290322498</v>
      </c>
      <c r="AL22" s="1">
        <v>0.558969368754065</v>
      </c>
      <c r="AM22" s="1">
        <v>0.149498815089989</v>
      </c>
      <c r="AN22" s="1">
        <v>915.30357988695005</v>
      </c>
      <c r="AO22" s="1">
        <v>93</v>
      </c>
      <c r="AP22" s="1">
        <v>0.96687645739153705</v>
      </c>
      <c r="AQ22" s="1">
        <v>126.105200696729</v>
      </c>
      <c r="AR22" s="1">
        <v>0.79084967320261401</v>
      </c>
      <c r="AS22" s="1">
        <v>0.57004310276512604</v>
      </c>
      <c r="AT22" s="1">
        <v>0.153198186203999</v>
      </c>
      <c r="AU22" s="1">
        <v>712.184302180396</v>
      </c>
      <c r="AV22" s="1">
        <v>153</v>
      </c>
      <c r="AW22" s="1">
        <v>0.96640895066343202</v>
      </c>
      <c r="AX22" s="1">
        <v>110.94782695915499</v>
      </c>
      <c r="AY22" s="1">
        <v>0.74149659863945505</v>
      </c>
      <c r="AZ22" s="1">
        <v>0.57712962980632598</v>
      </c>
      <c r="BA22" s="1">
        <v>0.14126279349999801</v>
      </c>
      <c r="BB22" s="1">
        <v>730.42171079975901</v>
      </c>
      <c r="BC22" s="1">
        <v>147</v>
      </c>
      <c r="BD22" s="1">
        <v>0.96572268693742702</v>
      </c>
      <c r="BE22" s="1">
        <v>121.132676864282</v>
      </c>
      <c r="BF22" s="1">
        <v>0.45454545454545398</v>
      </c>
      <c r="BG22" s="1">
        <v>0.61864027888028394</v>
      </c>
      <c r="BH22" s="1">
        <v>7.0831406071123898E-2</v>
      </c>
      <c r="BI22" s="1">
        <v>641.67177712169905</v>
      </c>
      <c r="BJ22" s="1">
        <v>187</v>
      </c>
      <c r="BK22" s="1">
        <v>0.96874724523632505</v>
      </c>
      <c r="BL22" s="1">
        <v>110.94782695915499</v>
      </c>
      <c r="BM22" s="1">
        <v>0.42196531791907499</v>
      </c>
      <c r="BN22" s="1">
        <v>0.61637316287409705</v>
      </c>
      <c r="BO22" s="1">
        <v>8.6041988353125196E-2</v>
      </c>
      <c r="BP22" s="1">
        <v>671.64869117288595</v>
      </c>
      <c r="BQ22" s="1">
        <v>173</v>
      </c>
      <c r="BR22" s="1">
        <v>0.985170261973914</v>
      </c>
      <c r="BS22" s="1">
        <v>110.948030145977</v>
      </c>
    </row>
    <row r="23" spans="1:71" x14ac:dyDescent="0.3">
      <c r="A23" t="s">
        <v>31</v>
      </c>
      <c r="B23" s="1">
        <v>0.86956521739130399</v>
      </c>
      <c r="C23" s="1">
        <v>0.39188594549488098</v>
      </c>
      <c r="D23" s="1">
        <v>0.144519559786944</v>
      </c>
      <c r="E23" s="1">
        <v>7052.0513278197604</v>
      </c>
      <c r="F23" s="1">
        <v>23</v>
      </c>
      <c r="G23" s="1">
        <v>0.99936384510159104</v>
      </c>
      <c r="H23" s="1">
        <v>510.116634767314</v>
      </c>
      <c r="I23" s="1">
        <v>0.93333333333333302</v>
      </c>
      <c r="J23" s="1">
        <v>0.36284674845003501</v>
      </c>
      <c r="K23" s="1">
        <v>0.22259312458257599</v>
      </c>
      <c r="L23" s="1">
        <v>5038.54054650939</v>
      </c>
      <c r="M23" s="1">
        <v>45</v>
      </c>
      <c r="N23" s="1">
        <v>0.99851878279065098</v>
      </c>
      <c r="O23" s="1">
        <v>527.30696569187705</v>
      </c>
      <c r="P23" s="1">
        <v>0.88</v>
      </c>
      <c r="Q23" s="1">
        <v>0.381699537618577</v>
      </c>
      <c r="R23" s="1">
        <v>0.20484833311810199</v>
      </c>
      <c r="S23" s="1">
        <v>4775.19169768558</v>
      </c>
      <c r="T23" s="1">
        <v>50</v>
      </c>
      <c r="U23" s="1">
        <v>0.99829659248473901</v>
      </c>
      <c r="V23" s="1">
        <v>521.95991653297403</v>
      </c>
      <c r="W23" s="1">
        <v>0.89411764705882302</v>
      </c>
      <c r="X23" s="1">
        <v>0.44186947719778802</v>
      </c>
      <c r="Y23" s="1">
        <v>0.137822031832602</v>
      </c>
      <c r="Z23" s="1">
        <v>3669.0005071598998</v>
      </c>
      <c r="AA23" s="1">
        <v>85</v>
      </c>
      <c r="AB23" s="1">
        <v>0.99846001039411303</v>
      </c>
      <c r="AC23" s="1">
        <v>484.72191345745</v>
      </c>
      <c r="AD23" s="1">
        <v>0.78313253012048101</v>
      </c>
      <c r="AE23" s="1">
        <v>0.443411292783704</v>
      </c>
      <c r="AF23" s="1">
        <v>0.12558224374332499</v>
      </c>
      <c r="AG23" s="1">
        <v>3708.9962833111299</v>
      </c>
      <c r="AH23" s="1">
        <v>83</v>
      </c>
      <c r="AI23" s="1">
        <v>0.99880457788652999</v>
      </c>
      <c r="AJ23" s="1">
        <v>484.72168614871498</v>
      </c>
      <c r="AK23" s="1">
        <v>0.8</v>
      </c>
      <c r="AL23" s="1">
        <v>0.43876584329815299</v>
      </c>
      <c r="AM23" s="1">
        <v>0.12558224374332499</v>
      </c>
      <c r="AN23" s="1">
        <v>3665.8367297897698</v>
      </c>
      <c r="AO23" s="1">
        <v>85</v>
      </c>
      <c r="AP23" s="1">
        <v>0.99848174541990797</v>
      </c>
      <c r="AQ23" s="1">
        <v>484.72216053216403</v>
      </c>
      <c r="AR23" s="1">
        <v>0.70175438596491202</v>
      </c>
      <c r="AS23" s="1">
        <v>0.44906939067759299</v>
      </c>
      <c r="AT23" s="1">
        <v>0.118870412433671</v>
      </c>
      <c r="AU23" s="1">
        <v>3163.8961639108502</v>
      </c>
      <c r="AV23" s="1">
        <v>114</v>
      </c>
      <c r="AW23" s="1">
        <v>1.0006799824022501</v>
      </c>
      <c r="AX23" s="1">
        <v>484.72191345745</v>
      </c>
      <c r="AY23" s="1">
        <v>0.70940170940170899</v>
      </c>
      <c r="AZ23" s="1">
        <v>0.43963141880142997</v>
      </c>
      <c r="BA23" s="1">
        <v>0.14988869893158799</v>
      </c>
      <c r="BB23" s="1">
        <v>3122.0758109762201</v>
      </c>
      <c r="BC23" s="1">
        <v>117</v>
      </c>
      <c r="BD23" s="1">
        <v>1.00120333074603</v>
      </c>
      <c r="BE23" s="1">
        <v>495.52312293906601</v>
      </c>
      <c r="BF23" s="1">
        <v>0.65648854961832004</v>
      </c>
      <c r="BG23" s="1">
        <v>0.45010442213836799</v>
      </c>
      <c r="BH23" s="1">
        <v>7.6888444869449499E-2</v>
      </c>
      <c r="BI23" s="1">
        <v>2951.09680807526</v>
      </c>
      <c r="BJ23" s="1">
        <v>131</v>
      </c>
      <c r="BK23" s="1">
        <v>1.0016045407981999</v>
      </c>
      <c r="BL23" s="1">
        <v>484.72191345745</v>
      </c>
      <c r="BM23" s="1">
        <v>0.66666666666666596</v>
      </c>
      <c r="BN23" s="1">
        <v>0.45015331664399499</v>
      </c>
      <c r="BO23" s="1">
        <v>7.2928053818467106E-2</v>
      </c>
      <c r="BP23" s="1">
        <v>3048.1151643816502</v>
      </c>
      <c r="BQ23" s="1">
        <v>123</v>
      </c>
      <c r="BR23" s="1">
        <v>1.0015900949271599</v>
      </c>
      <c r="BS23" s="1">
        <v>484.72168614871498</v>
      </c>
    </row>
    <row r="24" spans="1:71" x14ac:dyDescent="0.3">
      <c r="A24" t="s">
        <v>32</v>
      </c>
      <c r="B24" s="1">
        <v>0</v>
      </c>
      <c r="C24" s="1">
        <v>0.33099814639761199</v>
      </c>
      <c r="D24" s="1">
        <v>0</v>
      </c>
      <c r="E24" s="1">
        <v>159.12027634489499</v>
      </c>
      <c r="F24" s="1">
        <v>11</v>
      </c>
      <c r="G24" s="1">
        <v>0.95502859718141497</v>
      </c>
      <c r="H24" s="1">
        <v>106.08630499112699</v>
      </c>
      <c r="I24" s="1">
        <v>9.0909090909090898E-2</v>
      </c>
      <c r="J24" s="1">
        <v>0.33099814639761199</v>
      </c>
      <c r="K24" s="1">
        <v>4.3966146456853002E-7</v>
      </c>
      <c r="L24" s="1">
        <v>159.120275511362</v>
      </c>
      <c r="M24" s="1">
        <v>11</v>
      </c>
      <c r="N24" s="1">
        <v>0.95502859582976996</v>
      </c>
      <c r="O24" s="1">
        <v>106.08630499112699</v>
      </c>
      <c r="P24" s="1">
        <v>9.0909090909090898E-2</v>
      </c>
      <c r="Q24" s="1">
        <v>0.33099814659459798</v>
      </c>
      <c r="R24" s="1">
        <v>4.3966146456853002E-7</v>
      </c>
      <c r="S24" s="1">
        <v>159.120276110498</v>
      </c>
      <c r="T24" s="1">
        <v>11</v>
      </c>
      <c r="U24" s="1">
        <v>0.95502857117692797</v>
      </c>
      <c r="V24" s="1">
        <v>106.08630499112699</v>
      </c>
      <c r="W24" s="1">
        <v>9.0909090909090898E-2</v>
      </c>
      <c r="X24" s="1">
        <v>0.33043752231526102</v>
      </c>
      <c r="Y24" s="1">
        <v>4.1195700217851301E-2</v>
      </c>
      <c r="Z24" s="1">
        <v>159.193561199595</v>
      </c>
      <c r="AA24" s="1">
        <v>11</v>
      </c>
      <c r="AB24" s="1">
        <v>0.94925648949782604</v>
      </c>
      <c r="AC24" s="1">
        <v>106.08630499112699</v>
      </c>
      <c r="AD24" s="1">
        <v>9.0909090909090898E-2</v>
      </c>
      <c r="AE24" s="1">
        <v>0.33098761750488898</v>
      </c>
      <c r="AF24" s="1">
        <v>8.6294743649094896E-2</v>
      </c>
      <c r="AG24" s="1">
        <v>159.13986581090299</v>
      </c>
      <c r="AH24" s="1">
        <v>11</v>
      </c>
      <c r="AI24" s="1">
        <v>0.95543642881221602</v>
      </c>
      <c r="AJ24" s="1">
        <v>106.08630499112699</v>
      </c>
      <c r="AK24" s="1">
        <v>9.0909090909090898E-2</v>
      </c>
      <c r="AL24" s="1">
        <v>0.33098761750488898</v>
      </c>
      <c r="AM24" s="1">
        <v>8.6294743649094896E-2</v>
      </c>
      <c r="AN24" s="1">
        <v>159.13986581090299</v>
      </c>
      <c r="AO24" s="1">
        <v>11</v>
      </c>
      <c r="AP24" s="1">
        <v>0.95543642881221602</v>
      </c>
      <c r="AQ24" s="1">
        <v>106.08630499112699</v>
      </c>
      <c r="AR24" s="1">
        <v>0</v>
      </c>
      <c r="AS24" s="1">
        <v>0.33099814659459798</v>
      </c>
      <c r="AT24" s="1">
        <v>0</v>
      </c>
      <c r="AU24" s="1">
        <v>159.12027694403099</v>
      </c>
      <c r="AV24" s="1">
        <v>11</v>
      </c>
      <c r="AW24" s="1">
        <v>0.95502857252857298</v>
      </c>
      <c r="AX24" s="1">
        <v>106.08630499112699</v>
      </c>
      <c r="AY24" s="1">
        <v>0</v>
      </c>
      <c r="AZ24" s="1">
        <v>0.33099814659459798</v>
      </c>
      <c r="BA24" s="1">
        <v>0</v>
      </c>
      <c r="BB24" s="1">
        <v>159.12027694403099</v>
      </c>
      <c r="BC24" s="1">
        <v>11</v>
      </c>
      <c r="BD24" s="1">
        <v>0.95502857252857298</v>
      </c>
      <c r="BE24" s="1">
        <v>106.08630499112699</v>
      </c>
      <c r="BF24" s="1">
        <v>0</v>
      </c>
      <c r="BG24" s="1">
        <v>0.33099814639761199</v>
      </c>
      <c r="BH24" s="1">
        <v>0</v>
      </c>
      <c r="BI24" s="1">
        <v>159.12027634489499</v>
      </c>
      <c r="BJ24" s="1">
        <v>11</v>
      </c>
      <c r="BK24" s="1">
        <v>0.95502859718141497</v>
      </c>
      <c r="BL24" s="1">
        <v>106.08630499112699</v>
      </c>
      <c r="BM24" s="1">
        <v>0</v>
      </c>
      <c r="BN24" s="1">
        <v>0.33099814659459798</v>
      </c>
      <c r="BO24" s="1">
        <v>0</v>
      </c>
      <c r="BP24" s="1">
        <v>159.12027694403099</v>
      </c>
      <c r="BQ24" s="1">
        <v>11</v>
      </c>
      <c r="BR24" s="1">
        <v>0.95502857252857298</v>
      </c>
      <c r="BS24" s="1">
        <v>106.08630499112699</v>
      </c>
    </row>
    <row r="25" spans="1:71" x14ac:dyDescent="0.3">
      <c r="A25" t="s">
        <v>33</v>
      </c>
      <c r="B25" s="1">
        <v>0.63636363636363602</v>
      </c>
      <c r="C25" s="1">
        <v>0.52615597821515603</v>
      </c>
      <c r="D25" s="1">
        <v>0.27009960251787901</v>
      </c>
      <c r="E25" s="1">
        <v>233.446749047964</v>
      </c>
      <c r="F25" s="1">
        <v>33</v>
      </c>
      <c r="G25" s="1">
        <v>0.91540070822914799</v>
      </c>
      <c r="H25" s="1">
        <v>96.815694708259798</v>
      </c>
      <c r="I25" s="1">
        <v>0.78571428571428503</v>
      </c>
      <c r="J25" s="1">
        <v>0.46800027237383002</v>
      </c>
      <c r="K25" s="1">
        <v>0.267915806920413</v>
      </c>
      <c r="L25" s="1">
        <v>172.71727337675199</v>
      </c>
      <c r="M25" s="1">
        <v>56</v>
      </c>
      <c r="N25" s="1">
        <v>0.87126541837154403</v>
      </c>
      <c r="O25" s="1">
        <v>94.991605478873495</v>
      </c>
      <c r="P25" s="1">
        <v>0.79629629629629595</v>
      </c>
      <c r="Q25" s="1">
        <v>0.49166588829603403</v>
      </c>
      <c r="R25" s="1">
        <v>0.258511389377096</v>
      </c>
      <c r="S25" s="1">
        <v>174.03249153858999</v>
      </c>
      <c r="T25" s="1">
        <v>54</v>
      </c>
      <c r="U25" s="1">
        <v>0.85437961656800598</v>
      </c>
      <c r="V25" s="1">
        <v>90.972034706380597</v>
      </c>
      <c r="W25" s="1">
        <v>0.644067796610169</v>
      </c>
      <c r="X25" s="1">
        <v>0.53621220705006201</v>
      </c>
      <c r="Y25" s="1">
        <v>0.267915806920413</v>
      </c>
      <c r="Z25" s="1">
        <v>164.336821940856</v>
      </c>
      <c r="AA25" s="1">
        <v>59</v>
      </c>
      <c r="AB25" s="1">
        <v>0.85996364025968697</v>
      </c>
      <c r="AC25" s="1">
        <v>86.1963105305</v>
      </c>
      <c r="AD25" s="1">
        <v>0.75342465753424603</v>
      </c>
      <c r="AE25" s="1">
        <v>0.51023503575082496</v>
      </c>
      <c r="AF25" s="1">
        <v>0.17376518092155399</v>
      </c>
      <c r="AG25" s="1">
        <v>155.254831511943</v>
      </c>
      <c r="AH25" s="1">
        <v>73</v>
      </c>
      <c r="AI25" s="1">
        <v>0.89365257596293901</v>
      </c>
      <c r="AJ25" s="1">
        <v>91.241463283073401</v>
      </c>
      <c r="AK25" s="1">
        <v>0.67256637168141598</v>
      </c>
      <c r="AL25" s="1">
        <v>0.52497765361341797</v>
      </c>
      <c r="AM25" s="1">
        <v>0.148228355611632</v>
      </c>
      <c r="AN25" s="1">
        <v>114.21638683047399</v>
      </c>
      <c r="AO25" s="1">
        <v>113</v>
      </c>
      <c r="AP25" s="1">
        <v>0.81736553127033795</v>
      </c>
      <c r="AQ25" s="1">
        <v>84.998531996409397</v>
      </c>
      <c r="AR25" s="1">
        <v>0.62886597938144295</v>
      </c>
      <c r="AS25" s="1">
        <v>0.551310309523807</v>
      </c>
      <c r="AT25" s="1">
        <v>0.14101189594432301</v>
      </c>
      <c r="AU25" s="1">
        <v>130.90598619460599</v>
      </c>
      <c r="AV25" s="1">
        <v>97</v>
      </c>
      <c r="AW25" s="1">
        <v>0.85550331964402604</v>
      </c>
      <c r="AX25" s="1">
        <v>88.629018150627203</v>
      </c>
      <c r="AY25" s="1">
        <v>0.546875</v>
      </c>
      <c r="AZ25" s="1">
        <v>0.569536520782844</v>
      </c>
      <c r="BA25" s="1">
        <v>0.14101189594432301</v>
      </c>
      <c r="BB25" s="1">
        <v>113.69425993807999</v>
      </c>
      <c r="BC25" s="1">
        <v>128</v>
      </c>
      <c r="BD25" s="1">
        <v>0.80221730114799505</v>
      </c>
      <c r="BE25" s="1">
        <v>82.162677461505893</v>
      </c>
      <c r="BF25" s="1">
        <v>0.620253164556962</v>
      </c>
      <c r="BG25" s="1">
        <v>0.57731309202288805</v>
      </c>
      <c r="BH25" s="1">
        <v>0.120908497710931</v>
      </c>
      <c r="BI25" s="1">
        <v>138.478864092099</v>
      </c>
      <c r="BJ25" s="1">
        <v>79</v>
      </c>
      <c r="BK25" s="1">
        <v>0.84878137371039097</v>
      </c>
      <c r="BL25" s="1">
        <v>88.077572480465093</v>
      </c>
      <c r="BM25" s="1">
        <v>0.63865546218487301</v>
      </c>
      <c r="BN25" s="1">
        <v>0.57192977854187299</v>
      </c>
      <c r="BO25" s="1">
        <v>0.14027800553998199</v>
      </c>
      <c r="BP25" s="1">
        <v>116.67358077418901</v>
      </c>
      <c r="BQ25" s="1">
        <v>119</v>
      </c>
      <c r="BR25" s="1">
        <v>0.83815410746520402</v>
      </c>
      <c r="BS25" s="1">
        <v>86.333880354429198</v>
      </c>
    </row>
    <row r="26" spans="1:71" x14ac:dyDescent="0.3">
      <c r="A26" t="s">
        <v>34</v>
      </c>
      <c r="B26" s="1">
        <v>0.92424242424242398</v>
      </c>
      <c r="C26" s="1">
        <v>0.16272069824996199</v>
      </c>
      <c r="D26" s="1">
        <v>0.309033036328694</v>
      </c>
      <c r="E26" s="1">
        <v>604.22734286790899</v>
      </c>
      <c r="F26" s="1">
        <v>132</v>
      </c>
      <c r="G26" s="1">
        <v>0.92683177475940604</v>
      </c>
      <c r="H26" s="1">
        <v>179.83890750334299</v>
      </c>
      <c r="I26" s="1">
        <v>0.98582995951416996</v>
      </c>
      <c r="J26" s="1">
        <v>0.190004024388642</v>
      </c>
      <c r="K26" s="1">
        <v>0.179036212837551</v>
      </c>
      <c r="L26" s="1">
        <v>310.49068514741703</v>
      </c>
      <c r="M26" s="1">
        <v>494</v>
      </c>
      <c r="N26" s="1">
        <v>0.83680098397082703</v>
      </c>
      <c r="O26" s="1">
        <v>141.95449566426399</v>
      </c>
      <c r="P26" s="1">
        <v>0.98385236447520097</v>
      </c>
      <c r="Q26" s="1">
        <v>0.21554388646549799</v>
      </c>
      <c r="R26" s="1">
        <v>0.16187582753812099</v>
      </c>
      <c r="S26" s="1">
        <v>233.65284855775701</v>
      </c>
      <c r="T26" s="1">
        <v>867</v>
      </c>
      <c r="U26" s="1">
        <v>0.78226834610656804</v>
      </c>
      <c r="V26" s="1">
        <v>131.24248723768301</v>
      </c>
      <c r="W26" s="1">
        <v>0.94708994708994698</v>
      </c>
      <c r="X26" s="1">
        <v>0.23811381728612199</v>
      </c>
      <c r="Y26" s="1">
        <v>0.14293640552878001</v>
      </c>
      <c r="Z26" s="1">
        <v>187.123032839188</v>
      </c>
      <c r="AA26" s="1">
        <v>1323</v>
      </c>
      <c r="AB26" s="1">
        <v>0.73922513066116802</v>
      </c>
      <c r="AC26" s="1">
        <v>109.34121724289901</v>
      </c>
      <c r="AD26" s="1">
        <v>0.85582386363636298</v>
      </c>
      <c r="AE26" s="1">
        <v>0.26133513226174898</v>
      </c>
      <c r="AF26" s="1">
        <v>0.118814210806194</v>
      </c>
      <c r="AG26" s="1">
        <v>183.05647257799399</v>
      </c>
      <c r="AH26" s="1">
        <v>1408</v>
      </c>
      <c r="AI26" s="1">
        <v>0.74285258028474199</v>
      </c>
      <c r="AJ26" s="1">
        <v>106.120950202432</v>
      </c>
      <c r="AK26" s="1">
        <v>0.78021978021978</v>
      </c>
      <c r="AL26" s="1">
        <v>0.27379430219710099</v>
      </c>
      <c r="AM26" s="1">
        <v>9.37471664458812E-2</v>
      </c>
      <c r="AN26" s="1">
        <v>165.16688895534901</v>
      </c>
      <c r="AO26" s="1">
        <v>1729</v>
      </c>
      <c r="AP26" s="1">
        <v>0.73275542819227402</v>
      </c>
      <c r="AQ26" s="1">
        <v>102.69905964810999</v>
      </c>
      <c r="AR26" s="1">
        <v>0.79344262295081902</v>
      </c>
      <c r="AS26" s="1">
        <v>0.27258654722173398</v>
      </c>
      <c r="AT26" s="1">
        <v>0.119495652786302</v>
      </c>
      <c r="AU26" s="1">
        <v>160.348586525472</v>
      </c>
      <c r="AV26" s="1">
        <v>1830</v>
      </c>
      <c r="AW26" s="1">
        <v>0.712255883627955</v>
      </c>
      <c r="AX26" s="1">
        <v>108.50903123953699</v>
      </c>
      <c r="AY26" s="1">
        <v>0.69206911829862605</v>
      </c>
      <c r="AZ26" s="1">
        <v>0.28295659862150901</v>
      </c>
      <c r="BA26" s="1">
        <v>8.2451220855212906E-2</v>
      </c>
      <c r="BB26" s="1">
        <v>143.64290549350901</v>
      </c>
      <c r="BC26" s="1">
        <v>2257</v>
      </c>
      <c r="BD26" s="1">
        <v>0.69497029910547903</v>
      </c>
      <c r="BE26" s="1">
        <v>77.932730347772207</v>
      </c>
      <c r="BF26" s="1">
        <v>0.58208955223880599</v>
      </c>
      <c r="BG26" s="1">
        <v>0.28963725805897</v>
      </c>
      <c r="BH26" s="1">
        <v>7.1865056301868901E-2</v>
      </c>
      <c r="BI26" s="1">
        <v>135.19631744758999</v>
      </c>
      <c r="BJ26" s="1">
        <v>2613</v>
      </c>
      <c r="BK26" s="1">
        <v>0.70128181322098004</v>
      </c>
      <c r="BL26" s="1">
        <v>96.537177690132793</v>
      </c>
      <c r="BM26" s="1">
        <v>0.462209302325581</v>
      </c>
      <c r="BN26" s="1">
        <v>0.29797629581285401</v>
      </c>
      <c r="BO26" s="1">
        <v>0.100577167113826</v>
      </c>
      <c r="BP26" s="1">
        <v>131.49477305670399</v>
      </c>
      <c r="BQ26" s="1">
        <v>2752</v>
      </c>
      <c r="BR26" s="1">
        <v>0.68623919050486304</v>
      </c>
      <c r="BS26" s="1">
        <v>93.564461043580593</v>
      </c>
    </row>
    <row r="27" spans="1:71" x14ac:dyDescent="0.3">
      <c r="A27" t="s">
        <v>35</v>
      </c>
      <c r="B27" s="1">
        <v>0.94047619047619002</v>
      </c>
      <c r="C27" s="1">
        <v>0.41488869975357101</v>
      </c>
      <c r="D27" s="1">
        <v>0.21144892424314199</v>
      </c>
      <c r="E27" s="1">
        <v>976.21177756846703</v>
      </c>
      <c r="F27" s="1">
        <v>84</v>
      </c>
      <c r="G27" s="1">
        <v>0.95350247680873801</v>
      </c>
      <c r="H27" s="1">
        <v>184.61646149321399</v>
      </c>
      <c r="I27" s="1">
        <v>0.99043062200956899</v>
      </c>
      <c r="J27" s="1">
        <v>0.43696193736253403</v>
      </c>
      <c r="K27" s="1">
        <v>0.16142199305736701</v>
      </c>
      <c r="L27" s="1">
        <v>621.56596547939205</v>
      </c>
      <c r="M27" s="1">
        <v>209</v>
      </c>
      <c r="N27" s="1">
        <v>0.92398037445714998</v>
      </c>
      <c r="O27" s="1">
        <v>179.10152132336501</v>
      </c>
      <c r="P27" s="1">
        <v>0.95637583892617395</v>
      </c>
      <c r="Q27" s="1">
        <v>0.49064772080513203</v>
      </c>
      <c r="R27" s="1">
        <v>0.124393637787543</v>
      </c>
      <c r="S27" s="1">
        <v>514.342460908406</v>
      </c>
      <c r="T27" s="1">
        <v>298</v>
      </c>
      <c r="U27" s="1">
        <v>0.90682464700090604</v>
      </c>
      <c r="V27" s="1">
        <v>172.602438666159</v>
      </c>
      <c r="W27" s="1">
        <v>0.93663911845729997</v>
      </c>
      <c r="X27" s="1">
        <v>0.504522858656825</v>
      </c>
      <c r="Y27" s="1">
        <v>0.114552285133669</v>
      </c>
      <c r="Z27" s="1">
        <v>463.15073449295102</v>
      </c>
      <c r="AA27" s="1">
        <v>363</v>
      </c>
      <c r="AB27" s="1">
        <v>0.89422968448516704</v>
      </c>
      <c r="AC27" s="1">
        <v>166.00940659630001</v>
      </c>
      <c r="AD27" s="1">
        <v>0.92332268370606996</v>
      </c>
      <c r="AE27" s="1">
        <v>0.494969937021075</v>
      </c>
      <c r="AF27" s="1">
        <v>0.11365134749707401</v>
      </c>
      <c r="AG27" s="1">
        <v>506.88799078916099</v>
      </c>
      <c r="AH27" s="1">
        <v>313</v>
      </c>
      <c r="AI27" s="1">
        <v>0.90522834358672599</v>
      </c>
      <c r="AJ27" s="1">
        <v>173.23217718892599</v>
      </c>
      <c r="AK27" s="1">
        <v>0.72168284789643999</v>
      </c>
      <c r="AL27" s="1">
        <v>0.54441867588800996</v>
      </c>
      <c r="AM27" s="1">
        <v>9.3175990983059606E-2</v>
      </c>
      <c r="AN27" s="1">
        <v>356.33216386917297</v>
      </c>
      <c r="AO27" s="1">
        <v>618</v>
      </c>
      <c r="AP27" s="1">
        <v>0.88618474551123805</v>
      </c>
      <c r="AQ27" s="1">
        <v>163.756971699601</v>
      </c>
      <c r="AR27" s="1">
        <v>0.79187817258883197</v>
      </c>
      <c r="AS27" s="1">
        <v>0.54444516267799403</v>
      </c>
      <c r="AT27" s="1">
        <v>9.7809639232428996E-2</v>
      </c>
      <c r="AU27" s="1">
        <v>360.71871953958902</v>
      </c>
      <c r="AV27" s="1">
        <v>591</v>
      </c>
      <c r="AW27" s="1">
        <v>0.85941137728791805</v>
      </c>
      <c r="AX27" s="1">
        <v>163.39725457769299</v>
      </c>
      <c r="AY27" s="1">
        <v>0.64232209737827695</v>
      </c>
      <c r="AZ27" s="1">
        <v>0.57463129130079704</v>
      </c>
      <c r="BA27" s="1">
        <v>0.101212583104032</v>
      </c>
      <c r="BB27" s="1">
        <v>387.094265698892</v>
      </c>
      <c r="BC27" s="1">
        <v>534</v>
      </c>
      <c r="BD27" s="1">
        <v>0.890008605781068</v>
      </c>
      <c r="BE27" s="1">
        <v>171.969105401993</v>
      </c>
      <c r="BF27" s="1">
        <v>0.68869565217391304</v>
      </c>
      <c r="BG27" s="1">
        <v>0.58213027041112497</v>
      </c>
      <c r="BH27" s="1">
        <v>7.8573476672720202E-2</v>
      </c>
      <c r="BI27" s="1">
        <v>369.64998159891098</v>
      </c>
      <c r="BJ27" s="1">
        <v>575</v>
      </c>
      <c r="BK27" s="1">
        <v>0.88839213285666396</v>
      </c>
      <c r="BL27" s="1">
        <v>165.943072377551</v>
      </c>
      <c r="BM27" s="1">
        <v>0.70124481327800803</v>
      </c>
      <c r="BN27" s="1">
        <v>0.574652835730314</v>
      </c>
      <c r="BO27" s="1">
        <v>8.3589451619412405E-2</v>
      </c>
      <c r="BP27" s="1">
        <v>322.515705056782</v>
      </c>
      <c r="BQ27" s="1">
        <v>723</v>
      </c>
      <c r="BR27" s="1">
        <v>0.83234465807913105</v>
      </c>
      <c r="BS27" s="1">
        <v>169.70909186167401</v>
      </c>
    </row>
    <row r="28" spans="1:71" x14ac:dyDescent="0.3">
      <c r="A28" t="s">
        <v>36</v>
      </c>
      <c r="B28" s="1">
        <v>0.97222222222222199</v>
      </c>
      <c r="C28" s="1">
        <v>0.31093705163591501</v>
      </c>
      <c r="D28" s="1">
        <v>0.24476575053111299</v>
      </c>
      <c r="E28" s="1">
        <v>3804.8926359800898</v>
      </c>
      <c r="F28" s="1">
        <v>180</v>
      </c>
      <c r="G28" s="1">
        <v>0.97577502140830097</v>
      </c>
      <c r="H28" s="1">
        <v>492.59248184557299</v>
      </c>
      <c r="I28" s="1">
        <v>0.97794117647058798</v>
      </c>
      <c r="J28" s="1">
        <v>0.357195162023557</v>
      </c>
      <c r="K28" s="1">
        <v>0.18793591696310999</v>
      </c>
      <c r="L28" s="1">
        <v>2172.7594243982098</v>
      </c>
      <c r="M28" s="1">
        <v>544</v>
      </c>
      <c r="N28" s="1">
        <v>0.94878753781305103</v>
      </c>
      <c r="O28" s="1">
        <v>399.18690013376101</v>
      </c>
      <c r="P28" s="1">
        <v>0.99037690457097005</v>
      </c>
      <c r="Q28" s="1">
        <v>0.40013693674492201</v>
      </c>
      <c r="R28" s="1">
        <v>0.144015878787247</v>
      </c>
      <c r="S28" s="1">
        <v>1433.3278362041899</v>
      </c>
      <c r="T28" s="1">
        <v>1247</v>
      </c>
      <c r="U28" s="1">
        <v>0.89952427077540598</v>
      </c>
      <c r="V28" s="1">
        <v>352.15376055964299</v>
      </c>
      <c r="W28" s="1">
        <v>0.97431506849314997</v>
      </c>
      <c r="X28" s="1">
        <v>0.41645723260923401</v>
      </c>
      <c r="Y28" s="1">
        <v>0.114767960498123</v>
      </c>
      <c r="Z28" s="1">
        <v>1478.7455711837199</v>
      </c>
      <c r="AA28" s="1">
        <v>1168</v>
      </c>
      <c r="AB28" s="1">
        <v>0.90922195800011996</v>
      </c>
      <c r="AC28" s="1">
        <v>337.123580518452</v>
      </c>
      <c r="AD28" s="1">
        <v>0.960666666666666</v>
      </c>
      <c r="AE28" s="1">
        <v>0.43338536532317801</v>
      </c>
      <c r="AF28" s="1">
        <v>0.112140579170856</v>
      </c>
      <c r="AG28" s="1">
        <v>1305.47373215978</v>
      </c>
      <c r="AH28" s="1">
        <v>1500</v>
      </c>
      <c r="AI28" s="1">
        <v>0.89032114254055505</v>
      </c>
      <c r="AJ28" s="1">
        <v>309.641800403829</v>
      </c>
      <c r="AK28" s="1">
        <v>0.90567037625861102</v>
      </c>
      <c r="AL28" s="1">
        <v>0.46695232817905802</v>
      </c>
      <c r="AM28" s="1">
        <v>0.117598888426773</v>
      </c>
      <c r="AN28" s="1">
        <v>1169.0060843273</v>
      </c>
      <c r="AO28" s="1">
        <v>1887</v>
      </c>
      <c r="AP28" s="1">
        <v>0.86756753354651295</v>
      </c>
      <c r="AQ28" s="1">
        <v>244.97356228714801</v>
      </c>
      <c r="AR28" s="1">
        <v>0.94087665647298602</v>
      </c>
      <c r="AS28" s="1">
        <v>0.42675582826754899</v>
      </c>
      <c r="AT28" s="1">
        <v>0.12516944327931301</v>
      </c>
      <c r="AU28" s="1">
        <v>1141.01547653182</v>
      </c>
      <c r="AV28" s="1">
        <v>1962</v>
      </c>
      <c r="AW28" s="1">
        <v>0.86348996098502895</v>
      </c>
      <c r="AX28" s="1">
        <v>242.409509273861</v>
      </c>
      <c r="AY28" s="1">
        <v>0.70870113493064302</v>
      </c>
      <c r="AZ28" s="1">
        <v>0.48477943679160201</v>
      </c>
      <c r="BA28" s="1">
        <v>0.11124785604960299</v>
      </c>
      <c r="BB28" s="1">
        <v>1040.6318656752301</v>
      </c>
      <c r="BC28" s="1">
        <v>2379</v>
      </c>
      <c r="BD28" s="1">
        <v>0.85926028215856498</v>
      </c>
      <c r="BE28" s="1">
        <v>228.072324575826</v>
      </c>
      <c r="BF28" s="1">
        <v>0.60269058295964095</v>
      </c>
      <c r="BG28" s="1">
        <v>0.49882801183738801</v>
      </c>
      <c r="BH28" s="1">
        <v>0.107628092790746</v>
      </c>
      <c r="BI28" s="1">
        <v>1079.28700336817</v>
      </c>
      <c r="BJ28" s="1">
        <v>2230</v>
      </c>
      <c r="BK28" s="1">
        <v>0.85527541610914004</v>
      </c>
      <c r="BL28" s="1">
        <v>300.92514022428702</v>
      </c>
      <c r="BM28" s="1">
        <v>0.44812742143779499</v>
      </c>
      <c r="BN28" s="1">
        <v>0.50102043568030896</v>
      </c>
      <c r="BO28" s="1">
        <v>8.7519102218084399E-2</v>
      </c>
      <c r="BP28" s="1">
        <v>1059.8087130685899</v>
      </c>
      <c r="BQ28" s="1">
        <v>2323</v>
      </c>
      <c r="BR28" s="1">
        <v>0.86407267383283604</v>
      </c>
      <c r="BS28" s="1">
        <v>272.69131310121003</v>
      </c>
    </row>
    <row r="29" spans="1:71" x14ac:dyDescent="0.3">
      <c r="A29" t="s">
        <v>37</v>
      </c>
      <c r="B29" s="1">
        <v>0.80487804878048697</v>
      </c>
      <c r="C29" s="1">
        <v>0.46014010616743001</v>
      </c>
      <c r="D29" s="1">
        <v>0.25824438071896499</v>
      </c>
      <c r="E29" s="1">
        <v>1064.5729874040101</v>
      </c>
      <c r="F29" s="1">
        <v>41</v>
      </c>
      <c r="G29" s="1">
        <v>0.95767707293691295</v>
      </c>
      <c r="H29" s="1">
        <v>103.95732131040999</v>
      </c>
      <c r="I29" s="1">
        <v>0.96022727272727204</v>
      </c>
      <c r="J29" s="1">
        <v>0.47521364416626699</v>
      </c>
      <c r="K29" s="1">
        <v>0.18698988053230001</v>
      </c>
      <c r="L29" s="1">
        <v>501.16085272432099</v>
      </c>
      <c r="M29" s="1">
        <v>176</v>
      </c>
      <c r="N29" s="1">
        <v>0.90515142145951599</v>
      </c>
      <c r="O29" s="1">
        <v>104.637156685185</v>
      </c>
      <c r="P29" s="1">
        <v>0.87012987012986998</v>
      </c>
      <c r="Q29" s="1">
        <v>0.51661050653821605</v>
      </c>
      <c r="R29" s="1">
        <v>0.186614825612023</v>
      </c>
      <c r="S29" s="1">
        <v>540.22912331591897</v>
      </c>
      <c r="T29" s="1">
        <v>154</v>
      </c>
      <c r="U29" s="1">
        <v>0.91863299896443695</v>
      </c>
      <c r="V29" s="1">
        <v>100.547905946028</v>
      </c>
      <c r="W29" s="1">
        <v>0.92452830188679203</v>
      </c>
      <c r="X29" s="1">
        <v>0.51766921339335403</v>
      </c>
      <c r="Y29" s="1">
        <v>0.14033991456561301</v>
      </c>
      <c r="Z29" s="1">
        <v>396.17132394613299</v>
      </c>
      <c r="AA29" s="1">
        <v>265</v>
      </c>
      <c r="AB29" s="1">
        <v>0.88870474418788803</v>
      </c>
      <c r="AC29" s="1">
        <v>85.326813221180601</v>
      </c>
      <c r="AD29" s="1">
        <v>0.85587188612099596</v>
      </c>
      <c r="AE29" s="1">
        <v>0.60143445490677006</v>
      </c>
      <c r="AF29" s="1">
        <v>0.105111984715179</v>
      </c>
      <c r="AG29" s="1">
        <v>276.70039667332998</v>
      </c>
      <c r="AH29" s="1">
        <v>562</v>
      </c>
      <c r="AI29" s="1">
        <v>0.84535834398203202</v>
      </c>
      <c r="AJ29" s="1">
        <v>74.655774582878607</v>
      </c>
      <c r="AK29" s="1">
        <v>0.84883720930232498</v>
      </c>
      <c r="AL29" s="1">
        <v>0.60671203526683104</v>
      </c>
      <c r="AM29" s="1">
        <v>0.10666850717481501</v>
      </c>
      <c r="AN29" s="1">
        <v>263.97427340872002</v>
      </c>
      <c r="AO29" s="1">
        <v>602</v>
      </c>
      <c r="AP29" s="1">
        <v>0.81395519823743701</v>
      </c>
      <c r="AQ29" s="1">
        <v>72.714471476048701</v>
      </c>
      <c r="AR29" s="1">
        <v>0.75540765391014897</v>
      </c>
      <c r="AS29" s="1">
        <v>0.59795429778537301</v>
      </c>
      <c r="AT29" s="1">
        <v>0.112069405757867</v>
      </c>
      <c r="AU29" s="1">
        <v>266.68799668444302</v>
      </c>
      <c r="AV29" s="1">
        <v>601</v>
      </c>
      <c r="AW29" s="1">
        <v>0.81756184155455502</v>
      </c>
      <c r="AX29" s="1">
        <v>74.514868798793202</v>
      </c>
      <c r="AY29" s="1">
        <v>0.700689655172413</v>
      </c>
      <c r="AZ29" s="1">
        <v>0.62775340850652805</v>
      </c>
      <c r="BA29" s="1">
        <v>6.9549430322458194E-2</v>
      </c>
      <c r="BB29" s="1">
        <v>241.446625606174</v>
      </c>
      <c r="BC29" s="1">
        <v>725</v>
      </c>
      <c r="BD29" s="1">
        <v>0.79989868146718901</v>
      </c>
      <c r="BE29" s="1">
        <v>74.172186215172204</v>
      </c>
      <c r="BF29" s="1">
        <v>0.66611842105263097</v>
      </c>
      <c r="BG29" s="1">
        <v>0.61125543372833802</v>
      </c>
      <c r="BH29" s="1">
        <v>0.113984664535768</v>
      </c>
      <c r="BI29" s="1">
        <v>265.430464748075</v>
      </c>
      <c r="BJ29" s="1">
        <v>608</v>
      </c>
      <c r="BK29" s="1">
        <v>0.83422158338510899</v>
      </c>
      <c r="BL29" s="1">
        <v>80.257508870636997</v>
      </c>
      <c r="BM29" s="1">
        <v>0.62347729789590201</v>
      </c>
      <c r="BN29" s="1">
        <v>0.60806514359050501</v>
      </c>
      <c r="BO29" s="1">
        <v>0.105111984715179</v>
      </c>
      <c r="BP29" s="1">
        <v>215.827188369292</v>
      </c>
      <c r="BQ29" s="1">
        <v>903</v>
      </c>
      <c r="BR29" s="1">
        <v>0.77488806286172096</v>
      </c>
      <c r="BS29" s="1">
        <v>74.076474024254793</v>
      </c>
    </row>
    <row r="30" spans="1:71" x14ac:dyDescent="0.3">
      <c r="A30" t="s">
        <v>38</v>
      </c>
      <c r="B30" s="1">
        <v>0.884848484848484</v>
      </c>
      <c r="C30" s="1">
        <v>0.53800637105818605</v>
      </c>
      <c r="D30" s="1">
        <v>0.19753088393377699</v>
      </c>
      <c r="E30" s="1">
        <v>9658.3385451583799</v>
      </c>
      <c r="F30" s="1">
        <v>165</v>
      </c>
      <c r="G30" s="1">
        <v>0.98839867906454004</v>
      </c>
      <c r="H30" s="1">
        <v>596.78419045701696</v>
      </c>
      <c r="I30" s="1">
        <v>0.99314397649363295</v>
      </c>
      <c r="J30" s="1">
        <v>0.56192570667197295</v>
      </c>
      <c r="K30" s="1">
        <v>0.12855547162480799</v>
      </c>
      <c r="L30" s="1">
        <v>3866.3282059257499</v>
      </c>
      <c r="M30" s="1">
        <v>1021</v>
      </c>
      <c r="N30" s="1">
        <v>0.946814882840321</v>
      </c>
      <c r="O30" s="1">
        <v>527.93895280157903</v>
      </c>
      <c r="P30" s="1">
        <v>0.98001737619461304</v>
      </c>
      <c r="Q30" s="1">
        <v>0.57435276668365298</v>
      </c>
      <c r="R30" s="1">
        <v>0.110541443012371</v>
      </c>
      <c r="S30" s="1">
        <v>3625.88916736905</v>
      </c>
      <c r="T30" s="1">
        <v>1151</v>
      </c>
      <c r="U30" s="1">
        <v>0.94544997577092005</v>
      </c>
      <c r="V30" s="1">
        <v>537.97742112047001</v>
      </c>
      <c r="W30" s="1">
        <v>0.93665158371040702</v>
      </c>
      <c r="X30" s="1">
        <v>0.60864720793857396</v>
      </c>
      <c r="Y30" s="1">
        <v>9.3676722386911396E-2</v>
      </c>
      <c r="Z30" s="1">
        <v>3420.2154409219902</v>
      </c>
      <c r="AA30" s="1">
        <v>1326</v>
      </c>
      <c r="AB30" s="1">
        <v>0.94168550317731303</v>
      </c>
      <c r="AC30" s="1">
        <v>476.53141191364898</v>
      </c>
      <c r="AD30" s="1">
        <v>0.88806818181818103</v>
      </c>
      <c r="AE30" s="1">
        <v>0.598626099035242</v>
      </c>
      <c r="AF30" s="1">
        <v>8.60098115139694E-2</v>
      </c>
      <c r="AG30" s="1">
        <v>2956.8343532557201</v>
      </c>
      <c r="AH30" s="1">
        <v>1760</v>
      </c>
      <c r="AI30" s="1">
        <v>0.922121864898785</v>
      </c>
      <c r="AJ30" s="1">
        <v>514.68128995676796</v>
      </c>
      <c r="AK30" s="1">
        <v>0.80249376558603402</v>
      </c>
      <c r="AL30" s="1">
        <v>0.62356726372296001</v>
      </c>
      <c r="AM30" s="1">
        <v>6.8348016645613296E-2</v>
      </c>
      <c r="AN30" s="1">
        <v>2775.1240577246599</v>
      </c>
      <c r="AO30" s="1">
        <v>2005</v>
      </c>
      <c r="AP30" s="1">
        <v>0.91740722544224895</v>
      </c>
      <c r="AQ30" s="1">
        <v>495.19920352999299</v>
      </c>
      <c r="AR30" s="1">
        <v>0.87774846086191705</v>
      </c>
      <c r="AS30" s="1">
        <v>0.61798561815714703</v>
      </c>
      <c r="AT30" s="1">
        <v>7.2952609807448901E-2</v>
      </c>
      <c r="AU30" s="1">
        <v>2599.01920979128</v>
      </c>
      <c r="AV30" s="1">
        <v>2274</v>
      </c>
      <c r="AW30" s="1">
        <v>0.91145310763727505</v>
      </c>
      <c r="AX30" s="1">
        <v>492.98855934293198</v>
      </c>
      <c r="AY30" s="1">
        <v>0.70196078431372499</v>
      </c>
      <c r="AZ30" s="1">
        <v>0.63240286201978402</v>
      </c>
      <c r="BA30" s="1">
        <v>7.0422882600971501E-2</v>
      </c>
      <c r="BB30" s="1">
        <v>2443.9783075659202</v>
      </c>
      <c r="BC30" s="1">
        <v>2550</v>
      </c>
      <c r="BD30" s="1">
        <v>0.90645271071738498</v>
      </c>
      <c r="BE30" s="1">
        <v>463.27414645483702</v>
      </c>
      <c r="BF30" s="1">
        <v>0.67284179325676097</v>
      </c>
      <c r="BG30" s="1">
        <v>0.63855474722755401</v>
      </c>
      <c r="BH30" s="1">
        <v>6.94289658741402E-2</v>
      </c>
      <c r="BI30" s="1">
        <v>2382.39412008417</v>
      </c>
      <c r="BJ30" s="1">
        <v>2699</v>
      </c>
      <c r="BK30" s="1">
        <v>0.90298114219888703</v>
      </c>
      <c r="BL30" s="1">
        <v>471.32794142664602</v>
      </c>
      <c r="BM30" s="1">
        <v>0.68068833652007599</v>
      </c>
      <c r="BN30" s="1">
        <v>0.62878068370651197</v>
      </c>
      <c r="BO30" s="1">
        <v>7.6524050507759803E-2</v>
      </c>
      <c r="BP30" s="1">
        <v>2721.9519170465301</v>
      </c>
      <c r="BQ30" s="1">
        <v>2092</v>
      </c>
      <c r="BR30" s="1">
        <v>0.92660111251053601</v>
      </c>
      <c r="BS30" s="1">
        <v>410.03985173263402</v>
      </c>
    </row>
    <row r="31" spans="1:71" x14ac:dyDescent="0.3">
      <c r="A31" t="s">
        <v>39</v>
      </c>
      <c r="B31" s="1">
        <v>0.97440273037542602</v>
      </c>
      <c r="C31" s="1">
        <v>0.40581644414609602</v>
      </c>
      <c r="D31" s="1">
        <v>0.20935301280781399</v>
      </c>
      <c r="E31" s="1">
        <v>5271.1018102264297</v>
      </c>
      <c r="F31" s="1">
        <v>586</v>
      </c>
      <c r="G31" s="1">
        <v>0.96249160726776894</v>
      </c>
      <c r="H31" s="1">
        <v>627.58717009914699</v>
      </c>
      <c r="I31" s="1">
        <v>0.98917358354384699</v>
      </c>
      <c r="J31" s="1">
        <v>0.46972314361037898</v>
      </c>
      <c r="K31" s="1">
        <v>0.15552169670583199</v>
      </c>
      <c r="L31" s="1">
        <v>2421.5927703510401</v>
      </c>
      <c r="M31" s="1">
        <v>2771</v>
      </c>
      <c r="N31" s="1">
        <v>0.88422126497611597</v>
      </c>
      <c r="O31" s="1">
        <v>513.41930525439398</v>
      </c>
      <c r="P31" s="1">
        <v>0.99688392625292099</v>
      </c>
      <c r="Q31" s="1">
        <v>0.46654632057003098</v>
      </c>
      <c r="R31" s="1">
        <v>0.11988483484092501</v>
      </c>
      <c r="S31" s="1">
        <v>2073.4205782499798</v>
      </c>
      <c r="T31" s="1">
        <v>3851</v>
      </c>
      <c r="U31" s="1">
        <v>0.86473931319354502</v>
      </c>
      <c r="V31" s="1">
        <v>468.99901162326302</v>
      </c>
      <c r="W31" s="1">
        <v>0.99457013574660602</v>
      </c>
      <c r="X31" s="1">
        <v>0.50233291118107404</v>
      </c>
      <c r="Y31" s="1">
        <v>0.12696060536852199</v>
      </c>
      <c r="Z31" s="1">
        <v>1937.06082786344</v>
      </c>
      <c r="AA31" s="1">
        <v>4420</v>
      </c>
      <c r="AB31" s="1">
        <v>0.85194909915234496</v>
      </c>
      <c r="AC31" s="1">
        <v>478.68683919796899</v>
      </c>
      <c r="AD31" s="1">
        <v>0.98755803156917299</v>
      </c>
      <c r="AE31" s="1">
        <v>0.52473232171616702</v>
      </c>
      <c r="AF31" s="1">
        <v>9.3901208859957105E-2</v>
      </c>
      <c r="AG31" s="1">
        <v>1757.69157678751</v>
      </c>
      <c r="AH31" s="1">
        <v>5385</v>
      </c>
      <c r="AI31" s="1">
        <v>0.83812933221795904</v>
      </c>
      <c r="AJ31" s="1">
        <v>424.48855352235398</v>
      </c>
      <c r="AK31" s="1">
        <v>0.96617898536956104</v>
      </c>
      <c r="AL31" s="1">
        <v>0.536585745459219</v>
      </c>
      <c r="AM31" s="1">
        <v>7.8640805010905396E-2</v>
      </c>
      <c r="AN31" s="1">
        <v>1777.2021476605701</v>
      </c>
      <c r="AO31" s="1">
        <v>5263</v>
      </c>
      <c r="AP31" s="1">
        <v>0.84648801430773102</v>
      </c>
      <c r="AQ31" s="1">
        <v>471.96821164921198</v>
      </c>
      <c r="AR31" s="1">
        <v>0.87413280475718502</v>
      </c>
      <c r="AS31" s="1">
        <v>0.56061102740971802</v>
      </c>
      <c r="AT31" s="1">
        <v>7.37945460773312E-2</v>
      </c>
      <c r="AU31" s="1">
        <v>1664.32082828129</v>
      </c>
      <c r="AV31" s="1">
        <v>6054</v>
      </c>
      <c r="AW31" s="1">
        <v>0.84057236822682302</v>
      </c>
      <c r="AX31" s="1">
        <v>439.324926324675</v>
      </c>
      <c r="AY31" s="1">
        <v>0.73392780094923005</v>
      </c>
      <c r="AZ31" s="1">
        <v>0.57107019010309501</v>
      </c>
      <c r="BA31" s="1">
        <v>8.4964267434646398E-2</v>
      </c>
      <c r="BB31" s="1">
        <v>1550.6633435025101</v>
      </c>
      <c r="BC31" s="1">
        <v>6953</v>
      </c>
      <c r="BD31" s="1">
        <v>0.83423490097194097</v>
      </c>
      <c r="BE31" s="1">
        <v>438.01897521692098</v>
      </c>
      <c r="BF31" s="1">
        <v>0.36988622609537603</v>
      </c>
      <c r="BG31" s="1">
        <v>0.58219365871513096</v>
      </c>
      <c r="BH31" s="1">
        <v>7.2036288639890006E-2</v>
      </c>
      <c r="BI31" s="1">
        <v>1427.7507886583601</v>
      </c>
      <c r="BJ31" s="1">
        <v>8262</v>
      </c>
      <c r="BK31" s="1">
        <v>0.83931218272366903</v>
      </c>
      <c r="BL31" s="1">
        <v>429.99453491625002</v>
      </c>
      <c r="BM31" s="1">
        <v>0.60749421296296202</v>
      </c>
      <c r="BN31" s="1">
        <v>0.57456980237592004</v>
      </c>
      <c r="BO31" s="1">
        <v>7.67817636481639E-2</v>
      </c>
      <c r="BP31" s="1">
        <v>1559.58296534393</v>
      </c>
      <c r="BQ31" s="1">
        <v>6912</v>
      </c>
      <c r="BR31" s="1">
        <v>0.83666463799725299</v>
      </c>
      <c r="BS31" s="1">
        <v>449.678167015665</v>
      </c>
    </row>
    <row r="32" spans="1:71" x14ac:dyDescent="0.3">
      <c r="A32" t="s">
        <v>40</v>
      </c>
      <c r="B32" s="1">
        <v>0.84375</v>
      </c>
      <c r="C32" s="1">
        <v>0.50738707621734003</v>
      </c>
      <c r="D32" s="1">
        <v>0.236564178818435</v>
      </c>
      <c r="E32" s="1">
        <v>675.06321154532202</v>
      </c>
      <c r="F32" s="1">
        <v>32</v>
      </c>
      <c r="G32" s="1">
        <v>0.96280464823596801</v>
      </c>
      <c r="H32" s="1">
        <v>160.46858768733401</v>
      </c>
      <c r="I32" s="1">
        <v>0.87037037037037002</v>
      </c>
      <c r="J32" s="1">
        <v>0.55405231041729297</v>
      </c>
      <c r="K32" s="1">
        <v>0.201152903097782</v>
      </c>
      <c r="L32" s="1">
        <v>521.36834335951698</v>
      </c>
      <c r="M32" s="1">
        <v>54</v>
      </c>
      <c r="N32" s="1">
        <v>0.96515492714554696</v>
      </c>
      <c r="O32" s="1">
        <v>155.78706655572299</v>
      </c>
      <c r="P32" s="1">
        <v>0.89655172413793105</v>
      </c>
      <c r="Q32" s="1">
        <v>0.53112841912998399</v>
      </c>
      <c r="R32" s="1">
        <v>0.15908631081067001</v>
      </c>
      <c r="S32" s="1">
        <v>496.10832516633798</v>
      </c>
      <c r="T32" s="1">
        <v>58</v>
      </c>
      <c r="U32" s="1">
        <v>0.95687746087562398</v>
      </c>
      <c r="V32" s="1">
        <v>153.50599367742399</v>
      </c>
      <c r="W32" s="1">
        <v>0.77464788732394296</v>
      </c>
      <c r="X32" s="1">
        <v>0.56778161335847899</v>
      </c>
      <c r="Y32" s="1">
        <v>0.19348190808305599</v>
      </c>
      <c r="Z32" s="1">
        <v>455.16453626230998</v>
      </c>
      <c r="AA32" s="1">
        <v>71</v>
      </c>
      <c r="AB32" s="1">
        <v>0.95605139062376199</v>
      </c>
      <c r="AC32" s="1">
        <v>155.558452565934</v>
      </c>
      <c r="AD32" s="1">
        <v>0.70786516853932502</v>
      </c>
      <c r="AE32" s="1">
        <v>0.57578633984279903</v>
      </c>
      <c r="AF32" s="1">
        <v>0.158826657868228</v>
      </c>
      <c r="AG32" s="1">
        <v>400.05021047914801</v>
      </c>
      <c r="AH32" s="1">
        <v>89</v>
      </c>
      <c r="AI32" s="1">
        <v>0.95010108715866404</v>
      </c>
      <c r="AJ32" s="1">
        <v>153.13940853045199</v>
      </c>
      <c r="AK32" s="1">
        <v>0.62820512820512797</v>
      </c>
      <c r="AL32" s="1">
        <v>0.59849893886662098</v>
      </c>
      <c r="AM32" s="1">
        <v>0.146579572504907</v>
      </c>
      <c r="AN32" s="1">
        <v>431.80087028118902</v>
      </c>
      <c r="AO32" s="1">
        <v>78</v>
      </c>
      <c r="AP32" s="1">
        <v>0.95000952830098395</v>
      </c>
      <c r="AQ32" s="1">
        <v>152.21966395065499</v>
      </c>
      <c r="AR32" s="1">
        <v>0.67647058823529405</v>
      </c>
      <c r="AS32" s="1">
        <v>0.56761212650852599</v>
      </c>
      <c r="AT32" s="1">
        <v>0.180154394558946</v>
      </c>
      <c r="AU32" s="1">
        <v>375.10384266223701</v>
      </c>
      <c r="AV32" s="1">
        <v>102</v>
      </c>
      <c r="AW32" s="1">
        <v>0.94656529528043798</v>
      </c>
      <c r="AX32" s="1">
        <v>154.275682940976</v>
      </c>
      <c r="AY32" s="1">
        <v>0.48148148148148101</v>
      </c>
      <c r="AZ32" s="1">
        <v>0.60983986766271003</v>
      </c>
      <c r="BA32" s="1">
        <v>0.124555708060422</v>
      </c>
      <c r="BB32" s="1">
        <v>323.63842662248697</v>
      </c>
      <c r="BC32" s="1">
        <v>135</v>
      </c>
      <c r="BD32" s="1">
        <v>0.94428896215437896</v>
      </c>
      <c r="BE32" s="1">
        <v>141.921327810045</v>
      </c>
      <c r="BF32" s="1">
        <v>0.46103896103896103</v>
      </c>
      <c r="BG32" s="1">
        <v>0.61069149384273602</v>
      </c>
      <c r="BH32" s="1">
        <v>8.8527848177411994E-2</v>
      </c>
      <c r="BI32" s="1">
        <v>303.49488864031798</v>
      </c>
      <c r="BJ32" s="1">
        <v>154</v>
      </c>
      <c r="BK32" s="1">
        <v>0.94317935044772305</v>
      </c>
      <c r="BL32" s="1">
        <v>141.921316540692</v>
      </c>
      <c r="BM32" s="1">
        <v>0.48837209302325502</v>
      </c>
      <c r="BN32" s="1">
        <v>0.59353807602282305</v>
      </c>
      <c r="BO32" s="1">
        <v>0.115472361661555</v>
      </c>
      <c r="BP32" s="1">
        <v>332.35195958839699</v>
      </c>
      <c r="BQ32" s="1">
        <v>129</v>
      </c>
      <c r="BR32" s="1">
        <v>0.95249390358423203</v>
      </c>
      <c r="BS32" s="1">
        <v>144.328405069773</v>
      </c>
    </row>
    <row r="33" spans="1:71" x14ac:dyDescent="0.3">
      <c r="A33" t="s">
        <v>41</v>
      </c>
      <c r="B33" s="1">
        <v>0.99420289855072397</v>
      </c>
      <c r="C33" s="1">
        <v>0.46251493751462902</v>
      </c>
      <c r="D33" s="1">
        <v>0.14299803934986099</v>
      </c>
      <c r="E33" s="1">
        <v>221.670010753756</v>
      </c>
      <c r="F33" s="1">
        <v>6210</v>
      </c>
      <c r="G33" s="1">
        <v>0.81263917498468596</v>
      </c>
      <c r="H33" s="1">
        <v>50.601881914615703</v>
      </c>
      <c r="I33" s="1">
        <v>0.99804580630032003</v>
      </c>
      <c r="J33" s="1">
        <v>0.48298022751258701</v>
      </c>
      <c r="K33" s="1">
        <v>0.111328808294824</v>
      </c>
      <c r="L33" s="1">
        <v>155.84782845632401</v>
      </c>
      <c r="M33" s="1">
        <v>12793</v>
      </c>
      <c r="N33" s="1">
        <v>0.74841759924307205</v>
      </c>
      <c r="O33" s="1">
        <v>46.368829540797996</v>
      </c>
      <c r="P33" s="1">
        <v>0.99836405278656304</v>
      </c>
      <c r="Q33" s="1">
        <v>0.53737364948680999</v>
      </c>
      <c r="R33" s="1">
        <v>8.6360486080547597E-2</v>
      </c>
      <c r="S33" s="1">
        <v>132.03778701087199</v>
      </c>
      <c r="T33" s="1">
        <v>18338</v>
      </c>
      <c r="U33" s="1">
        <v>0.71156149811570302</v>
      </c>
      <c r="V33" s="1">
        <v>36.927199490369503</v>
      </c>
      <c r="W33" s="1">
        <v>0.999466819785087</v>
      </c>
      <c r="X33" s="1">
        <v>0.52723833391585095</v>
      </c>
      <c r="Y33" s="1">
        <v>8.4416218856863401E-2</v>
      </c>
      <c r="Z33" s="1">
        <v>113.20685093055501</v>
      </c>
      <c r="AA33" s="1">
        <v>24382</v>
      </c>
      <c r="AB33" s="1">
        <v>0.65530057082457305</v>
      </c>
      <c r="AC33" s="1">
        <v>37.759635733163599</v>
      </c>
      <c r="AD33" s="1">
        <v>0.99799975507204897</v>
      </c>
      <c r="AE33" s="1">
        <v>0.53392768641508404</v>
      </c>
      <c r="AF33" s="1">
        <v>8.4297542790668603E-2</v>
      </c>
      <c r="AG33" s="1">
        <v>113.142383658022</v>
      </c>
      <c r="AH33" s="1">
        <v>24497</v>
      </c>
      <c r="AI33" s="1">
        <v>0.66308054241140502</v>
      </c>
      <c r="AJ33" s="1">
        <v>42.638968666632501</v>
      </c>
      <c r="AK33" s="1">
        <v>0.96183727789367601</v>
      </c>
      <c r="AL33" s="1">
        <v>0.57784457832483604</v>
      </c>
      <c r="AM33" s="1">
        <v>6.7520782693182402E-2</v>
      </c>
      <c r="AN33" s="1">
        <v>106.466020736671</v>
      </c>
      <c r="AO33" s="1">
        <v>27802</v>
      </c>
      <c r="AP33" s="1">
        <v>0.65798785290202699</v>
      </c>
      <c r="AQ33" s="1">
        <v>34.364947219514796</v>
      </c>
      <c r="AR33" s="1">
        <v>0.97308215187415004</v>
      </c>
      <c r="AS33" s="1">
        <v>0.57075657086685305</v>
      </c>
      <c r="AT33" s="1">
        <v>6.7044704224301296E-2</v>
      </c>
      <c r="AU33" s="1">
        <v>111.27616007109</v>
      </c>
      <c r="AV33" s="1">
        <v>25745</v>
      </c>
      <c r="AW33" s="1">
        <v>0.66562177010843704</v>
      </c>
      <c r="AX33" s="1">
        <v>33.240773469676398</v>
      </c>
      <c r="AY33" s="1">
        <v>0.92640006188118795</v>
      </c>
      <c r="AZ33" s="1">
        <v>0.57358064023152</v>
      </c>
      <c r="BA33" s="1">
        <v>7.2957973692224301E-2</v>
      </c>
      <c r="BB33" s="1">
        <v>110.80355012012301</v>
      </c>
      <c r="BC33" s="1">
        <v>25856</v>
      </c>
      <c r="BD33" s="1">
        <v>0.66158224195230497</v>
      </c>
      <c r="BE33" s="1">
        <v>32.839465063599498</v>
      </c>
      <c r="BF33" s="1">
        <v>0.52112231034155898</v>
      </c>
      <c r="BG33" s="1">
        <v>0.58937247966069595</v>
      </c>
      <c r="BH33" s="1">
        <v>5.60858248117201E-2</v>
      </c>
      <c r="BI33" s="1">
        <v>100.283961185466</v>
      </c>
      <c r="BJ33" s="1">
        <v>31649</v>
      </c>
      <c r="BK33" s="1">
        <v>0.63266314568776305</v>
      </c>
      <c r="BL33" s="1">
        <v>35.737163392547103</v>
      </c>
      <c r="BM33" s="1">
        <v>0.36922836613558202</v>
      </c>
      <c r="BN33" s="1">
        <v>0.59063473238886</v>
      </c>
      <c r="BO33" s="1">
        <v>5.9704608779932999E-2</v>
      </c>
      <c r="BP33" s="1">
        <v>99.385459938272305</v>
      </c>
      <c r="BQ33" s="1">
        <v>32010</v>
      </c>
      <c r="BR33" s="1">
        <v>0.63765952370202605</v>
      </c>
      <c r="BS33" s="1">
        <v>31.951529558751901</v>
      </c>
    </row>
    <row r="34" spans="1:71" x14ac:dyDescent="0.3">
      <c r="A34" t="s">
        <v>42</v>
      </c>
      <c r="B34" s="1">
        <v>0.98576642335766396</v>
      </c>
      <c r="C34" s="1">
        <v>0.42629231911003101</v>
      </c>
      <c r="D34" s="1">
        <v>0.15814155384044001</v>
      </c>
      <c r="E34" s="1">
        <v>339.76382664766197</v>
      </c>
      <c r="F34" s="1">
        <v>2740</v>
      </c>
      <c r="G34" s="1">
        <v>0.90428665568648403</v>
      </c>
      <c r="H34" s="1">
        <v>53.776843515419998</v>
      </c>
      <c r="I34" s="1">
        <v>0.99802436615080603</v>
      </c>
      <c r="J34" s="1">
        <v>0.44070064164925299</v>
      </c>
      <c r="K34" s="1">
        <v>0.115050851643999</v>
      </c>
      <c r="L34" s="1">
        <v>183.18207165474001</v>
      </c>
      <c r="M34" s="1">
        <v>9111</v>
      </c>
      <c r="N34" s="1">
        <v>0.78697144788451401</v>
      </c>
      <c r="O34" s="1">
        <v>50.198243662534601</v>
      </c>
      <c r="P34" s="1">
        <v>0.99819624819624797</v>
      </c>
      <c r="Q34" s="1">
        <v>0.47741551876539501</v>
      </c>
      <c r="R34" s="1">
        <v>9.8715870802408207E-2</v>
      </c>
      <c r="S34" s="1">
        <v>167.38214221770201</v>
      </c>
      <c r="T34" s="1">
        <v>11088</v>
      </c>
      <c r="U34" s="1">
        <v>0.76435870837537401</v>
      </c>
      <c r="V34" s="1">
        <v>45.433711681020199</v>
      </c>
      <c r="W34" s="1">
        <v>0.99874721603563399</v>
      </c>
      <c r="X34" s="1">
        <v>0.48576610568612999</v>
      </c>
      <c r="Y34" s="1">
        <v>9.7362531757915399E-2</v>
      </c>
      <c r="Z34" s="1">
        <v>146.98119220666899</v>
      </c>
      <c r="AA34" s="1">
        <v>14368</v>
      </c>
      <c r="AB34" s="1">
        <v>0.72793087912450305</v>
      </c>
      <c r="AC34" s="1">
        <v>47.339749949306601</v>
      </c>
      <c r="AD34" s="1">
        <v>0.99554580507911095</v>
      </c>
      <c r="AE34" s="1">
        <v>0.49879277220962298</v>
      </c>
      <c r="AF34" s="1">
        <v>0.11209203293271899</v>
      </c>
      <c r="AG34" s="1">
        <v>144.64774217364001</v>
      </c>
      <c r="AH34" s="1">
        <v>15042</v>
      </c>
      <c r="AI34" s="1">
        <v>0.72886246899484097</v>
      </c>
      <c r="AJ34" s="1">
        <v>44.569089882714501</v>
      </c>
      <c r="AK34" s="1">
        <v>0.99796173318429804</v>
      </c>
      <c r="AL34" s="1">
        <v>0.51209361986098301</v>
      </c>
      <c r="AM34" s="1">
        <v>0.106101367221551</v>
      </c>
      <c r="AN34" s="1">
        <v>144.44478988563401</v>
      </c>
      <c r="AO34" s="1">
        <v>15209</v>
      </c>
      <c r="AP34" s="1">
        <v>0.72926412771711702</v>
      </c>
      <c r="AQ34" s="1">
        <v>43.885102365255499</v>
      </c>
      <c r="AR34" s="1">
        <v>0.98684508958947603</v>
      </c>
      <c r="AS34" s="1">
        <v>0.47742464869901102</v>
      </c>
      <c r="AT34" s="1">
        <v>0.11705574551936</v>
      </c>
      <c r="AU34" s="1">
        <v>132.76322533589499</v>
      </c>
      <c r="AV34" s="1">
        <v>17636</v>
      </c>
      <c r="AW34" s="1">
        <v>0.70436461618676705</v>
      </c>
      <c r="AX34" s="1">
        <v>41.8134624115023</v>
      </c>
      <c r="AY34" s="1">
        <v>0.99863966142684402</v>
      </c>
      <c r="AZ34" s="1">
        <v>0.49823672651025402</v>
      </c>
      <c r="BA34" s="1">
        <v>0.115319251119753</v>
      </c>
      <c r="BB34" s="1">
        <v>125.732603228903</v>
      </c>
      <c r="BC34" s="1">
        <v>19848</v>
      </c>
      <c r="BD34" s="1">
        <v>0.69455302126158103</v>
      </c>
      <c r="BE34" s="1">
        <v>45.720503481754498</v>
      </c>
      <c r="BF34" s="1">
        <v>0.92511997352308395</v>
      </c>
      <c r="BG34" s="1">
        <v>0.53665203853039001</v>
      </c>
      <c r="BH34" s="1">
        <v>9.9956064237317593E-2</v>
      </c>
      <c r="BI34" s="1">
        <v>113.527822720432</v>
      </c>
      <c r="BJ34" s="1">
        <v>24172</v>
      </c>
      <c r="BK34" s="1">
        <v>0.65885870842838801</v>
      </c>
      <c r="BL34" s="1">
        <v>38.221674275913799</v>
      </c>
      <c r="BM34" s="1">
        <v>1.2150574845233899E-2</v>
      </c>
      <c r="BN34" s="1">
        <v>0.57969251775435804</v>
      </c>
      <c r="BO34" s="1">
        <v>7.7328411744220504E-2</v>
      </c>
      <c r="BP34" s="1">
        <v>111.28740722290399</v>
      </c>
      <c r="BQ34" s="1">
        <v>26007</v>
      </c>
      <c r="BR34" s="1">
        <v>0.67466129190600499</v>
      </c>
      <c r="BS34" s="1">
        <v>35.508168824527203</v>
      </c>
    </row>
    <row r="35" spans="1:71" x14ac:dyDescent="0.3">
      <c r="A35" t="s">
        <v>43</v>
      </c>
      <c r="B35" s="1">
        <v>0.99704214937145597</v>
      </c>
      <c r="C35" s="1">
        <v>0.408499697818758</v>
      </c>
      <c r="D35" s="1">
        <v>0.176094234249246</v>
      </c>
      <c r="E35" s="1">
        <v>276.83998106815102</v>
      </c>
      <c r="F35" s="1">
        <v>4057</v>
      </c>
      <c r="G35" s="1">
        <v>0.86840686704417003</v>
      </c>
      <c r="H35" s="1">
        <v>58.555753358962903</v>
      </c>
      <c r="I35" s="1">
        <v>0.99673528611589701</v>
      </c>
      <c r="J35" s="1">
        <v>0.46946177282330898</v>
      </c>
      <c r="K35" s="1">
        <v>0.121360088647613</v>
      </c>
      <c r="L35" s="1">
        <v>168.66673098017799</v>
      </c>
      <c r="M35" s="1">
        <v>11027</v>
      </c>
      <c r="N35" s="1">
        <v>0.76507794975714105</v>
      </c>
      <c r="O35" s="1">
        <v>49.196153590158197</v>
      </c>
      <c r="P35" s="1">
        <v>0.997574200913242</v>
      </c>
      <c r="Q35" s="1">
        <v>0.51131394079626102</v>
      </c>
      <c r="R35" s="1">
        <v>9.5525165758769598E-2</v>
      </c>
      <c r="S35" s="1">
        <v>150.486211822168</v>
      </c>
      <c r="T35" s="1">
        <v>14016</v>
      </c>
      <c r="U35" s="1">
        <v>0.74922271002875496</v>
      </c>
      <c r="V35" s="1">
        <v>41.756114663399003</v>
      </c>
      <c r="W35" s="1">
        <v>0.99843953185955703</v>
      </c>
      <c r="X35" s="1">
        <v>0.522999059565456</v>
      </c>
      <c r="Y35" s="1">
        <v>9.7784140729108099E-2</v>
      </c>
      <c r="Z35" s="1">
        <v>117.349629128109</v>
      </c>
      <c r="AA35" s="1">
        <v>23070</v>
      </c>
      <c r="AB35" s="1">
        <v>0.67529091148670095</v>
      </c>
      <c r="AC35" s="1">
        <v>38.484888771343897</v>
      </c>
      <c r="AD35" s="1">
        <v>0.99527064621254202</v>
      </c>
      <c r="AE35" s="1">
        <v>0.54628344151124197</v>
      </c>
      <c r="AF35" s="1">
        <v>7.2676146429979396E-2</v>
      </c>
      <c r="AG35" s="1">
        <v>112.800182747101</v>
      </c>
      <c r="AH35" s="1">
        <v>25162</v>
      </c>
      <c r="AI35" s="1">
        <v>0.67113141978778301</v>
      </c>
      <c r="AJ35" s="1">
        <v>37.5507946643366</v>
      </c>
      <c r="AK35" s="1">
        <v>0.98140422824011797</v>
      </c>
      <c r="AL35" s="1">
        <v>0.55777682142445895</v>
      </c>
      <c r="AM35" s="1">
        <v>7.1563958037495906E-2</v>
      </c>
      <c r="AN35" s="1">
        <v>106.850715025234</v>
      </c>
      <c r="AO35" s="1">
        <v>28286</v>
      </c>
      <c r="AP35" s="1">
        <v>0.66164674793350298</v>
      </c>
      <c r="AQ35" s="1">
        <v>36.950321992458797</v>
      </c>
      <c r="AR35" s="1">
        <v>0.93710584041678002</v>
      </c>
      <c r="AS35" s="1">
        <v>0.57460140009962002</v>
      </c>
      <c r="AT35" s="1">
        <v>6.3629788519936795E-2</v>
      </c>
      <c r="AU35" s="1">
        <v>105.55228199884201</v>
      </c>
      <c r="AV35" s="1">
        <v>29176</v>
      </c>
      <c r="AW35" s="1">
        <v>0.66358271189903995</v>
      </c>
      <c r="AX35" s="1">
        <v>36.1878118269629</v>
      </c>
      <c r="AY35" s="1">
        <v>0.22136418079808301</v>
      </c>
      <c r="AZ35" s="1">
        <v>0.60569144752386805</v>
      </c>
      <c r="BA35" s="1">
        <v>5.4352998274228299E-2</v>
      </c>
      <c r="BB35" s="1">
        <v>101.154902035079</v>
      </c>
      <c r="BC35" s="1">
        <v>31726</v>
      </c>
      <c r="BD35" s="1">
        <v>0.64606163136227102</v>
      </c>
      <c r="BE35" s="1">
        <v>33.918975885370799</v>
      </c>
      <c r="BF35" s="1">
        <v>0.86484446777792301</v>
      </c>
      <c r="BG35" s="1">
        <v>0.59268801176600305</v>
      </c>
      <c r="BH35" s="1">
        <v>6.4160013003578306E-2</v>
      </c>
      <c r="BI35" s="1">
        <v>102.986142893015</v>
      </c>
      <c r="BJ35" s="1">
        <v>30476</v>
      </c>
      <c r="BK35" s="1">
        <v>0.65294256561130304</v>
      </c>
      <c r="BL35" s="1">
        <v>31.956949111487098</v>
      </c>
      <c r="BM35" s="1">
        <v>0.76636722246163003</v>
      </c>
      <c r="BN35" s="1">
        <v>0.59350941118033196</v>
      </c>
      <c r="BO35" s="1">
        <v>6.0678568571974699E-2</v>
      </c>
      <c r="BP35" s="1">
        <v>103.606811074205</v>
      </c>
      <c r="BQ35" s="1">
        <v>30167</v>
      </c>
      <c r="BR35" s="1">
        <v>0.65204428613573595</v>
      </c>
      <c r="BS35" s="1">
        <v>32.994842668616599</v>
      </c>
    </row>
  </sheetData>
  <mergeCells count="1">
    <mergeCell ref="A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E136F-52EA-4E29-941B-54C0B4D194C5}">
  <dimension ref="A2:V143"/>
  <sheetViews>
    <sheetView workbookViewId="0">
      <selection activeCell="I7" sqref="I7"/>
    </sheetView>
  </sheetViews>
  <sheetFormatPr baseColWidth="10" defaultRowHeight="14.4" x14ac:dyDescent="0.3"/>
  <cols>
    <col min="1" max="1" width="87.77734375" bestFit="1" customWidth="1"/>
    <col min="2" max="2" width="8.44140625" bestFit="1" customWidth="1"/>
    <col min="3" max="3" width="4.88671875" bestFit="1" customWidth="1"/>
    <col min="4" max="4" width="5.44140625" bestFit="1" customWidth="1"/>
    <col min="5" max="5" width="8.44140625" bestFit="1" customWidth="1"/>
    <col min="6" max="6" width="7.44140625" bestFit="1" customWidth="1"/>
    <col min="7" max="7" width="9" bestFit="1" customWidth="1"/>
    <col min="8" max="8" width="6.44140625" bestFit="1" customWidth="1"/>
    <col min="9" max="9" width="8.44140625" bestFit="1" customWidth="1"/>
    <col min="10" max="10" width="4.88671875" bestFit="1" customWidth="1"/>
    <col min="11" max="11" width="5.44140625" bestFit="1" customWidth="1"/>
    <col min="12" max="12" width="8.44140625" bestFit="1" customWidth="1"/>
    <col min="13" max="13" width="6.44140625" bestFit="1" customWidth="1"/>
    <col min="14" max="14" width="9" bestFit="1" customWidth="1"/>
    <col min="15" max="15" width="6.44140625" bestFit="1" customWidth="1"/>
    <col min="16" max="16" width="8.44140625" bestFit="1" customWidth="1"/>
    <col min="17" max="17" width="4.88671875" bestFit="1" customWidth="1"/>
    <col min="18" max="18" width="5.44140625" bestFit="1" customWidth="1"/>
    <col min="19" max="19" width="8.44140625" bestFit="1" customWidth="1"/>
    <col min="20" max="20" width="5.77734375" bestFit="1" customWidth="1"/>
    <col min="21" max="21" width="9" bestFit="1" customWidth="1"/>
    <col min="22" max="22" width="6.44140625" bestFit="1" customWidth="1"/>
  </cols>
  <sheetData>
    <row r="2" spans="1:22" x14ac:dyDescent="0.3">
      <c r="A2" s="2" t="s">
        <v>252</v>
      </c>
      <c r="B2" s="2"/>
      <c r="C2" s="2"/>
      <c r="D2" s="2"/>
      <c r="E2" s="2"/>
      <c r="F2" s="2"/>
      <c r="G2" s="2"/>
      <c r="H2" s="2"/>
      <c r="I2" s="2"/>
    </row>
    <row r="4" spans="1:22" x14ac:dyDescent="0.3"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  <c r="H4" s="4" t="s">
        <v>17</v>
      </c>
      <c r="I4" s="4" t="s">
        <v>7</v>
      </c>
    </row>
    <row r="5" spans="1:22" x14ac:dyDescent="0.3">
      <c r="A5" s="4" t="s">
        <v>125</v>
      </c>
      <c r="B5" s="5">
        <f t="shared" ref="B5:H5" si="0">AVERAGE(B9:B140)</f>
        <v>0.22229486729330805</v>
      </c>
      <c r="C5" s="5">
        <f t="shared" si="0"/>
        <v>0.41213802195701676</v>
      </c>
      <c r="D5" s="5">
        <f t="shared" si="0"/>
        <v>0.15004936176471415</v>
      </c>
      <c r="E5" s="5">
        <f t="shared" si="0"/>
        <v>1720.0223187191741</v>
      </c>
      <c r="F5" s="5">
        <f t="shared" si="0"/>
        <v>659.03053435114509</v>
      </c>
      <c r="G5" s="5">
        <f t="shared" si="0"/>
        <v>0.9544941964953354</v>
      </c>
      <c r="H5" s="5">
        <f t="shared" si="0"/>
        <v>205.62371098997801</v>
      </c>
      <c r="I5" s="5">
        <f>250.601/145</f>
        <v>1.7282827586206897</v>
      </c>
    </row>
    <row r="6" spans="1:22" x14ac:dyDescent="0.3">
      <c r="A6" s="4" t="s">
        <v>135</v>
      </c>
      <c r="B6" s="5">
        <f t="shared" ref="B6:H6" si="1">AVERAGE(I9:I140)</f>
        <v>0.40878820173632585</v>
      </c>
      <c r="C6" s="5">
        <f t="shared" si="1"/>
        <v>0.34953934479179632</v>
      </c>
      <c r="D6" s="5">
        <f t="shared" si="1"/>
        <v>0.26616167036870658</v>
      </c>
      <c r="E6" s="5">
        <f t="shared" si="1"/>
        <v>2412.8218042840267</v>
      </c>
      <c r="F6" s="5">
        <f t="shared" si="1"/>
        <v>82.763358778625957</v>
      </c>
      <c r="G6" s="5">
        <f t="shared" si="1"/>
        <v>0.97539187332340116</v>
      </c>
      <c r="H6" s="5">
        <f t="shared" si="1"/>
        <v>216.55589542095004</v>
      </c>
      <c r="I6" s="5">
        <f>3223564/1000/145</f>
        <v>22.231475862068965</v>
      </c>
    </row>
    <row r="7" spans="1:22" x14ac:dyDescent="0.3">
      <c r="A7" s="4" t="s">
        <v>136</v>
      </c>
      <c r="B7" s="5">
        <f>AVERAGE(P10:P143)</f>
        <v>0.26001398982777207</v>
      </c>
      <c r="C7" s="5">
        <f t="shared" ref="C7:H7" si="2">AVERAGE(Q10:Q143)</f>
        <v>0.35108856108588082</v>
      </c>
      <c r="D7" s="5">
        <f t="shared" si="2"/>
        <v>0.2821356734641845</v>
      </c>
      <c r="E7" s="5">
        <f t="shared" si="2"/>
        <v>4800.5695739697185</v>
      </c>
      <c r="F7" s="5">
        <f t="shared" si="2"/>
        <v>20.567164179104477</v>
      </c>
      <c r="G7" s="5">
        <f t="shared" si="2"/>
        <v>0.9876338144726633</v>
      </c>
      <c r="H7" s="5">
        <f t="shared" si="2"/>
        <v>183.5986907069879</v>
      </c>
      <c r="I7" s="5">
        <f>3668.21/145</f>
        <v>25.298000000000002</v>
      </c>
    </row>
    <row r="9" spans="1:22" x14ac:dyDescent="0.3">
      <c r="A9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t="s">
        <v>48</v>
      </c>
      <c r="Q9" t="s">
        <v>49</v>
      </c>
      <c r="R9" t="s">
        <v>50</v>
      </c>
      <c r="S9" t="s">
        <v>51</v>
      </c>
      <c r="T9" t="s">
        <v>52</v>
      </c>
      <c r="U9" t="s">
        <v>53</v>
      </c>
      <c r="V9" t="s">
        <v>54</v>
      </c>
    </row>
    <row r="10" spans="1:22" x14ac:dyDescent="0.3">
      <c r="A10" t="s">
        <v>137</v>
      </c>
      <c r="B10" s="1">
        <v>0</v>
      </c>
      <c r="C10" s="1">
        <v>0.29631269879838701</v>
      </c>
      <c r="D10" s="1">
        <v>3.5047499571042501E-2</v>
      </c>
      <c r="E10" s="1">
        <v>154.416276377054</v>
      </c>
      <c r="F10" s="1">
        <v>10</v>
      </c>
      <c r="G10" s="1">
        <v>0.97101079867823403</v>
      </c>
      <c r="H10" s="1">
        <v>105.42784096771599</v>
      </c>
      <c r="I10" s="1">
        <v>0.3</v>
      </c>
      <c r="J10" s="1">
        <v>0.26714689301448002</v>
      </c>
      <c r="K10" s="1">
        <v>0.43102330954692802</v>
      </c>
      <c r="L10" s="1">
        <v>150.35219745526001</v>
      </c>
      <c r="M10" s="1">
        <v>10</v>
      </c>
      <c r="N10" s="1">
        <v>0.957983632521619</v>
      </c>
      <c r="O10" s="1">
        <v>105.300487428973</v>
      </c>
      <c r="P10" s="1">
        <v>0.3</v>
      </c>
      <c r="Q10" s="1">
        <v>0.27278904494645001</v>
      </c>
      <c r="R10" s="1">
        <v>0.43102330954692802</v>
      </c>
      <c r="S10" s="1">
        <v>152.97716692202999</v>
      </c>
      <c r="T10" s="1">
        <v>10</v>
      </c>
      <c r="U10" s="1">
        <v>0.97911478450312095</v>
      </c>
      <c r="V10" s="1">
        <v>105.300487428973</v>
      </c>
    </row>
    <row r="11" spans="1:22" x14ac:dyDescent="0.3">
      <c r="A11" t="s">
        <v>138</v>
      </c>
      <c r="B11" s="1">
        <v>0</v>
      </c>
      <c r="C11" s="1">
        <v>0.66517638575205595</v>
      </c>
      <c r="D11" s="1">
        <v>1.01354569279129E-2</v>
      </c>
      <c r="E11" s="1">
        <v>223.290140144747</v>
      </c>
      <c r="F11" s="1">
        <v>8</v>
      </c>
      <c r="G11" s="1">
        <v>0.99644248327024898</v>
      </c>
      <c r="H11" s="1">
        <v>61.832936754207303</v>
      </c>
      <c r="I11" s="1">
        <v>0.375</v>
      </c>
      <c r="J11" s="1">
        <v>0.66517630675481898</v>
      </c>
      <c r="K11" s="1">
        <v>4.22546334865136E-2</v>
      </c>
      <c r="L11" s="1">
        <v>231.935066516864</v>
      </c>
      <c r="M11" s="1">
        <v>8</v>
      </c>
      <c r="N11" s="1">
        <v>0.96635763474362302</v>
      </c>
      <c r="O11" s="1">
        <v>61.832932857672802</v>
      </c>
      <c r="P11" s="1">
        <v>0.42857142857142799</v>
      </c>
      <c r="Q11" s="1">
        <v>0.66488189518002005</v>
      </c>
      <c r="R11" s="1">
        <v>3.2081995964517697E-2</v>
      </c>
      <c r="S11" s="1">
        <v>236.84482030128501</v>
      </c>
      <c r="T11" s="1">
        <v>7</v>
      </c>
      <c r="U11" s="1">
        <v>0.96209515218682795</v>
      </c>
      <c r="V11" s="1">
        <v>61.832932857672802</v>
      </c>
    </row>
    <row r="12" spans="1:22" x14ac:dyDescent="0.3">
      <c r="A12" t="s">
        <v>139</v>
      </c>
      <c r="B12" s="1">
        <v>0.16666666666666599</v>
      </c>
      <c r="C12" s="1">
        <v>1.24649660331865E-2</v>
      </c>
      <c r="D12" s="1">
        <v>6.3132357473442396E-2</v>
      </c>
      <c r="E12" s="1">
        <v>350.88665988227399</v>
      </c>
      <c r="F12" s="1">
        <v>12</v>
      </c>
      <c r="G12" s="1">
        <v>0.98847064899760895</v>
      </c>
      <c r="H12" s="1">
        <v>162.58009421163899</v>
      </c>
      <c r="I12" s="1">
        <v>0</v>
      </c>
      <c r="J12" s="1">
        <v>1.24210853033128E-2</v>
      </c>
      <c r="K12" s="1">
        <v>6.1509955868327602E-2</v>
      </c>
      <c r="L12" s="1">
        <v>407.904433717328</v>
      </c>
      <c r="M12" s="1">
        <v>9</v>
      </c>
      <c r="N12" s="1">
        <v>0.98337398697270195</v>
      </c>
      <c r="O12" s="1">
        <v>162.58009344406801</v>
      </c>
      <c r="P12" s="1">
        <v>0.125</v>
      </c>
      <c r="Q12" s="1">
        <v>1.11722431562564E-2</v>
      </c>
      <c r="R12" s="1">
        <v>0.120177299489113</v>
      </c>
      <c r="S12" s="1">
        <v>433.69690356287799</v>
      </c>
      <c r="T12" s="1">
        <v>8</v>
      </c>
      <c r="U12" s="1">
        <v>0.97919045417345296</v>
      </c>
      <c r="V12" s="1">
        <v>163.070889603539</v>
      </c>
    </row>
    <row r="13" spans="1:22" x14ac:dyDescent="0.3">
      <c r="A13" t="s">
        <v>140</v>
      </c>
      <c r="B13" s="1">
        <v>0</v>
      </c>
      <c r="C13" s="1">
        <v>0.64360406184673502</v>
      </c>
      <c r="D13" s="1">
        <v>2.6956898354514501E-2</v>
      </c>
      <c r="E13" s="1">
        <v>155.37509130728401</v>
      </c>
      <c r="F13" s="1">
        <v>18</v>
      </c>
      <c r="G13" s="1">
        <v>0.92066763921606298</v>
      </c>
      <c r="H13" s="1">
        <v>66.288177602956196</v>
      </c>
      <c r="I13" s="1">
        <v>0.375</v>
      </c>
      <c r="J13" s="1">
        <v>0.64151078543486095</v>
      </c>
      <c r="K13" s="1">
        <v>0.19288044764717399</v>
      </c>
      <c r="L13" s="1">
        <v>251.29452079396199</v>
      </c>
      <c r="M13" s="1">
        <v>8</v>
      </c>
      <c r="N13" s="1">
        <v>0.93710873126071004</v>
      </c>
      <c r="O13" s="1">
        <v>77.795938771938097</v>
      </c>
      <c r="P13" s="1">
        <v>9.0909090909090898E-2</v>
      </c>
      <c r="Q13" s="1">
        <v>0.64383129917079696</v>
      </c>
      <c r="R13" s="1">
        <v>1.7728392142278199E-2</v>
      </c>
      <c r="S13" s="1">
        <v>198.962712029839</v>
      </c>
      <c r="T13" s="1">
        <v>11</v>
      </c>
      <c r="U13" s="1">
        <v>0.93480025595473104</v>
      </c>
      <c r="V13" s="1">
        <v>66.288178042372905</v>
      </c>
    </row>
    <row r="14" spans="1:22" x14ac:dyDescent="0.3">
      <c r="A14" t="s">
        <v>141</v>
      </c>
      <c r="B14" s="1">
        <v>0</v>
      </c>
      <c r="C14" s="1">
        <v>6.9628290990131306E-2</v>
      </c>
      <c r="D14" s="1">
        <v>0</v>
      </c>
      <c r="E14" s="1">
        <v>320.596346445113</v>
      </c>
      <c r="F14" s="1">
        <v>11</v>
      </c>
      <c r="G14" s="1">
        <v>0.97772892910520404</v>
      </c>
      <c r="H14" s="1">
        <v>126.797035589221</v>
      </c>
      <c r="I14" s="1">
        <v>0.33333333333333298</v>
      </c>
      <c r="J14" s="1">
        <v>6.9628276646456599E-2</v>
      </c>
      <c r="K14" s="1">
        <v>0.121980554794189</v>
      </c>
      <c r="L14" s="1">
        <v>356.207512179964</v>
      </c>
      <c r="M14" s="1">
        <v>9</v>
      </c>
      <c r="N14" s="1">
        <v>0.97618500349274395</v>
      </c>
      <c r="O14" s="1">
        <v>126.817059047348</v>
      </c>
      <c r="P14" s="1">
        <v>0.3</v>
      </c>
      <c r="Q14" s="1">
        <v>6.9628265072895906E-2</v>
      </c>
      <c r="R14" s="1">
        <v>3.3577138742857301E-4</v>
      </c>
      <c r="S14" s="1">
        <v>337.08486733313799</v>
      </c>
      <c r="T14" s="1">
        <v>10</v>
      </c>
      <c r="U14" s="1">
        <v>0.97772620216460504</v>
      </c>
      <c r="V14" s="1">
        <v>126.797034998418</v>
      </c>
    </row>
    <row r="15" spans="1:22" x14ac:dyDescent="0.3">
      <c r="A15" t="s">
        <v>142</v>
      </c>
      <c r="B15" s="1">
        <v>0.18181818181818099</v>
      </c>
      <c r="C15" s="1">
        <v>0.58789933562220997</v>
      </c>
      <c r="D15" s="1">
        <v>0.111264861691196</v>
      </c>
      <c r="E15" s="1">
        <v>276.456721477374</v>
      </c>
      <c r="F15" s="1">
        <v>22</v>
      </c>
      <c r="G15" s="1">
        <v>0.96630395523014601</v>
      </c>
      <c r="H15" s="1">
        <v>171.88332975747699</v>
      </c>
      <c r="I15" s="1">
        <v>0.3125</v>
      </c>
      <c r="J15" s="1">
        <v>0.553039702019131</v>
      </c>
      <c r="K15" s="1">
        <v>0.21063057619742101</v>
      </c>
      <c r="L15" s="1">
        <v>328.45028737575097</v>
      </c>
      <c r="M15" s="1">
        <v>16</v>
      </c>
      <c r="N15" s="1">
        <v>0.97313788594918804</v>
      </c>
      <c r="O15" s="1">
        <v>175.222023062445</v>
      </c>
      <c r="P15" s="1">
        <v>0.30769230769230699</v>
      </c>
      <c r="Q15" s="1">
        <v>0.58594881405762</v>
      </c>
      <c r="R15" s="1">
        <v>0.111264861691196</v>
      </c>
      <c r="S15" s="1">
        <v>364.55187569696898</v>
      </c>
      <c r="T15" s="1">
        <v>13</v>
      </c>
      <c r="U15" s="1">
        <v>0.98086727770287097</v>
      </c>
      <c r="V15" s="1">
        <v>171.883327005751</v>
      </c>
    </row>
    <row r="16" spans="1:22" x14ac:dyDescent="0.3">
      <c r="A16" t="s">
        <v>143</v>
      </c>
      <c r="B16" s="1">
        <v>0.22222222222222199</v>
      </c>
      <c r="C16" s="1">
        <v>0.60021522779476</v>
      </c>
      <c r="D16" s="1">
        <v>0.30528800793418698</v>
      </c>
      <c r="E16" s="1">
        <v>695.77781627806701</v>
      </c>
      <c r="F16" s="1">
        <v>9</v>
      </c>
      <c r="G16" s="1">
        <v>0.99589674419404794</v>
      </c>
      <c r="H16" s="1">
        <v>114.774247519754</v>
      </c>
      <c r="I16" s="1">
        <v>0.16666666666666599</v>
      </c>
      <c r="J16" s="1">
        <v>0.59838121516030895</v>
      </c>
      <c r="K16" s="1">
        <v>0.13696501285735599</v>
      </c>
      <c r="L16" s="1">
        <v>863.38103926569704</v>
      </c>
      <c r="M16" s="1">
        <v>6</v>
      </c>
      <c r="N16" s="1">
        <v>0.98598955191664095</v>
      </c>
      <c r="O16" s="1">
        <v>112.26177685270601</v>
      </c>
      <c r="P16" s="1">
        <v>0.16666666666666599</v>
      </c>
      <c r="Q16" s="1">
        <v>0.60021457660898103</v>
      </c>
      <c r="R16" s="1">
        <v>6.82043593691945E-2</v>
      </c>
      <c r="S16" s="1">
        <v>866.55966787064096</v>
      </c>
      <c r="T16" s="1">
        <v>6</v>
      </c>
      <c r="U16" s="1">
        <v>0.98567857970472705</v>
      </c>
      <c r="V16" s="1">
        <v>112.26177685270601</v>
      </c>
    </row>
    <row r="17" spans="1:22" x14ac:dyDescent="0.3">
      <c r="A17" t="s">
        <v>144</v>
      </c>
      <c r="B17" s="1">
        <v>0</v>
      </c>
      <c r="C17" s="1">
        <v>0.205068045125674</v>
      </c>
      <c r="D17" s="1">
        <v>1.18138782922994E-6</v>
      </c>
      <c r="E17" s="1">
        <v>699.47771598038196</v>
      </c>
      <c r="F17" s="1">
        <v>12</v>
      </c>
      <c r="G17" s="1">
        <v>0.99794383984412605</v>
      </c>
      <c r="H17" s="1">
        <v>137.34457558199301</v>
      </c>
      <c r="I17" s="1">
        <v>0.375</v>
      </c>
      <c r="J17" s="1">
        <v>0.197727779406632</v>
      </c>
      <c r="K17" s="1">
        <v>7.1533334301437795E-2</v>
      </c>
      <c r="L17" s="1">
        <v>860.63913634179801</v>
      </c>
      <c r="M17" s="1">
        <v>8</v>
      </c>
      <c r="N17" s="1">
        <v>0.987037400605006</v>
      </c>
      <c r="O17" s="1">
        <v>137.344561995199</v>
      </c>
      <c r="P17" s="1">
        <v>0.33333333333333298</v>
      </c>
      <c r="Q17" s="1">
        <v>0.205066317359861</v>
      </c>
      <c r="R17" s="1">
        <v>3.6164957301514998E-2</v>
      </c>
      <c r="S17" s="1">
        <v>810.46612425371097</v>
      </c>
      <c r="T17" s="1">
        <v>9</v>
      </c>
      <c r="U17" s="1">
        <v>0.98918496171904402</v>
      </c>
      <c r="V17" s="1">
        <v>137.344561995199</v>
      </c>
    </row>
    <row r="18" spans="1:22" x14ac:dyDescent="0.3">
      <c r="A18" t="s">
        <v>145</v>
      </c>
      <c r="B18" s="1">
        <v>0</v>
      </c>
      <c r="C18" s="1">
        <v>0.23746299760287401</v>
      </c>
      <c r="D18" s="1">
        <v>4.8123173507392702E-2</v>
      </c>
      <c r="E18" s="1">
        <v>404.28072389563403</v>
      </c>
      <c r="F18" s="1">
        <v>21</v>
      </c>
      <c r="G18" s="1">
        <v>0.96017597284669198</v>
      </c>
      <c r="H18" s="1">
        <v>92.258854634981603</v>
      </c>
      <c r="I18" s="1">
        <v>0.4</v>
      </c>
      <c r="J18" s="1">
        <v>0.23749270763171601</v>
      </c>
      <c r="K18" s="1">
        <v>4.8123064771414203E-2</v>
      </c>
      <c r="L18" s="1">
        <v>415.24006147319</v>
      </c>
      <c r="M18" s="1">
        <v>20</v>
      </c>
      <c r="N18" s="1">
        <v>0.95886916686020596</v>
      </c>
      <c r="O18" s="1">
        <v>92.258849872749593</v>
      </c>
      <c r="P18" s="1">
        <v>0.45</v>
      </c>
      <c r="Q18" s="1">
        <v>0.23671356011971101</v>
      </c>
      <c r="R18" s="1">
        <v>0.112100243765052</v>
      </c>
      <c r="S18" s="1">
        <v>412.69451098080799</v>
      </c>
      <c r="T18" s="1">
        <v>20</v>
      </c>
      <c r="U18" s="1">
        <v>0.95808538154272405</v>
      </c>
      <c r="V18" s="1">
        <v>92.258849872749494</v>
      </c>
    </row>
    <row r="19" spans="1:22" x14ac:dyDescent="0.3">
      <c r="A19" t="s">
        <v>25</v>
      </c>
      <c r="B19" s="1">
        <v>0.1</v>
      </c>
      <c r="C19" s="1">
        <v>0.67818326167074305</v>
      </c>
      <c r="D19" s="1">
        <v>0.105190879031219</v>
      </c>
      <c r="E19" s="1">
        <v>792.30180047214105</v>
      </c>
      <c r="F19" s="1">
        <v>10</v>
      </c>
      <c r="G19" s="1">
        <v>0.98682703461474697</v>
      </c>
      <c r="H19" s="1">
        <v>142.670510528965</v>
      </c>
      <c r="I19" s="1">
        <v>0.36363636363636298</v>
      </c>
      <c r="J19" s="1">
        <v>0.67852119114190301</v>
      </c>
      <c r="K19" s="1">
        <v>4.4231545497487597E-2</v>
      </c>
      <c r="L19" s="1">
        <v>750.10086677833499</v>
      </c>
      <c r="M19" s="1">
        <v>11</v>
      </c>
      <c r="N19" s="1">
        <v>0.98892672258496095</v>
      </c>
      <c r="O19" s="1">
        <v>142.670514152978</v>
      </c>
      <c r="P19" s="1">
        <v>0.8</v>
      </c>
      <c r="Q19" s="1">
        <v>0.67759829410398598</v>
      </c>
      <c r="R19" s="1">
        <v>0.122216966429358</v>
      </c>
      <c r="S19" s="1">
        <v>1149.66183340001</v>
      </c>
      <c r="T19" s="1">
        <v>5</v>
      </c>
      <c r="U19" s="1">
        <v>0.99716004280316795</v>
      </c>
      <c r="V19" s="1">
        <v>142.670514152978</v>
      </c>
    </row>
    <row r="20" spans="1:22" x14ac:dyDescent="0.3">
      <c r="A20" t="s">
        <v>146</v>
      </c>
      <c r="B20" s="1">
        <v>7.69230769230769E-2</v>
      </c>
      <c r="C20" s="1">
        <v>0.423868169163511</v>
      </c>
      <c r="D20" s="1">
        <v>7.6396445702972104E-2</v>
      </c>
      <c r="E20" s="1">
        <v>371.25427355412</v>
      </c>
      <c r="F20" s="1">
        <v>13</v>
      </c>
      <c r="G20" s="1">
        <v>0.98250384795602497</v>
      </c>
      <c r="H20" s="1">
        <v>97.986126738141095</v>
      </c>
      <c r="I20" s="1">
        <v>0.66666666666666596</v>
      </c>
      <c r="J20" s="1">
        <v>0.41978405419676101</v>
      </c>
      <c r="K20" s="1">
        <v>0.35565963405877399</v>
      </c>
      <c r="L20" s="1">
        <v>578.62373317608399</v>
      </c>
      <c r="M20" s="1">
        <v>6</v>
      </c>
      <c r="N20" s="1">
        <v>0.98714313671117404</v>
      </c>
      <c r="O20" s="1">
        <v>97.986141616810599</v>
      </c>
      <c r="P20" s="1">
        <v>0.3</v>
      </c>
      <c r="Q20" s="1">
        <v>0.397015246042004</v>
      </c>
      <c r="R20" s="1">
        <v>0.127036893545031</v>
      </c>
      <c r="S20" s="1">
        <v>408.884405337077</v>
      </c>
      <c r="T20" s="1">
        <v>10</v>
      </c>
      <c r="U20" s="1">
        <v>0.98419267585646997</v>
      </c>
      <c r="V20" s="1">
        <v>97.986141616810599</v>
      </c>
    </row>
    <row r="21" spans="1:22" x14ac:dyDescent="0.3">
      <c r="A21" t="s">
        <v>147</v>
      </c>
      <c r="B21" s="1">
        <v>4.1666666666666602E-2</v>
      </c>
      <c r="C21" s="1">
        <v>0.21255851820297</v>
      </c>
      <c r="D21" s="1">
        <v>5.6640322909640098E-7</v>
      </c>
      <c r="E21" s="1">
        <v>1083.2227952732501</v>
      </c>
      <c r="F21" s="1">
        <v>24</v>
      </c>
      <c r="G21" s="1">
        <v>1.0019888902201699</v>
      </c>
      <c r="H21" s="1">
        <v>205.36717169240001</v>
      </c>
      <c r="I21" s="1">
        <v>0.8</v>
      </c>
      <c r="J21" s="1">
        <v>0.204648382256849</v>
      </c>
      <c r="K21" s="1">
        <v>0.28417970875132798</v>
      </c>
      <c r="L21" s="1">
        <v>1675.92016123695</v>
      </c>
      <c r="M21" s="1">
        <v>10</v>
      </c>
      <c r="N21" s="1">
        <v>0.98531226898300395</v>
      </c>
      <c r="O21" s="1">
        <v>205.367261125358</v>
      </c>
      <c r="P21" s="1">
        <v>0.875</v>
      </c>
      <c r="Q21" s="1">
        <v>0.21255659686562201</v>
      </c>
      <c r="R21" s="1">
        <v>7.0919347956606097E-3</v>
      </c>
      <c r="S21" s="1">
        <v>1873.92534472442</v>
      </c>
      <c r="T21" s="1">
        <v>8</v>
      </c>
      <c r="U21" s="1">
        <v>0.98913289744686095</v>
      </c>
      <c r="V21" s="1">
        <v>205.367261125358</v>
      </c>
    </row>
    <row r="22" spans="1:22" x14ac:dyDescent="0.3">
      <c r="A22" t="s">
        <v>148</v>
      </c>
      <c r="B22" s="1">
        <v>0</v>
      </c>
      <c r="C22" s="1">
        <v>6.3976347337820301E-3</v>
      </c>
      <c r="D22" s="1">
        <v>0</v>
      </c>
      <c r="E22" s="1">
        <v>754.73926140340495</v>
      </c>
      <c r="F22" s="1">
        <v>13</v>
      </c>
      <c r="G22" s="1">
        <v>0.99035378280501596</v>
      </c>
      <c r="H22" s="1">
        <v>109.54156031539399</v>
      </c>
      <c r="I22" s="1">
        <v>0.5</v>
      </c>
      <c r="J22" s="1">
        <v>6.3976287063208497E-3</v>
      </c>
      <c r="K22" s="1">
        <v>4.4498138753179497E-6</v>
      </c>
      <c r="L22" s="1">
        <v>959.08523530096295</v>
      </c>
      <c r="M22" s="1">
        <v>8</v>
      </c>
      <c r="N22" s="1">
        <v>0.99234747490260999</v>
      </c>
      <c r="O22" s="1">
        <v>109.541517606566</v>
      </c>
      <c r="P22" s="1">
        <v>0.57142857142857095</v>
      </c>
      <c r="Q22" s="1">
        <v>6.3976280858185301E-3</v>
      </c>
      <c r="R22" s="1">
        <v>0.21025897175184</v>
      </c>
      <c r="S22" s="1">
        <v>1016.36716178752</v>
      </c>
      <c r="T22" s="1">
        <v>7</v>
      </c>
      <c r="U22" s="1">
        <v>0.98606418375265503</v>
      </c>
      <c r="V22" s="1">
        <v>109.541517606566</v>
      </c>
    </row>
    <row r="23" spans="1:22" x14ac:dyDescent="0.3">
      <c r="A23" t="s">
        <v>149</v>
      </c>
      <c r="B23" s="1">
        <v>0</v>
      </c>
      <c r="C23" s="1">
        <v>0.32839532900306201</v>
      </c>
      <c r="D23" s="1">
        <v>3.6531836957674702E-2</v>
      </c>
      <c r="E23" s="1">
        <v>1046.3679693505901</v>
      </c>
      <c r="F23" s="1">
        <v>11</v>
      </c>
      <c r="G23" s="1">
        <v>1.0014502435536099</v>
      </c>
      <c r="H23" s="1">
        <v>183.88133396173001</v>
      </c>
      <c r="I23" s="1">
        <v>0.625</v>
      </c>
      <c r="J23" s="1">
        <v>0.31752828076086098</v>
      </c>
      <c r="K23" s="1">
        <v>0.31351768831565902</v>
      </c>
      <c r="L23" s="1">
        <v>1215.04503842146</v>
      </c>
      <c r="M23" s="1">
        <v>8</v>
      </c>
      <c r="N23" s="1">
        <v>0.976575697062256</v>
      </c>
      <c r="O23" s="1">
        <v>180.764297990394</v>
      </c>
      <c r="P23" s="1">
        <v>0.83333333333333304</v>
      </c>
      <c r="Q23" s="1">
        <v>0.32298366984675497</v>
      </c>
      <c r="R23" s="1">
        <v>0.12966000643720901</v>
      </c>
      <c r="S23" s="1">
        <v>1400.3526867748701</v>
      </c>
      <c r="T23" s="1">
        <v>6</v>
      </c>
      <c r="U23" s="1">
        <v>0.97552523440199701</v>
      </c>
      <c r="V23" s="1">
        <v>180.764297990394</v>
      </c>
    </row>
    <row r="24" spans="1:22" x14ac:dyDescent="0.3">
      <c r="A24" t="s">
        <v>150</v>
      </c>
      <c r="B24" s="1">
        <v>0</v>
      </c>
      <c r="C24" s="1">
        <v>0.34353952998411602</v>
      </c>
      <c r="D24" s="1">
        <v>0</v>
      </c>
      <c r="E24" s="1">
        <v>790.26118494584398</v>
      </c>
      <c r="F24" s="1">
        <v>20</v>
      </c>
      <c r="G24" s="1">
        <v>0.99110765591878403</v>
      </c>
      <c r="H24" s="1">
        <v>208.941551380422</v>
      </c>
      <c r="I24" s="1">
        <v>0.88888888888888795</v>
      </c>
      <c r="J24" s="1">
        <v>0.33970719348467698</v>
      </c>
      <c r="K24" s="1">
        <v>0.210550688252437</v>
      </c>
      <c r="L24" s="1">
        <v>1184.8083911849899</v>
      </c>
      <c r="M24" s="1">
        <v>9</v>
      </c>
      <c r="N24" s="1">
        <v>0.98396716974182097</v>
      </c>
      <c r="O24" s="1">
        <v>229.918677036129</v>
      </c>
      <c r="P24" s="1">
        <v>0.81818181818181801</v>
      </c>
      <c r="Q24" s="1">
        <v>0.34348123667330099</v>
      </c>
      <c r="R24" s="1">
        <v>3.7766690043615499E-2</v>
      </c>
      <c r="S24" s="1">
        <v>1062.24280460761</v>
      </c>
      <c r="T24" s="1">
        <v>11</v>
      </c>
      <c r="U24" s="1">
        <v>0.98553010192581703</v>
      </c>
      <c r="V24" s="1">
        <v>208.94158441010799</v>
      </c>
    </row>
    <row r="25" spans="1:22" x14ac:dyDescent="0.3">
      <c r="A25" t="s">
        <v>151</v>
      </c>
      <c r="B25" s="1">
        <v>0</v>
      </c>
      <c r="C25" s="1">
        <v>0.32502323032830399</v>
      </c>
      <c r="D25" s="1">
        <v>9.9183142241672906E-2</v>
      </c>
      <c r="E25" s="1">
        <v>98.897815065393203</v>
      </c>
      <c r="F25" s="1">
        <v>13</v>
      </c>
      <c r="G25" s="1">
        <v>0.89428435938584105</v>
      </c>
      <c r="H25" s="1">
        <v>57.964489871576298</v>
      </c>
      <c r="I25" s="1">
        <v>0.45454545454545398</v>
      </c>
      <c r="J25" s="1">
        <v>0.16075668572792701</v>
      </c>
      <c r="K25" s="1">
        <v>0.44630785294956998</v>
      </c>
      <c r="L25" s="1">
        <v>102.374955325337</v>
      </c>
      <c r="M25" s="1">
        <v>11</v>
      </c>
      <c r="N25" s="1">
        <v>0.87853737844555002</v>
      </c>
      <c r="O25" s="1">
        <v>68.577052378607505</v>
      </c>
      <c r="P25" s="1">
        <v>0.133333333333333</v>
      </c>
      <c r="Q25" s="1">
        <v>0.323685023935746</v>
      </c>
      <c r="R25" s="1">
        <v>5.4976209238506699E-2</v>
      </c>
      <c r="S25" s="1">
        <v>85.8936316946061</v>
      </c>
      <c r="T25" s="1">
        <v>15</v>
      </c>
      <c r="U25" s="1">
        <v>0.849896933133517</v>
      </c>
      <c r="V25" s="1">
        <v>57.576141565505097</v>
      </c>
    </row>
    <row r="26" spans="1:22" x14ac:dyDescent="0.3">
      <c r="A26" t="s">
        <v>152</v>
      </c>
      <c r="B26" s="1">
        <v>0</v>
      </c>
      <c r="C26" s="1">
        <v>0.52752977793266298</v>
      </c>
      <c r="D26" s="1">
        <v>6.7387248438360497E-2</v>
      </c>
      <c r="E26" s="1">
        <v>161.866113721879</v>
      </c>
      <c r="F26" s="1">
        <v>23</v>
      </c>
      <c r="G26" s="1">
        <v>0.95848777846370004</v>
      </c>
      <c r="H26" s="1">
        <v>175.23147142293701</v>
      </c>
      <c r="I26" s="1">
        <v>0.375</v>
      </c>
      <c r="J26" s="1">
        <v>0.48760737072906302</v>
      </c>
      <c r="K26" s="1">
        <v>0.147696432674044</v>
      </c>
      <c r="L26" s="1">
        <v>197.34066498092599</v>
      </c>
      <c r="M26" s="1">
        <v>16</v>
      </c>
      <c r="N26" s="1">
        <v>0.96994417168505698</v>
      </c>
      <c r="O26" s="1">
        <v>181.327403014352</v>
      </c>
      <c r="P26" s="1">
        <v>0.266666666666666</v>
      </c>
      <c r="Q26" s="1">
        <v>0.52340807107412102</v>
      </c>
      <c r="R26" s="1">
        <v>8.9959536017081093E-2</v>
      </c>
      <c r="S26" s="1">
        <v>202.37866158551699</v>
      </c>
      <c r="T26" s="1">
        <v>15</v>
      </c>
      <c r="U26" s="1">
        <v>0.97176195236741503</v>
      </c>
      <c r="V26" s="1">
        <v>175.23147142293701</v>
      </c>
    </row>
    <row r="27" spans="1:22" x14ac:dyDescent="0.3">
      <c r="A27" t="s">
        <v>153</v>
      </c>
      <c r="B27" s="1">
        <v>0</v>
      </c>
      <c r="C27" s="1">
        <v>0.23042695058325699</v>
      </c>
      <c r="D27" s="1">
        <v>0</v>
      </c>
      <c r="E27" s="1">
        <v>230.934757037445</v>
      </c>
      <c r="F27" s="1">
        <v>10</v>
      </c>
      <c r="G27" s="1">
        <v>0.97641223044644998</v>
      </c>
      <c r="H27" s="1">
        <v>152.080976110867</v>
      </c>
      <c r="I27" s="1">
        <v>0.375</v>
      </c>
      <c r="J27" s="1">
        <v>0.21265667173129499</v>
      </c>
      <c r="K27" s="1">
        <v>0.25019252562204503</v>
      </c>
      <c r="L27" s="1">
        <v>257.93808499953798</v>
      </c>
      <c r="M27" s="1">
        <v>8</v>
      </c>
      <c r="N27" s="1">
        <v>0.97255936658862996</v>
      </c>
      <c r="O27" s="1">
        <v>152.08097412841801</v>
      </c>
      <c r="P27" s="1">
        <v>0.2</v>
      </c>
      <c r="Q27" s="1">
        <v>0.23042700771112601</v>
      </c>
      <c r="R27" s="1">
        <v>6.42539625034244E-7</v>
      </c>
      <c r="S27" s="1">
        <v>230.93476018912401</v>
      </c>
      <c r="T27" s="1">
        <v>10</v>
      </c>
      <c r="U27" s="1">
        <v>0.97641220010982199</v>
      </c>
      <c r="V27" s="1">
        <v>152.08097412841801</v>
      </c>
    </row>
    <row r="28" spans="1:22" x14ac:dyDescent="0.3">
      <c r="A28" t="s">
        <v>154</v>
      </c>
      <c r="B28" s="1">
        <v>0.16666666666666599</v>
      </c>
      <c r="C28" s="1">
        <v>0.38751575380419701</v>
      </c>
      <c r="D28" s="1">
        <v>8.6594910480465304E-2</v>
      </c>
      <c r="E28" s="1">
        <v>131.58869383127401</v>
      </c>
      <c r="F28" s="1">
        <v>18</v>
      </c>
      <c r="G28" s="1">
        <v>0.97956815791020502</v>
      </c>
      <c r="H28" s="1">
        <v>122.338669325247</v>
      </c>
      <c r="I28" s="1">
        <v>0.28571428571428498</v>
      </c>
      <c r="J28" s="1">
        <v>0.38776022318783099</v>
      </c>
      <c r="K28" s="1">
        <v>0.26808809832232999</v>
      </c>
      <c r="L28" s="1">
        <v>225.025408910213</v>
      </c>
      <c r="M28" s="1">
        <v>7</v>
      </c>
      <c r="N28" s="1">
        <v>0.97610320846735099</v>
      </c>
      <c r="O28" s="1">
        <v>119.49876217456099</v>
      </c>
      <c r="P28" s="1">
        <v>0.4</v>
      </c>
      <c r="Q28" s="1">
        <v>0.38902734176677101</v>
      </c>
      <c r="R28" s="1">
        <v>9.6939343747748097E-2</v>
      </c>
      <c r="S28" s="1">
        <v>183.44213268898699</v>
      </c>
      <c r="T28" s="1">
        <v>10</v>
      </c>
      <c r="U28" s="1">
        <v>0.95573792058877605</v>
      </c>
      <c r="V28" s="1">
        <v>121.745209352218</v>
      </c>
    </row>
    <row r="29" spans="1:22" x14ac:dyDescent="0.3">
      <c r="A29" t="s">
        <v>155</v>
      </c>
      <c r="B29" s="1">
        <v>0</v>
      </c>
      <c r="C29" s="1">
        <v>0.60030445300837798</v>
      </c>
      <c r="D29" s="1">
        <v>3.0742817994126401E-2</v>
      </c>
      <c r="E29" s="1">
        <v>129.613003109918</v>
      </c>
      <c r="F29" s="1">
        <v>24</v>
      </c>
      <c r="G29" s="1">
        <v>0.94797023824985605</v>
      </c>
      <c r="H29" s="1">
        <v>141.332404243365</v>
      </c>
      <c r="I29" s="1">
        <v>0.22727272727272699</v>
      </c>
      <c r="J29" s="1">
        <v>0.58511213116321104</v>
      </c>
      <c r="K29" s="1">
        <v>0.13265975847005501</v>
      </c>
      <c r="L29" s="1">
        <v>137.18201834582601</v>
      </c>
      <c r="M29" s="1">
        <v>22</v>
      </c>
      <c r="N29" s="1">
        <v>0.92884523941067998</v>
      </c>
      <c r="O29" s="1">
        <v>141.332402083229</v>
      </c>
      <c r="P29" s="1">
        <v>0.11111111111111099</v>
      </c>
      <c r="Q29" s="1">
        <v>0.59143685106757304</v>
      </c>
      <c r="R29" s="1">
        <v>0.121442682529136</v>
      </c>
      <c r="S29" s="1">
        <v>152.78408153757499</v>
      </c>
      <c r="T29" s="1">
        <v>18</v>
      </c>
      <c r="U29" s="1">
        <v>0.93215970173778995</v>
      </c>
      <c r="V29" s="1">
        <v>143.28156963434</v>
      </c>
    </row>
    <row r="30" spans="1:22" x14ac:dyDescent="0.3">
      <c r="A30" t="s">
        <v>156</v>
      </c>
      <c r="B30" s="1">
        <v>5.8823529411764698E-2</v>
      </c>
      <c r="C30" s="1">
        <v>0.50471758615255402</v>
      </c>
      <c r="D30" s="1">
        <v>0.113266613197456</v>
      </c>
      <c r="E30" s="1">
        <v>146.67979872308601</v>
      </c>
      <c r="F30" s="1">
        <v>17</v>
      </c>
      <c r="G30" s="1">
        <v>1.0259503406695001</v>
      </c>
      <c r="H30" s="1">
        <v>58.516697449475799</v>
      </c>
      <c r="I30" s="1">
        <v>0.42857142857142799</v>
      </c>
      <c r="J30" s="1">
        <v>0.51400561231366304</v>
      </c>
      <c r="K30" s="1">
        <v>6.8571041350270007E-2</v>
      </c>
      <c r="L30" s="1">
        <v>165.02018884339</v>
      </c>
      <c r="M30" s="1">
        <v>14</v>
      </c>
      <c r="N30" s="1">
        <v>0.94251474940941204</v>
      </c>
      <c r="O30" s="1">
        <v>58.516704307848102</v>
      </c>
      <c r="P30" s="1">
        <v>0.5</v>
      </c>
      <c r="Q30" s="1">
        <v>0.51366724866098501</v>
      </c>
      <c r="R30" s="1">
        <v>7.0160882068773994E-2</v>
      </c>
      <c r="S30" s="1">
        <v>166.04903383626299</v>
      </c>
      <c r="T30" s="1">
        <v>14</v>
      </c>
      <c r="U30" s="1">
        <v>0.95400650347094695</v>
      </c>
      <c r="V30" s="1">
        <v>58.516704307848102</v>
      </c>
    </row>
    <row r="31" spans="1:22" x14ac:dyDescent="0.3">
      <c r="A31" t="s">
        <v>26</v>
      </c>
      <c r="B31" s="1">
        <v>3.2258064516128997E-2</v>
      </c>
      <c r="C31" s="1">
        <v>0.49880850060236298</v>
      </c>
      <c r="D31" s="1">
        <v>0.110391832176138</v>
      </c>
      <c r="E31" s="1">
        <v>153.15315734161001</v>
      </c>
      <c r="F31" s="1">
        <v>31</v>
      </c>
      <c r="G31" s="1">
        <v>0.89989199952057997</v>
      </c>
      <c r="H31" s="1">
        <v>98.328951898854299</v>
      </c>
      <c r="I31" s="1">
        <v>0.26086956521739102</v>
      </c>
      <c r="J31" s="1">
        <v>0.49785058624826101</v>
      </c>
      <c r="K31" s="1">
        <v>0.17373421281571899</v>
      </c>
      <c r="L31" s="1">
        <v>183.55921581337</v>
      </c>
      <c r="M31" s="1">
        <v>23</v>
      </c>
      <c r="N31" s="1">
        <v>0.91295035207538999</v>
      </c>
      <c r="O31" s="1">
        <v>105.028057139249</v>
      </c>
      <c r="P31" s="1">
        <v>0.14285714285714199</v>
      </c>
      <c r="Q31" s="1">
        <v>0.49680082485661298</v>
      </c>
      <c r="R31" s="1">
        <v>0.14584039431764201</v>
      </c>
      <c r="S31" s="1">
        <v>190.413109098581</v>
      </c>
      <c r="T31" s="1">
        <v>21</v>
      </c>
      <c r="U31" s="1">
        <v>0.92523822897700703</v>
      </c>
      <c r="V31" s="1">
        <v>100.14980584754601</v>
      </c>
    </row>
    <row r="32" spans="1:22" x14ac:dyDescent="0.3">
      <c r="A32" t="s">
        <v>157</v>
      </c>
      <c r="B32" s="1">
        <v>8.3333333333333301E-2</v>
      </c>
      <c r="C32" s="1">
        <v>0.51703335001840101</v>
      </c>
      <c r="D32" s="1">
        <v>0.18646676798718201</v>
      </c>
      <c r="E32" s="1">
        <v>249.28132270612801</v>
      </c>
      <c r="F32" s="1">
        <v>24</v>
      </c>
      <c r="G32" s="1">
        <v>0.93938277911231205</v>
      </c>
      <c r="H32" s="1">
        <v>150.05032336815799</v>
      </c>
      <c r="I32" s="1">
        <v>7.4074074074074001E-2</v>
      </c>
      <c r="J32" s="1">
        <v>0.51509945998806295</v>
      </c>
      <c r="K32" s="1">
        <v>0.169910481602743</v>
      </c>
      <c r="L32" s="1">
        <v>231.35472427569701</v>
      </c>
      <c r="M32" s="1">
        <v>27</v>
      </c>
      <c r="N32" s="1">
        <v>0.94268290320977499</v>
      </c>
      <c r="O32" s="1">
        <v>154.20549324407199</v>
      </c>
      <c r="P32" s="1">
        <v>0.1</v>
      </c>
      <c r="Q32" s="1">
        <v>0.51681266796629899</v>
      </c>
      <c r="R32" s="1">
        <v>0.24133957496910999</v>
      </c>
      <c r="S32" s="1">
        <v>278.88392187077602</v>
      </c>
      <c r="T32" s="1">
        <v>20</v>
      </c>
      <c r="U32" s="1">
        <v>0.93681007649509895</v>
      </c>
      <c r="V32" s="1">
        <v>157.42915136504601</v>
      </c>
    </row>
    <row r="33" spans="1:22" x14ac:dyDescent="0.3">
      <c r="A33" t="s">
        <v>158</v>
      </c>
      <c r="B33" s="1">
        <v>0.25</v>
      </c>
      <c r="C33" s="1">
        <v>0.12721397747871399</v>
      </c>
      <c r="D33" s="1">
        <v>0.20486854189936701</v>
      </c>
      <c r="E33" s="1">
        <v>198.668426448606</v>
      </c>
      <c r="F33" s="1">
        <v>20</v>
      </c>
      <c r="G33" s="1">
        <v>0.94943917843094505</v>
      </c>
      <c r="H33" s="1">
        <v>98.5556277202693</v>
      </c>
      <c r="I33" s="1">
        <v>0.35714285714285698</v>
      </c>
      <c r="J33" s="1">
        <v>7.2802698036389696E-2</v>
      </c>
      <c r="K33" s="1">
        <v>0.71109105854628096</v>
      </c>
      <c r="L33" s="1">
        <v>236.39685383682101</v>
      </c>
      <c r="M33" s="1">
        <v>14</v>
      </c>
      <c r="N33" s="1">
        <v>0.95841773108764805</v>
      </c>
      <c r="O33" s="1">
        <v>105.492984857113</v>
      </c>
      <c r="P33" s="1">
        <v>0.35714285714285698</v>
      </c>
      <c r="Q33" s="1">
        <v>0.147302341555377</v>
      </c>
      <c r="R33" s="1">
        <v>8.6072347009580594E-2</v>
      </c>
      <c r="S33" s="1">
        <v>233.246236963348</v>
      </c>
      <c r="T33" s="1">
        <v>14</v>
      </c>
      <c r="U33" s="1">
        <v>0.96725555982098499</v>
      </c>
      <c r="V33" s="1">
        <v>98.555627057240102</v>
      </c>
    </row>
    <row r="34" spans="1:22" x14ac:dyDescent="0.3">
      <c r="A34" t="s">
        <v>159</v>
      </c>
      <c r="B34" s="1">
        <v>0.11111111111111099</v>
      </c>
      <c r="C34" s="1">
        <v>0.30684333400913599</v>
      </c>
      <c r="D34" s="1">
        <v>0.171347197229473</v>
      </c>
      <c r="E34" s="1">
        <v>103.45164052363199</v>
      </c>
      <c r="F34" s="1">
        <v>18</v>
      </c>
      <c r="G34" s="1">
        <v>0.94481280131468903</v>
      </c>
      <c r="H34" s="1">
        <v>42.550108231755701</v>
      </c>
      <c r="I34" s="1">
        <v>0.35294117647058798</v>
      </c>
      <c r="J34" s="1">
        <v>0.30926390593634301</v>
      </c>
      <c r="K34" s="1">
        <v>0.25491676793491203</v>
      </c>
      <c r="L34" s="1">
        <v>107.60523120002399</v>
      </c>
      <c r="M34" s="1">
        <v>17</v>
      </c>
      <c r="N34" s="1">
        <v>0.94691079374418996</v>
      </c>
      <c r="O34" s="1">
        <v>40.237350116831102</v>
      </c>
      <c r="P34" s="1">
        <v>0.3125</v>
      </c>
      <c r="Q34" s="1">
        <v>0.29974222249569898</v>
      </c>
      <c r="R34" s="1">
        <v>0.29353880436895802</v>
      </c>
      <c r="S34" s="1">
        <v>108.683460076854</v>
      </c>
      <c r="T34" s="1">
        <v>16</v>
      </c>
      <c r="U34" s="1">
        <v>0.94124218576943697</v>
      </c>
      <c r="V34" s="1">
        <v>41.997113203241497</v>
      </c>
    </row>
    <row r="35" spans="1:22" x14ac:dyDescent="0.3">
      <c r="A35" t="s">
        <v>160</v>
      </c>
      <c r="B35" s="1">
        <v>0.155555555555555</v>
      </c>
      <c r="C35" s="1">
        <v>0.441258873773821</v>
      </c>
      <c r="D35" s="1">
        <v>0.200789571977005</v>
      </c>
      <c r="E35" s="1">
        <v>414.35198688877301</v>
      </c>
      <c r="F35" s="1">
        <v>45</v>
      </c>
      <c r="G35" s="1">
        <v>0.96156710182793903</v>
      </c>
      <c r="H35" s="1">
        <v>155.71611893751901</v>
      </c>
      <c r="I35" s="1">
        <v>0.22222222222222199</v>
      </c>
      <c r="J35" s="1">
        <v>0.44049129724990399</v>
      </c>
      <c r="K35" s="1">
        <v>0.20483052918032099</v>
      </c>
      <c r="L35" s="1">
        <v>465.05247336308901</v>
      </c>
      <c r="M35" s="1">
        <v>36</v>
      </c>
      <c r="N35" s="1">
        <v>0.96625874367539599</v>
      </c>
      <c r="O35" s="1">
        <v>155.716154328107</v>
      </c>
      <c r="P35" s="1">
        <v>0.25925925925925902</v>
      </c>
      <c r="Q35" s="1">
        <v>0.45106984415178097</v>
      </c>
      <c r="R35" s="1">
        <v>0.20780835974078901</v>
      </c>
      <c r="S35" s="1">
        <v>532.30246323948302</v>
      </c>
      <c r="T35" s="1">
        <v>27</v>
      </c>
      <c r="U35" s="1">
        <v>0.97182808951907196</v>
      </c>
      <c r="V35" s="1">
        <v>155.43851375162399</v>
      </c>
    </row>
    <row r="36" spans="1:22" x14ac:dyDescent="0.3">
      <c r="A36" t="s">
        <v>161</v>
      </c>
      <c r="B36" s="1">
        <v>7.8947368421052599E-2</v>
      </c>
      <c r="C36" s="1">
        <v>0.52895675719753399</v>
      </c>
      <c r="D36" s="1">
        <v>0.18203620187798</v>
      </c>
      <c r="E36" s="1">
        <v>461.09615138055398</v>
      </c>
      <c r="F36" s="1">
        <v>38</v>
      </c>
      <c r="G36" s="1">
        <v>0.98319620209577696</v>
      </c>
      <c r="H36" s="1">
        <v>156.977657237041</v>
      </c>
      <c r="I36" s="1">
        <v>0.34615384615384598</v>
      </c>
      <c r="J36" s="1">
        <v>0.47981341709139302</v>
      </c>
      <c r="K36" s="1">
        <v>0.196046790991939</v>
      </c>
      <c r="L36" s="1">
        <v>559.77943043697405</v>
      </c>
      <c r="M36" s="1">
        <v>26</v>
      </c>
      <c r="N36" s="1">
        <v>0.97795235956058602</v>
      </c>
      <c r="O36" s="1">
        <v>165.06505030475401</v>
      </c>
      <c r="P36" s="1">
        <v>0.29166666666666602</v>
      </c>
      <c r="Q36" s="1">
        <v>0.53432344702837797</v>
      </c>
      <c r="R36" s="1">
        <v>0.147048928976167</v>
      </c>
      <c r="S36" s="1">
        <v>581.58361477009396</v>
      </c>
      <c r="T36" s="1">
        <v>24</v>
      </c>
      <c r="U36" s="1">
        <v>0.97771774171272696</v>
      </c>
      <c r="V36" s="1">
        <v>156.20353059926401</v>
      </c>
    </row>
    <row r="37" spans="1:22" x14ac:dyDescent="0.3">
      <c r="A37" t="s">
        <v>162</v>
      </c>
      <c r="B37" s="1">
        <v>0.28571428571428498</v>
      </c>
      <c r="C37" s="1">
        <v>0.28905325923247899</v>
      </c>
      <c r="D37" s="1">
        <v>0.27254794732520199</v>
      </c>
      <c r="E37" s="1">
        <v>406.44322797713602</v>
      </c>
      <c r="F37" s="1">
        <v>28</v>
      </c>
      <c r="G37" s="1">
        <v>0.96694007320451902</v>
      </c>
      <c r="H37" s="1">
        <v>112.806973279422</v>
      </c>
      <c r="I37" s="1">
        <v>0.42424242424242398</v>
      </c>
      <c r="J37" s="1">
        <v>0.22155644332136001</v>
      </c>
      <c r="K37" s="1">
        <v>0.39113486048185497</v>
      </c>
      <c r="L37" s="1">
        <v>372.02219631363602</v>
      </c>
      <c r="M37" s="1">
        <v>33</v>
      </c>
      <c r="N37" s="1">
        <v>0.95957818341026202</v>
      </c>
      <c r="O37" s="1">
        <v>99.801861265155694</v>
      </c>
      <c r="P37" s="1">
        <v>0.13043478260869501</v>
      </c>
      <c r="Q37" s="1">
        <v>0.32062952149824703</v>
      </c>
      <c r="R37" s="1">
        <v>8.1462336452555406E-2</v>
      </c>
      <c r="S37" s="1">
        <v>448.85107289991203</v>
      </c>
      <c r="T37" s="1">
        <v>23</v>
      </c>
      <c r="U37" s="1">
        <v>0.96953192125728305</v>
      </c>
      <c r="V37" s="1">
        <v>99.801861265155694</v>
      </c>
    </row>
    <row r="38" spans="1:22" x14ac:dyDescent="0.3">
      <c r="A38" t="s">
        <v>163</v>
      </c>
      <c r="B38" s="1">
        <v>4.54545454545454E-2</v>
      </c>
      <c r="C38" s="1">
        <v>0.76904433037123798</v>
      </c>
      <c r="D38" s="1">
        <v>7.4461999479955396E-2</v>
      </c>
      <c r="E38" s="1">
        <v>630.99448888819597</v>
      </c>
      <c r="F38" s="1">
        <v>22</v>
      </c>
      <c r="G38" s="1">
        <v>0.97904031829904803</v>
      </c>
      <c r="H38" s="1">
        <v>166.31700897490501</v>
      </c>
      <c r="I38" s="1">
        <v>0.2</v>
      </c>
      <c r="J38" s="1">
        <v>0.76804738747374302</v>
      </c>
      <c r="K38" s="1">
        <v>8.0655619662043695E-2</v>
      </c>
      <c r="L38" s="1">
        <v>659.04745431373703</v>
      </c>
      <c r="M38" s="1">
        <v>20</v>
      </c>
      <c r="N38" s="1">
        <v>0.97469955891495097</v>
      </c>
      <c r="O38" s="1">
        <v>166.99374681949399</v>
      </c>
      <c r="P38" s="1">
        <v>0.28571428571428498</v>
      </c>
      <c r="Q38" s="1">
        <v>0.75804147099101304</v>
      </c>
      <c r="R38" s="1">
        <v>0.133580142303069</v>
      </c>
      <c r="S38" s="1">
        <v>1153.59333880197</v>
      </c>
      <c r="T38" s="1">
        <v>7</v>
      </c>
      <c r="U38" s="1">
        <v>0.99090459030483402</v>
      </c>
      <c r="V38" s="1">
        <v>167.83698248917199</v>
      </c>
    </row>
    <row r="39" spans="1:22" x14ac:dyDescent="0.3">
      <c r="A39" t="s">
        <v>164</v>
      </c>
      <c r="B39" s="1">
        <v>6.25E-2</v>
      </c>
      <c r="C39" s="1">
        <v>0.52704119619214496</v>
      </c>
      <c r="D39" s="1">
        <v>6.40347710256991E-2</v>
      </c>
      <c r="E39" s="1">
        <v>618.11911059071895</v>
      </c>
      <c r="F39" s="1">
        <v>16</v>
      </c>
      <c r="G39" s="1">
        <v>0.99799195313629696</v>
      </c>
      <c r="H39" s="1">
        <v>127.39745775256399</v>
      </c>
      <c r="I39" s="1">
        <v>0.214285714285714</v>
      </c>
      <c r="J39" s="1">
        <v>0.52697712628021698</v>
      </c>
      <c r="K39" s="1">
        <v>3.8802670452338699E-2</v>
      </c>
      <c r="L39" s="1">
        <v>650.48680981179405</v>
      </c>
      <c r="M39" s="1">
        <v>14</v>
      </c>
      <c r="N39" s="1">
        <v>0.98672419793507204</v>
      </c>
      <c r="O39" s="1">
        <v>127.39747170173101</v>
      </c>
      <c r="P39" s="1">
        <v>0.2</v>
      </c>
      <c r="Q39" s="1">
        <v>0.51863519773216005</v>
      </c>
      <c r="R39" s="1">
        <v>0.23407923527001401</v>
      </c>
      <c r="S39" s="1">
        <v>625.94574948777495</v>
      </c>
      <c r="T39" s="1">
        <v>15</v>
      </c>
      <c r="U39" s="1">
        <v>0.98309655121629402</v>
      </c>
      <c r="V39" s="1">
        <v>129.80932116570199</v>
      </c>
    </row>
    <row r="40" spans="1:22" x14ac:dyDescent="0.3">
      <c r="A40" t="s">
        <v>165</v>
      </c>
      <c r="B40" s="1">
        <v>5.2631578947368397E-2</v>
      </c>
      <c r="C40" s="1">
        <v>0.163880608880936</v>
      </c>
      <c r="D40" s="1">
        <v>4.0615778564869802E-2</v>
      </c>
      <c r="E40" s="1">
        <v>1179.78840192814</v>
      </c>
      <c r="F40" s="1">
        <v>38</v>
      </c>
      <c r="G40" s="1">
        <v>0.993305542312095</v>
      </c>
      <c r="H40" s="1">
        <v>175.52135774488499</v>
      </c>
      <c r="I40" s="1">
        <v>0.3</v>
      </c>
      <c r="J40" s="1">
        <v>0.158973960182236</v>
      </c>
      <c r="K40" s="1">
        <v>8.4256130132493195E-2</v>
      </c>
      <c r="L40" s="1">
        <v>1634.81635811927</v>
      </c>
      <c r="M40" s="1">
        <v>20</v>
      </c>
      <c r="N40" s="1">
        <v>0.98604469170319298</v>
      </c>
      <c r="O40" s="1">
        <v>175.52141308723199</v>
      </c>
      <c r="P40" s="1">
        <v>0.42857142857142799</v>
      </c>
      <c r="Q40" s="1">
        <v>0.146558158700236</v>
      </c>
      <c r="R40" s="1">
        <v>0.124871614849795</v>
      </c>
      <c r="S40" s="1">
        <v>1961.26800465428</v>
      </c>
      <c r="T40" s="1">
        <v>14</v>
      </c>
      <c r="U40" s="1">
        <v>0.99448971431175803</v>
      </c>
      <c r="V40" s="1">
        <v>175.52141308723199</v>
      </c>
    </row>
    <row r="41" spans="1:22" x14ac:dyDescent="0.3">
      <c r="A41" t="s">
        <v>166</v>
      </c>
      <c r="B41" s="1">
        <v>0.20512820512820501</v>
      </c>
      <c r="C41" s="1">
        <v>0.192350422115391</v>
      </c>
      <c r="D41" s="1">
        <v>0.18177811615172601</v>
      </c>
      <c r="E41" s="1">
        <v>1021.38810902143</v>
      </c>
      <c r="F41" s="1">
        <v>39</v>
      </c>
      <c r="G41" s="1">
        <v>0.99728019544012803</v>
      </c>
      <c r="H41" s="1">
        <v>165.79188809870701</v>
      </c>
      <c r="I41" s="1">
        <v>0.434782608695652</v>
      </c>
      <c r="J41" s="1">
        <v>0.14295104474947701</v>
      </c>
      <c r="K41" s="1">
        <v>0.27622176735324699</v>
      </c>
      <c r="L41" s="1">
        <v>1328.1378592245701</v>
      </c>
      <c r="M41" s="1">
        <v>23</v>
      </c>
      <c r="N41" s="1">
        <v>0.985956264113241</v>
      </c>
      <c r="O41" s="1">
        <v>165.791892093814</v>
      </c>
      <c r="P41" s="1">
        <v>0.45</v>
      </c>
      <c r="Q41" s="1">
        <v>0.18815629996831301</v>
      </c>
      <c r="R41" s="1">
        <v>0.18458343122798501</v>
      </c>
      <c r="S41" s="1">
        <v>1429.0422272493299</v>
      </c>
      <c r="T41" s="1">
        <v>20</v>
      </c>
      <c r="U41" s="1">
        <v>0.99061127316431996</v>
      </c>
      <c r="V41" s="1">
        <v>165.791892093814</v>
      </c>
    </row>
    <row r="42" spans="1:22" x14ac:dyDescent="0.3">
      <c r="A42" t="s">
        <v>167</v>
      </c>
      <c r="B42" s="1">
        <v>0</v>
      </c>
      <c r="C42" s="1">
        <v>0.32700189353951198</v>
      </c>
      <c r="D42" s="1">
        <v>0.15735291200881199</v>
      </c>
      <c r="E42" s="1">
        <v>1046.6941538123499</v>
      </c>
      <c r="F42" s="1">
        <v>17</v>
      </c>
      <c r="G42" s="1">
        <v>0.99934480852304697</v>
      </c>
      <c r="H42" s="1">
        <v>123.492517473497</v>
      </c>
      <c r="I42" s="1">
        <v>0.28571428571428498</v>
      </c>
      <c r="J42" s="1">
        <v>0.326740037810962</v>
      </c>
      <c r="K42" s="1">
        <v>0.35005802002265601</v>
      </c>
      <c r="L42" s="1">
        <v>1157.06951534117</v>
      </c>
      <c r="M42" s="1">
        <v>14</v>
      </c>
      <c r="N42" s="1">
        <v>0.98388381439940398</v>
      </c>
      <c r="O42" s="1">
        <v>137.267999381126</v>
      </c>
      <c r="P42" s="1">
        <v>0.3125</v>
      </c>
      <c r="Q42" s="1">
        <v>0.32734563701751701</v>
      </c>
      <c r="R42" s="1">
        <v>3.2416317328263097E-2</v>
      </c>
      <c r="S42" s="1">
        <v>1058.7136692194099</v>
      </c>
      <c r="T42" s="1">
        <v>16</v>
      </c>
      <c r="U42" s="1">
        <v>0.98403780253555195</v>
      </c>
      <c r="V42" s="1">
        <v>123.49242876663</v>
      </c>
    </row>
    <row r="43" spans="1:22" x14ac:dyDescent="0.3">
      <c r="A43" t="s">
        <v>168</v>
      </c>
      <c r="B43" s="1">
        <v>0.13157894736842099</v>
      </c>
      <c r="C43" s="1">
        <v>0.38015188445910197</v>
      </c>
      <c r="D43" s="1">
        <v>0.19215920408064699</v>
      </c>
      <c r="E43" s="1">
        <v>891.36936129784795</v>
      </c>
      <c r="F43" s="1">
        <v>38</v>
      </c>
      <c r="G43" s="1">
        <v>0.99100377921541805</v>
      </c>
      <c r="H43" s="1">
        <v>176.78034188167899</v>
      </c>
      <c r="I43" s="1">
        <v>0.3</v>
      </c>
      <c r="J43" s="1">
        <v>0.37640866325147898</v>
      </c>
      <c r="K43" s="1">
        <v>0.31903824908579598</v>
      </c>
      <c r="L43" s="1">
        <v>1241.85926509706</v>
      </c>
      <c r="M43" s="1">
        <v>20</v>
      </c>
      <c r="N43" s="1">
        <v>0.98596845348670203</v>
      </c>
      <c r="O43" s="1">
        <v>179.849356252174</v>
      </c>
      <c r="P43" s="1">
        <v>0.33333333333333298</v>
      </c>
      <c r="Q43" s="1">
        <v>0.26993363482698202</v>
      </c>
      <c r="R43" s="1">
        <v>0.290416022659232</v>
      </c>
      <c r="S43" s="1">
        <v>1283.3898268160799</v>
      </c>
      <c r="T43" s="1">
        <v>18</v>
      </c>
      <c r="U43" s="1">
        <v>0.99099519255958701</v>
      </c>
      <c r="V43" s="1">
        <v>156.61611964924299</v>
      </c>
    </row>
    <row r="44" spans="1:22" x14ac:dyDescent="0.3">
      <c r="A44" t="s">
        <v>169</v>
      </c>
      <c r="B44" s="1">
        <v>5.8823529411764698E-2</v>
      </c>
      <c r="C44" s="1">
        <v>0.41008047773376399</v>
      </c>
      <c r="D44" s="1">
        <v>0.30717117193431598</v>
      </c>
      <c r="E44" s="1">
        <v>1009.38558535215</v>
      </c>
      <c r="F44" s="1">
        <v>17</v>
      </c>
      <c r="G44" s="1">
        <v>0.99364411829198196</v>
      </c>
      <c r="H44" s="1">
        <v>156.47244524537601</v>
      </c>
      <c r="I44" s="1">
        <v>0.28571428571428498</v>
      </c>
      <c r="J44" s="1">
        <v>0.34735217188394502</v>
      </c>
      <c r="K44" s="1">
        <v>0.381625276425751</v>
      </c>
      <c r="L44" s="1">
        <v>1586.9661416379899</v>
      </c>
      <c r="M44" s="1">
        <v>7</v>
      </c>
      <c r="N44" s="1">
        <v>0.99199234460849905</v>
      </c>
      <c r="O44" s="1">
        <v>156.472471331104</v>
      </c>
      <c r="P44" s="1">
        <v>0.4</v>
      </c>
      <c r="Q44" s="1">
        <v>0.40516735377110502</v>
      </c>
      <c r="R44" s="1">
        <v>0.137882418252261</v>
      </c>
      <c r="S44" s="1">
        <v>1276.6191886301699</v>
      </c>
      <c r="T44" s="1">
        <v>10</v>
      </c>
      <c r="U44" s="1">
        <v>0.98483658459457402</v>
      </c>
      <c r="V44" s="1">
        <v>148.032159506195</v>
      </c>
    </row>
    <row r="45" spans="1:22" x14ac:dyDescent="0.3">
      <c r="A45" t="s">
        <v>170</v>
      </c>
      <c r="B45" s="1">
        <v>4.3478260869565202E-2</v>
      </c>
      <c r="C45" s="1">
        <v>0.20646839176092299</v>
      </c>
      <c r="D45" s="1">
        <v>1.50119962041839E-6</v>
      </c>
      <c r="E45" s="1">
        <v>2150.51253209887</v>
      </c>
      <c r="F45" s="1">
        <v>23</v>
      </c>
      <c r="G45" s="1">
        <v>1.0013763689005799</v>
      </c>
      <c r="H45" s="1">
        <v>247.28304724280599</v>
      </c>
      <c r="I45" s="1">
        <v>0.85714285714285698</v>
      </c>
      <c r="J45" s="1">
        <v>0</v>
      </c>
      <c r="K45" s="1">
        <v>0.60291933246834195</v>
      </c>
      <c r="L45" s="1">
        <v>3894.8240103002199</v>
      </c>
      <c r="M45" s="1">
        <v>7</v>
      </c>
      <c r="N45" s="1">
        <v>0.99438304864195104</v>
      </c>
      <c r="O45" s="1">
        <v>319.93626511860498</v>
      </c>
      <c r="P45" s="1">
        <v>0.42857142857142799</v>
      </c>
      <c r="Q45" s="1">
        <v>0.20646679986795699</v>
      </c>
      <c r="R45" s="1">
        <v>0.121080081239193</v>
      </c>
      <c r="S45" s="1">
        <v>3892.2880200480499</v>
      </c>
      <c r="T45" s="1">
        <v>7</v>
      </c>
      <c r="U45" s="1">
        <v>0.99555871066699897</v>
      </c>
      <c r="V45" s="1">
        <v>247.28310924614601</v>
      </c>
    </row>
    <row r="46" spans="1:22" x14ac:dyDescent="0.3">
      <c r="A46" t="s">
        <v>27</v>
      </c>
      <c r="B46" s="1">
        <v>0</v>
      </c>
      <c r="C46" s="1">
        <v>0.14292482531356501</v>
      </c>
      <c r="D46" s="1">
        <v>1.5426990214397401E-2</v>
      </c>
      <c r="E46" s="1">
        <v>2486.42981956212</v>
      </c>
      <c r="F46" s="1">
        <v>28</v>
      </c>
      <c r="G46" s="1">
        <v>0.99988863747258505</v>
      </c>
      <c r="H46" s="1">
        <v>279.87222556147702</v>
      </c>
      <c r="I46" s="1">
        <v>1</v>
      </c>
      <c r="J46" s="1">
        <v>8.7450478205566798E-2</v>
      </c>
      <c r="K46" s="1">
        <v>0.67721882161749403</v>
      </c>
      <c r="L46" s="1">
        <v>4152.9801311729298</v>
      </c>
      <c r="M46" s="1">
        <v>10</v>
      </c>
      <c r="N46" s="1">
        <v>0.99609193927447304</v>
      </c>
      <c r="O46" s="1">
        <v>293.35976600017898</v>
      </c>
      <c r="P46" s="1">
        <v>0.4</v>
      </c>
      <c r="Q46" s="1">
        <v>0.13329400728032401</v>
      </c>
      <c r="R46" s="1">
        <v>0.16105137131196501</v>
      </c>
      <c r="S46" s="1">
        <v>4150.4843560712898</v>
      </c>
      <c r="T46" s="1">
        <v>10</v>
      </c>
      <c r="U46" s="1">
        <v>0.99688518956838601</v>
      </c>
      <c r="V46" s="1">
        <v>279.87231714994903</v>
      </c>
    </row>
    <row r="47" spans="1:22" x14ac:dyDescent="0.3">
      <c r="A47" t="s">
        <v>171</v>
      </c>
      <c r="B47" s="1">
        <v>0</v>
      </c>
      <c r="C47" s="1">
        <v>0.175743410233659</v>
      </c>
      <c r="D47" s="1">
        <v>7.942769613134E-7</v>
      </c>
      <c r="E47" s="1">
        <v>3530.7518450471898</v>
      </c>
      <c r="F47" s="1">
        <v>10</v>
      </c>
      <c r="G47" s="1">
        <v>1.0021964042990601</v>
      </c>
      <c r="H47" s="1">
        <v>275.87727275225097</v>
      </c>
      <c r="I47" s="1">
        <v>0.8</v>
      </c>
      <c r="J47" s="1">
        <v>0.12480130457668</v>
      </c>
      <c r="K47" s="1">
        <v>0.44890176304545099</v>
      </c>
      <c r="L47" s="1">
        <v>4986.2230565554601</v>
      </c>
      <c r="M47" s="1">
        <v>5</v>
      </c>
      <c r="N47" s="1">
        <v>1.00021980464494</v>
      </c>
      <c r="O47" s="1">
        <v>275.87735482170001</v>
      </c>
      <c r="P47" s="1">
        <v>1</v>
      </c>
      <c r="Q47" s="1">
        <v>0.153798107146494</v>
      </c>
      <c r="R47" s="1">
        <v>0.430744308941437</v>
      </c>
      <c r="S47" s="1">
        <v>4548.9377758092296</v>
      </c>
      <c r="T47" s="1">
        <v>6</v>
      </c>
      <c r="U47" s="1">
        <v>0.99797770424648002</v>
      </c>
      <c r="V47" s="1">
        <v>275.87735482170001</v>
      </c>
    </row>
    <row r="48" spans="1:22" x14ac:dyDescent="0.3">
      <c r="A48" t="s">
        <v>172</v>
      </c>
      <c r="B48" s="1">
        <v>0</v>
      </c>
      <c r="C48" s="1">
        <v>0.70144062215004199</v>
      </c>
      <c r="D48" s="1">
        <v>0</v>
      </c>
      <c r="E48" s="1">
        <v>2049.5058116875002</v>
      </c>
      <c r="F48" s="1">
        <v>15</v>
      </c>
      <c r="G48" s="1">
        <v>1.00003879492226</v>
      </c>
      <c r="H48" s="1">
        <v>202.26543705446301</v>
      </c>
      <c r="I48" s="1">
        <v>0.33333333333333298</v>
      </c>
      <c r="J48" s="1">
        <v>1.0441091824236901E-2</v>
      </c>
      <c r="K48" s="1">
        <v>0.69915638423251203</v>
      </c>
      <c r="L48" s="1">
        <v>4549.8390598734504</v>
      </c>
      <c r="M48" s="1">
        <v>3</v>
      </c>
      <c r="N48" s="1">
        <v>0.99681715700571205</v>
      </c>
      <c r="O48" s="1">
        <v>226.18086105394499</v>
      </c>
      <c r="P48" s="1">
        <v>0.33333333333333298</v>
      </c>
      <c r="Q48" s="1">
        <v>0.70143119339085602</v>
      </c>
      <c r="R48" s="1">
        <v>2.3570176833466999E-2</v>
      </c>
      <c r="S48" s="1">
        <v>4576.2332434609598</v>
      </c>
      <c r="T48" s="1">
        <v>3</v>
      </c>
      <c r="U48" s="1">
        <v>0.99802035769252995</v>
      </c>
      <c r="V48" s="1">
        <v>202.26556728573999</v>
      </c>
    </row>
    <row r="49" spans="1:22" x14ac:dyDescent="0.3">
      <c r="A49" t="s">
        <v>173</v>
      </c>
      <c r="B49" s="1">
        <v>4.8780487804878002E-2</v>
      </c>
      <c r="C49" s="1">
        <v>0.30932301842476501</v>
      </c>
      <c r="D49" s="1">
        <v>6.9165724332844902E-2</v>
      </c>
      <c r="E49" s="1">
        <v>1556.35120041297</v>
      </c>
      <c r="F49" s="1">
        <v>41</v>
      </c>
      <c r="G49" s="1">
        <v>1.0014096229674201</v>
      </c>
      <c r="H49" s="1">
        <v>236.628173663441</v>
      </c>
      <c r="I49" s="1">
        <v>0.3125</v>
      </c>
      <c r="J49" s="1">
        <v>0.30920855598122299</v>
      </c>
      <c r="K49" s="1">
        <v>0.15913805197282399</v>
      </c>
      <c r="L49" s="1">
        <v>2496.0862443667002</v>
      </c>
      <c r="M49" s="1">
        <v>16</v>
      </c>
      <c r="N49" s="1">
        <v>0.99450722870517405</v>
      </c>
      <c r="O49" s="1">
        <v>250.453943034308</v>
      </c>
      <c r="P49" s="1">
        <v>0.6</v>
      </c>
      <c r="Q49" s="1">
        <v>0.21839395083994501</v>
      </c>
      <c r="R49" s="1">
        <v>0.49884874514592997</v>
      </c>
      <c r="S49" s="1">
        <v>4539.94001179516</v>
      </c>
      <c r="T49" s="1">
        <v>5</v>
      </c>
      <c r="U49" s="1">
        <v>0.99522660730365997</v>
      </c>
      <c r="V49" s="1">
        <v>236.62829541350001</v>
      </c>
    </row>
    <row r="50" spans="1:22" x14ac:dyDescent="0.3">
      <c r="A50" t="s">
        <v>174</v>
      </c>
      <c r="B50" s="1">
        <v>0.625</v>
      </c>
      <c r="C50" s="1">
        <v>0.36755408597959499</v>
      </c>
      <c r="D50" s="1">
        <v>0.179062624484605</v>
      </c>
      <c r="E50" s="1">
        <v>414.08777013164098</v>
      </c>
      <c r="F50" s="1">
        <v>56</v>
      </c>
      <c r="G50" s="1">
        <v>0.94705982976237801</v>
      </c>
      <c r="H50" s="1">
        <v>173.80470515941801</v>
      </c>
      <c r="I50" s="1">
        <v>0.162162162162162</v>
      </c>
      <c r="J50" s="1">
        <v>0.42578737850700898</v>
      </c>
      <c r="K50" s="1">
        <v>0.14851065118419399</v>
      </c>
      <c r="L50" s="1">
        <v>520.67736250844405</v>
      </c>
      <c r="M50" s="1">
        <v>37</v>
      </c>
      <c r="N50" s="1">
        <v>0.96954642331707397</v>
      </c>
      <c r="O50" s="1">
        <v>172.882453789576</v>
      </c>
      <c r="P50" s="1">
        <v>0.146341463414634</v>
      </c>
      <c r="Q50" s="1">
        <v>0.49851867751928097</v>
      </c>
      <c r="R50" s="1">
        <v>8.5495808798359593E-2</v>
      </c>
      <c r="S50" s="1">
        <v>495.07187289924201</v>
      </c>
      <c r="T50" s="1">
        <v>41</v>
      </c>
      <c r="U50" s="1">
        <v>0.95900615312150606</v>
      </c>
      <c r="V50" s="1">
        <v>168.34346467100701</v>
      </c>
    </row>
    <row r="51" spans="1:22" x14ac:dyDescent="0.3">
      <c r="A51" t="s">
        <v>28</v>
      </c>
      <c r="B51" s="1">
        <v>0.52439024390243905</v>
      </c>
      <c r="C51" s="1">
        <v>0.42425232180601402</v>
      </c>
      <c r="D51" s="1">
        <v>0.16612622200122601</v>
      </c>
      <c r="E51" s="1">
        <v>325.49262318166302</v>
      </c>
      <c r="F51" s="1">
        <v>82</v>
      </c>
      <c r="G51" s="1">
        <v>0.88592254666529702</v>
      </c>
      <c r="H51" s="1">
        <v>166.55306174735301</v>
      </c>
      <c r="I51" s="1">
        <v>0.29545454545454503</v>
      </c>
      <c r="J51" s="1">
        <v>0.45070237194284202</v>
      </c>
      <c r="K51" s="1">
        <v>0.19356220127850801</v>
      </c>
      <c r="L51" s="1">
        <v>473.040020772763</v>
      </c>
      <c r="M51" s="1">
        <v>44</v>
      </c>
      <c r="N51" s="1">
        <v>0.94445591271651497</v>
      </c>
      <c r="O51" s="1">
        <v>170.96796272079899</v>
      </c>
      <c r="P51" s="1">
        <v>0.114285714285714</v>
      </c>
      <c r="Q51" s="1">
        <v>0.51510826823452704</v>
      </c>
      <c r="R51" s="1">
        <v>0.101211538562507</v>
      </c>
      <c r="S51" s="1">
        <v>524.48624852888304</v>
      </c>
      <c r="T51" s="1">
        <v>35</v>
      </c>
      <c r="U51" s="1">
        <v>0.95632128295852803</v>
      </c>
      <c r="V51" s="1">
        <v>163.04212818886</v>
      </c>
    </row>
    <row r="52" spans="1:22" x14ac:dyDescent="0.3">
      <c r="A52" t="s">
        <v>175</v>
      </c>
      <c r="B52" s="1">
        <v>0.66666666666666596</v>
      </c>
      <c r="C52" s="1">
        <v>0.58148042840509195</v>
      </c>
      <c r="D52" s="1">
        <v>0.200091156917202</v>
      </c>
      <c r="E52" s="1">
        <v>610.14783961969499</v>
      </c>
      <c r="F52" s="1">
        <v>18</v>
      </c>
      <c r="G52" s="1">
        <v>0.97367952824950199</v>
      </c>
      <c r="H52" s="1">
        <v>145.14888110841</v>
      </c>
      <c r="I52" s="1">
        <v>0.125</v>
      </c>
      <c r="J52" s="1">
        <v>0.64011341086263096</v>
      </c>
      <c r="K52" s="1">
        <v>6.22634740240951E-2</v>
      </c>
      <c r="L52" s="1">
        <v>663.60938943057897</v>
      </c>
      <c r="M52" s="1">
        <v>16</v>
      </c>
      <c r="N52" s="1">
        <v>0.96613153120038997</v>
      </c>
      <c r="O52" s="1">
        <v>138.214982931572</v>
      </c>
      <c r="P52" s="1">
        <v>0.75</v>
      </c>
      <c r="Q52" s="1">
        <v>0.57500058852033198</v>
      </c>
      <c r="R52" s="1">
        <v>0.199907663710265</v>
      </c>
      <c r="S52" s="1">
        <v>899.28195896856903</v>
      </c>
      <c r="T52" s="1">
        <v>8</v>
      </c>
      <c r="U52" s="1">
        <v>0.95405567694009397</v>
      </c>
      <c r="V52" s="1">
        <v>142.536908332601</v>
      </c>
    </row>
    <row r="53" spans="1:22" x14ac:dyDescent="0.3">
      <c r="A53" t="s">
        <v>176</v>
      </c>
      <c r="B53" s="1">
        <v>0.56410256410256399</v>
      </c>
      <c r="C53" s="1">
        <v>0.40849568367973998</v>
      </c>
      <c r="D53" s="1">
        <v>0.21311276634946699</v>
      </c>
      <c r="E53" s="1">
        <v>301.52894487277302</v>
      </c>
      <c r="F53" s="1">
        <v>39</v>
      </c>
      <c r="G53" s="1">
        <v>0.943967006019371</v>
      </c>
      <c r="H53" s="1">
        <v>90.720033350977204</v>
      </c>
      <c r="I53" s="1">
        <v>0.21621621621621601</v>
      </c>
      <c r="J53" s="1">
        <v>0.433285126652589</v>
      </c>
      <c r="K53" s="1">
        <v>0.241990888265012</v>
      </c>
      <c r="L53" s="1">
        <v>317.69109970754999</v>
      </c>
      <c r="M53" s="1">
        <v>37</v>
      </c>
      <c r="N53" s="1">
        <v>0.95977260098251005</v>
      </c>
      <c r="O53" s="1">
        <v>90.273860961037002</v>
      </c>
      <c r="P53" s="1">
        <v>0.186046511627906</v>
      </c>
      <c r="Q53" s="1">
        <v>0.50811775896098998</v>
      </c>
      <c r="R53" s="1">
        <v>0.13700260808225301</v>
      </c>
      <c r="S53" s="1">
        <v>289.80999151062099</v>
      </c>
      <c r="T53" s="1">
        <v>43</v>
      </c>
      <c r="U53" s="1">
        <v>0.94302390373788603</v>
      </c>
      <c r="V53" s="1">
        <v>87.497310460669894</v>
      </c>
    </row>
    <row r="54" spans="1:22" x14ac:dyDescent="0.3">
      <c r="A54" t="s">
        <v>177</v>
      </c>
      <c r="B54" s="1">
        <v>0.47826086956521702</v>
      </c>
      <c r="C54" s="1">
        <v>0.33381333005389002</v>
      </c>
      <c r="D54" s="1">
        <v>0.23144555957232299</v>
      </c>
      <c r="E54" s="1">
        <v>262.75296720451001</v>
      </c>
      <c r="F54" s="1">
        <v>46</v>
      </c>
      <c r="G54" s="1">
        <v>0.90021702179823804</v>
      </c>
      <c r="H54" s="1">
        <v>99.665745070682206</v>
      </c>
      <c r="I54" s="1">
        <v>0.58974358974358898</v>
      </c>
      <c r="J54" s="1">
        <v>0.29210084826527</v>
      </c>
      <c r="K54" s="1">
        <v>0.408157837055804</v>
      </c>
      <c r="L54" s="1">
        <v>305.17874762581903</v>
      </c>
      <c r="M54" s="1">
        <v>39</v>
      </c>
      <c r="N54" s="1">
        <v>0.94892340614315096</v>
      </c>
      <c r="O54" s="1">
        <v>102.04361851685201</v>
      </c>
      <c r="P54" s="1">
        <v>0.25</v>
      </c>
      <c r="Q54" s="1">
        <v>0.38313464045025097</v>
      </c>
      <c r="R54" s="1">
        <v>0.12573236246560399</v>
      </c>
      <c r="S54" s="1">
        <v>314.18345438986898</v>
      </c>
      <c r="T54" s="1">
        <v>36</v>
      </c>
      <c r="U54" s="1">
        <v>0.952621102843346</v>
      </c>
      <c r="V54" s="1">
        <v>96.218495850897199</v>
      </c>
    </row>
    <row r="55" spans="1:22" x14ac:dyDescent="0.3">
      <c r="A55" t="s">
        <v>178</v>
      </c>
      <c r="B55" s="1">
        <v>0.27272727272727199</v>
      </c>
      <c r="C55" s="1">
        <v>0.36380886119794897</v>
      </c>
      <c r="D55" s="1">
        <v>0.37064626678823598</v>
      </c>
      <c r="E55" s="1">
        <v>868.85737631355198</v>
      </c>
      <c r="F55" s="1">
        <v>44</v>
      </c>
      <c r="G55" s="1">
        <v>0.97331406889188199</v>
      </c>
      <c r="H55" s="1">
        <v>145.856230206851</v>
      </c>
      <c r="I55" s="1">
        <v>0.35714285714285698</v>
      </c>
      <c r="J55" s="1">
        <v>0.37296693593317598</v>
      </c>
      <c r="K55" s="1">
        <v>0.28163017605847501</v>
      </c>
      <c r="L55" s="1">
        <v>1120.7510174763599</v>
      </c>
      <c r="M55" s="1">
        <v>28</v>
      </c>
      <c r="N55" s="1">
        <v>0.98076588075146598</v>
      </c>
      <c r="O55" s="1">
        <v>154.53741904141299</v>
      </c>
      <c r="P55" s="1">
        <v>8.3333333333333301E-2</v>
      </c>
      <c r="Q55" s="1">
        <v>0.43189784009621102</v>
      </c>
      <c r="R55" s="1">
        <v>0.189163267095069</v>
      </c>
      <c r="S55" s="1">
        <v>1200.1784549430499</v>
      </c>
      <c r="T55" s="1">
        <v>24</v>
      </c>
      <c r="U55" s="1">
        <v>0.98473941919758201</v>
      </c>
      <c r="V55" s="1">
        <v>140.03187654077499</v>
      </c>
    </row>
    <row r="56" spans="1:22" x14ac:dyDescent="0.3">
      <c r="A56" t="s">
        <v>29</v>
      </c>
      <c r="B56" s="1">
        <v>4.3478260869565202E-2</v>
      </c>
      <c r="C56" s="1">
        <v>0.59950618592977001</v>
      </c>
      <c r="D56" s="1">
        <v>0.16685595723567501</v>
      </c>
      <c r="E56" s="1">
        <v>1621.44494230282</v>
      </c>
      <c r="F56" s="1">
        <v>23</v>
      </c>
      <c r="G56" s="1">
        <v>0.98994101081820696</v>
      </c>
      <c r="H56" s="1">
        <v>189.01688075319299</v>
      </c>
      <c r="I56" s="1">
        <v>0.64</v>
      </c>
      <c r="J56" s="1">
        <v>0.53219227369099598</v>
      </c>
      <c r="K56" s="1">
        <v>0.177521361338943</v>
      </c>
      <c r="L56" s="1">
        <v>1566.7440750778001</v>
      </c>
      <c r="M56" s="1">
        <v>25</v>
      </c>
      <c r="N56" s="1">
        <v>0.98287023816379204</v>
      </c>
      <c r="O56" s="1">
        <v>194.794546940922</v>
      </c>
      <c r="P56" s="1">
        <v>4.7619047619047603E-2</v>
      </c>
      <c r="Q56" s="1">
        <v>0.61751365235325295</v>
      </c>
      <c r="R56" s="1">
        <v>0.17574682096744501</v>
      </c>
      <c r="S56" s="1">
        <v>1704.1830990113599</v>
      </c>
      <c r="T56" s="1">
        <v>21</v>
      </c>
      <c r="U56" s="1">
        <v>0.99521305814748395</v>
      </c>
      <c r="V56" s="1">
        <v>184.13067996834101</v>
      </c>
    </row>
    <row r="57" spans="1:22" x14ac:dyDescent="0.3">
      <c r="A57" t="s">
        <v>179</v>
      </c>
      <c r="B57" s="1">
        <v>0.56097560975609695</v>
      </c>
      <c r="C57" s="1">
        <v>0.509077201405855</v>
      </c>
      <c r="D57" s="1">
        <v>0.216441456174916</v>
      </c>
      <c r="E57" s="1">
        <v>995.31837126010703</v>
      </c>
      <c r="F57" s="1">
        <v>41</v>
      </c>
      <c r="G57" s="1">
        <v>0.98458518547340301</v>
      </c>
      <c r="H57" s="1">
        <v>173.13207717092399</v>
      </c>
      <c r="I57" s="1">
        <v>0.21875</v>
      </c>
      <c r="J57" s="1">
        <v>0.57351441234515199</v>
      </c>
      <c r="K57" s="1">
        <v>0.144990257428569</v>
      </c>
      <c r="L57" s="1">
        <v>1157.30061347167</v>
      </c>
      <c r="M57" s="1">
        <v>32</v>
      </c>
      <c r="N57" s="1">
        <v>0.98660632915716495</v>
      </c>
      <c r="O57" s="1">
        <v>164.781287442153</v>
      </c>
      <c r="P57" s="1">
        <v>0.34285714285714203</v>
      </c>
      <c r="Q57" s="1">
        <v>0.58451141352848501</v>
      </c>
      <c r="R57" s="1">
        <v>8.8920908503592203E-2</v>
      </c>
      <c r="S57" s="1">
        <v>1097.5497987229501</v>
      </c>
      <c r="T57" s="1">
        <v>35</v>
      </c>
      <c r="U57" s="1">
        <v>0.99157246301798596</v>
      </c>
      <c r="V57" s="1">
        <v>157.87664395048199</v>
      </c>
    </row>
    <row r="58" spans="1:22" x14ac:dyDescent="0.3">
      <c r="A58" t="s">
        <v>180</v>
      </c>
      <c r="B58" s="1">
        <v>0.4</v>
      </c>
      <c r="C58" s="1">
        <v>0.59914501955706101</v>
      </c>
      <c r="D58" s="1">
        <v>0.10379500251745299</v>
      </c>
      <c r="E58" s="1">
        <v>1632.26805859658</v>
      </c>
      <c r="F58" s="1">
        <v>20</v>
      </c>
      <c r="G58" s="1">
        <v>0.99375478371201298</v>
      </c>
      <c r="H58" s="1">
        <v>189.55226414096799</v>
      </c>
      <c r="I58" s="1">
        <v>0.4375</v>
      </c>
      <c r="J58" s="1">
        <v>0.53282832954411896</v>
      </c>
      <c r="K58" s="1">
        <v>0.17920443072013101</v>
      </c>
      <c r="L58" s="1">
        <v>1302.7848389721801</v>
      </c>
      <c r="M58" s="1">
        <v>32</v>
      </c>
      <c r="N58" s="1">
        <v>0.98077905990418301</v>
      </c>
      <c r="O58" s="1">
        <v>182.624001232301</v>
      </c>
      <c r="P58" s="1">
        <v>0.61538461538461497</v>
      </c>
      <c r="Q58" s="1">
        <v>0.535128410659928</v>
      </c>
      <c r="R58" s="1">
        <v>0.20991803137942699</v>
      </c>
      <c r="S58" s="1">
        <v>2043.32838229756</v>
      </c>
      <c r="T58" s="1">
        <v>13</v>
      </c>
      <c r="U58" s="1">
        <v>0.99011545802758905</v>
      </c>
      <c r="V58" s="1">
        <v>189.55225240229299</v>
      </c>
    </row>
    <row r="59" spans="1:22" x14ac:dyDescent="0.3">
      <c r="A59" t="s">
        <v>181</v>
      </c>
      <c r="B59" s="1">
        <v>0.43243243243243201</v>
      </c>
      <c r="C59" s="1">
        <v>0.471486128306987</v>
      </c>
      <c r="D59" s="1">
        <v>0.20925152230614599</v>
      </c>
      <c r="E59" s="1">
        <v>1124.7203105160199</v>
      </c>
      <c r="F59" s="1">
        <v>37</v>
      </c>
      <c r="G59" s="1">
        <v>0.98077405763848602</v>
      </c>
      <c r="H59" s="1">
        <v>183.47330444939999</v>
      </c>
      <c r="I59" s="1">
        <v>0.44897959183673403</v>
      </c>
      <c r="J59" s="1">
        <v>0.47761859604874402</v>
      </c>
      <c r="K59" s="1">
        <v>0.185969174217091</v>
      </c>
      <c r="L59" s="1">
        <v>985.91441676484203</v>
      </c>
      <c r="M59" s="1">
        <v>49</v>
      </c>
      <c r="N59" s="1">
        <v>0.97892307027505299</v>
      </c>
      <c r="O59" s="1">
        <v>186.95943002056001</v>
      </c>
      <c r="P59" s="1">
        <v>9.0909090909090898E-2</v>
      </c>
      <c r="Q59" s="1">
        <v>0.52601272260945997</v>
      </c>
      <c r="R59" s="1">
        <v>0.106390553154472</v>
      </c>
      <c r="S59" s="1">
        <v>1200.5309043780601</v>
      </c>
      <c r="T59" s="1">
        <v>33</v>
      </c>
      <c r="U59" s="1">
        <v>0.98743698953784298</v>
      </c>
      <c r="V59" s="1">
        <v>165.776638368634</v>
      </c>
    </row>
    <row r="60" spans="1:22" x14ac:dyDescent="0.3">
      <c r="A60" t="s">
        <v>182</v>
      </c>
      <c r="B60" s="1">
        <v>0.57894736842105199</v>
      </c>
      <c r="C60" s="1">
        <v>0.65964999162339799</v>
      </c>
      <c r="D60" s="1">
        <v>0.15665531765629501</v>
      </c>
      <c r="E60" s="1">
        <v>2097.3078514965</v>
      </c>
      <c r="F60" s="1">
        <v>38</v>
      </c>
      <c r="G60" s="1">
        <v>0.991946006055756</v>
      </c>
      <c r="H60" s="1">
        <v>228.09770179825401</v>
      </c>
      <c r="I60" s="1">
        <v>2.8571428571428501E-2</v>
      </c>
      <c r="J60" s="1">
        <v>0.72300027396437805</v>
      </c>
      <c r="K60" s="1">
        <v>0.15665531765629501</v>
      </c>
      <c r="L60" s="1">
        <v>2219.8149795608401</v>
      </c>
      <c r="M60" s="1">
        <v>35</v>
      </c>
      <c r="N60" s="1">
        <v>0.99091839210171995</v>
      </c>
      <c r="O60" s="1">
        <v>215.66509328079999</v>
      </c>
      <c r="P60" s="1">
        <v>0.17391304347826</v>
      </c>
      <c r="Q60" s="1">
        <v>0.68968605921247805</v>
      </c>
      <c r="R60" s="1">
        <v>0.16077854396743901</v>
      </c>
      <c r="S60" s="1">
        <v>2732.6196782372199</v>
      </c>
      <c r="T60" s="1">
        <v>23</v>
      </c>
      <c r="U60" s="1">
        <v>0.99655163073359698</v>
      </c>
      <c r="V60" s="1">
        <v>193.17317761167999</v>
      </c>
    </row>
    <row r="61" spans="1:22" x14ac:dyDescent="0.3">
      <c r="A61" t="s">
        <v>183</v>
      </c>
      <c r="B61" s="1">
        <v>0.43333333333333302</v>
      </c>
      <c r="C61" s="1">
        <v>0.29633061996294402</v>
      </c>
      <c r="D61" s="1">
        <v>0.191323492593031</v>
      </c>
      <c r="E61" s="1">
        <v>1758.82172252492</v>
      </c>
      <c r="F61" s="1">
        <v>30</v>
      </c>
      <c r="G61" s="1">
        <v>0.98833455030827999</v>
      </c>
      <c r="H61" s="1">
        <v>202.71979256941</v>
      </c>
      <c r="I61" s="1">
        <v>5.1282051282051197E-2</v>
      </c>
      <c r="J61" s="1">
        <v>0.38083067631713202</v>
      </c>
      <c r="K61" s="1">
        <v>0.230345070021167</v>
      </c>
      <c r="L61" s="1">
        <v>1585.3318764021601</v>
      </c>
      <c r="M61" s="1">
        <v>39</v>
      </c>
      <c r="N61" s="1">
        <v>0.98638755989933702</v>
      </c>
      <c r="O61" s="1">
        <v>197.37270689397599</v>
      </c>
      <c r="P61" s="1">
        <v>0.42857142857142799</v>
      </c>
      <c r="Q61" s="1">
        <v>0.231983862374356</v>
      </c>
      <c r="R61" s="1">
        <v>0.31960983730910603</v>
      </c>
      <c r="S61" s="1">
        <v>2640.31015396473</v>
      </c>
      <c r="T61" s="1">
        <v>14</v>
      </c>
      <c r="U61" s="1">
        <v>0.99220434150665704</v>
      </c>
      <c r="V61" s="1">
        <v>175.53952648071001</v>
      </c>
    </row>
    <row r="62" spans="1:22" x14ac:dyDescent="0.3">
      <c r="A62" t="s">
        <v>184</v>
      </c>
      <c r="B62" s="1">
        <v>0.381818181818181</v>
      </c>
      <c r="C62" s="1">
        <v>0.42116408402241401</v>
      </c>
      <c r="D62" s="1">
        <v>0.21325966207459199</v>
      </c>
      <c r="E62" s="1">
        <v>1827.6520819929899</v>
      </c>
      <c r="F62" s="1">
        <v>55</v>
      </c>
      <c r="G62" s="1">
        <v>0.98903350093995102</v>
      </c>
      <c r="H62" s="1">
        <v>226.353430082871</v>
      </c>
      <c r="I62" s="1">
        <v>0.32500000000000001</v>
      </c>
      <c r="J62" s="1">
        <v>0.35230431938660001</v>
      </c>
      <c r="K62" s="1">
        <v>0.32131215154290199</v>
      </c>
      <c r="L62" s="1">
        <v>2157.3988315752599</v>
      </c>
      <c r="M62" s="1">
        <v>40</v>
      </c>
      <c r="N62" s="1">
        <v>0.98681626835506497</v>
      </c>
      <c r="O62" s="1">
        <v>247.09280508910899</v>
      </c>
      <c r="P62" s="1">
        <v>0.12903225806451599</v>
      </c>
      <c r="Q62" s="1">
        <v>0.45956089930836902</v>
      </c>
      <c r="R62" s="1">
        <v>0.18652145233765399</v>
      </c>
      <c r="S62" s="1">
        <v>2393.1109548313102</v>
      </c>
      <c r="T62" s="1">
        <v>31</v>
      </c>
      <c r="U62" s="1">
        <v>0.99231078731327405</v>
      </c>
      <c r="V62" s="1">
        <v>189.14822830192901</v>
      </c>
    </row>
    <row r="63" spans="1:22" x14ac:dyDescent="0.3">
      <c r="A63" t="s">
        <v>185</v>
      </c>
      <c r="B63" s="1">
        <v>0.5</v>
      </c>
      <c r="C63" s="1">
        <v>0.58705973158626201</v>
      </c>
      <c r="D63" s="1">
        <v>0.12960697457430301</v>
      </c>
      <c r="E63" s="1">
        <v>2456.9558694587499</v>
      </c>
      <c r="F63" s="1">
        <v>20</v>
      </c>
      <c r="G63" s="1">
        <v>1.0189388569906199</v>
      </c>
      <c r="H63" s="1">
        <v>203.725575034705</v>
      </c>
      <c r="I63" s="1">
        <v>0.31818181818181801</v>
      </c>
      <c r="J63" s="1">
        <v>0.58826536242650596</v>
      </c>
      <c r="K63" s="1">
        <v>0.109318895139231</v>
      </c>
      <c r="L63" s="1">
        <v>2348.26613300081</v>
      </c>
      <c r="M63" s="1">
        <v>22</v>
      </c>
      <c r="N63" s="1">
        <v>0.993823978456294</v>
      </c>
      <c r="O63" s="1">
        <v>193.05057402531099</v>
      </c>
      <c r="P63" s="1">
        <v>0.4</v>
      </c>
      <c r="Q63" s="1">
        <v>0.59058486302566204</v>
      </c>
      <c r="R63" s="1">
        <v>0.138713765167393</v>
      </c>
      <c r="S63" s="1">
        <v>2851.9233884424598</v>
      </c>
      <c r="T63" s="1">
        <v>15</v>
      </c>
      <c r="U63" s="1">
        <v>1.0076408434089199</v>
      </c>
      <c r="V63" s="1">
        <v>186.62067224691501</v>
      </c>
    </row>
    <row r="64" spans="1:22" x14ac:dyDescent="0.3">
      <c r="A64" t="s">
        <v>30</v>
      </c>
      <c r="B64" s="1">
        <v>0.31818181818181801</v>
      </c>
      <c r="C64" s="1">
        <v>0.51189650957303101</v>
      </c>
      <c r="D64" s="1">
        <v>0.23698816265290401</v>
      </c>
      <c r="E64" s="1">
        <v>1932.1433039421199</v>
      </c>
      <c r="F64" s="1">
        <v>22</v>
      </c>
      <c r="G64" s="1">
        <v>0.99658325698432204</v>
      </c>
      <c r="H64" s="1">
        <v>147.09667981356199</v>
      </c>
      <c r="I64" s="1">
        <v>0.32727272727272699</v>
      </c>
      <c r="J64" s="1">
        <v>0.53526891001355403</v>
      </c>
      <c r="K64" s="1">
        <v>0.223372347043096</v>
      </c>
      <c r="L64" s="1">
        <v>1191.86496096014</v>
      </c>
      <c r="M64" s="1">
        <v>55</v>
      </c>
      <c r="N64" s="1">
        <v>0.97656141371872296</v>
      </c>
      <c r="O64" s="1">
        <v>110.93493460222599</v>
      </c>
      <c r="P64" s="1">
        <v>0.133333333333333</v>
      </c>
      <c r="Q64" s="1">
        <v>0.57219972306246003</v>
      </c>
      <c r="R64" s="1">
        <v>0.12680131405636899</v>
      </c>
      <c r="S64" s="1">
        <v>1648.89880832689</v>
      </c>
      <c r="T64" s="1">
        <v>30</v>
      </c>
      <c r="U64" s="1">
        <v>0.996124262850141</v>
      </c>
      <c r="V64" s="1">
        <v>120.10640120462099</v>
      </c>
    </row>
    <row r="65" spans="1:22" x14ac:dyDescent="0.3">
      <c r="A65" t="s">
        <v>186</v>
      </c>
      <c r="B65" s="1">
        <v>0.36363636363636298</v>
      </c>
      <c r="C65" s="1">
        <v>0.26699919786809601</v>
      </c>
      <c r="D65" s="1">
        <v>0.353163769356585</v>
      </c>
      <c r="E65" s="1">
        <v>3679.9774116919898</v>
      </c>
      <c r="F65" s="1">
        <v>44</v>
      </c>
      <c r="G65" s="1">
        <v>0.99289245271626503</v>
      </c>
      <c r="H65" s="1">
        <v>286.33239334416498</v>
      </c>
      <c r="I65" s="1">
        <v>7.8431372549019607E-2</v>
      </c>
      <c r="J65" s="1">
        <v>0.35537182153430102</v>
      </c>
      <c r="K65" s="1">
        <v>0.17886562589897001</v>
      </c>
      <c r="L65" s="1">
        <v>3434.8234905078698</v>
      </c>
      <c r="M65" s="1">
        <v>51</v>
      </c>
      <c r="N65" s="1">
        <v>0.99076171490500398</v>
      </c>
      <c r="O65" s="1">
        <v>267.238420448581</v>
      </c>
      <c r="P65" s="1">
        <v>0.66666666666666596</v>
      </c>
      <c r="Q65" s="1">
        <v>0.21788648158874999</v>
      </c>
      <c r="R65" s="1">
        <v>0.32391720147188702</v>
      </c>
      <c r="S65" s="1">
        <v>8166.4984207163898</v>
      </c>
      <c r="T65" s="1">
        <v>9</v>
      </c>
      <c r="U65" s="1">
        <v>0.99496077915645298</v>
      </c>
      <c r="V65" s="1">
        <v>273.85517678171999</v>
      </c>
    </row>
    <row r="66" spans="1:22" x14ac:dyDescent="0.3">
      <c r="A66" t="s">
        <v>187</v>
      </c>
      <c r="B66" s="1">
        <v>0.33333333333333298</v>
      </c>
      <c r="C66" s="1">
        <v>0.235545722919971</v>
      </c>
      <c r="D66" s="1">
        <v>0.24411749411419101</v>
      </c>
      <c r="E66" s="1">
        <v>3252.9880632894401</v>
      </c>
      <c r="F66" s="1">
        <v>51</v>
      </c>
      <c r="G66" s="1">
        <v>0.99294942068473901</v>
      </c>
      <c r="H66" s="1">
        <v>312.85691360845402</v>
      </c>
      <c r="I66" s="1">
        <v>0.15909090909090901</v>
      </c>
      <c r="J66" s="1">
        <v>0.28564184835876699</v>
      </c>
      <c r="K66" s="1">
        <v>0.22441143072705599</v>
      </c>
      <c r="L66" s="1">
        <v>3530.1257870416498</v>
      </c>
      <c r="M66" s="1">
        <v>44</v>
      </c>
      <c r="N66" s="1">
        <v>0.99272380766444501</v>
      </c>
      <c r="O66" s="1">
        <v>299.30934361819902</v>
      </c>
      <c r="P66" s="1">
        <v>0.28571428571428498</v>
      </c>
      <c r="Q66" s="1">
        <v>0.18124376974259601</v>
      </c>
      <c r="R66" s="1">
        <v>0.53238039041262497</v>
      </c>
      <c r="S66" s="1">
        <v>5075.66982868584</v>
      </c>
      <c r="T66" s="1">
        <v>21</v>
      </c>
      <c r="U66" s="1">
        <v>0.99047041633662603</v>
      </c>
      <c r="V66" s="1">
        <v>248.95465236169099</v>
      </c>
    </row>
    <row r="67" spans="1:22" x14ac:dyDescent="0.3">
      <c r="A67" t="s">
        <v>188</v>
      </c>
      <c r="B67" s="1">
        <v>0.22500000000000001</v>
      </c>
      <c r="C67" s="1">
        <v>0.302744126577424</v>
      </c>
      <c r="D67" s="1">
        <v>0.31784907893338099</v>
      </c>
      <c r="E67" s="1">
        <v>4665.3094467097999</v>
      </c>
      <c r="F67" s="1">
        <v>40</v>
      </c>
      <c r="G67" s="1">
        <v>0.99487459822298296</v>
      </c>
      <c r="H67" s="1">
        <v>250.508308689448</v>
      </c>
      <c r="I67" s="1">
        <v>8.3333333333333301E-2</v>
      </c>
      <c r="J67" s="1">
        <v>0.39862563611007701</v>
      </c>
      <c r="K67" s="1">
        <v>0.20189394036606301</v>
      </c>
      <c r="L67" s="1">
        <v>4930.8384988991402</v>
      </c>
      <c r="M67" s="1">
        <v>36</v>
      </c>
      <c r="N67" s="1">
        <v>0.99446578959568699</v>
      </c>
      <c r="O67" s="1">
        <v>238.870031590417</v>
      </c>
      <c r="P67" s="1">
        <v>0.32</v>
      </c>
      <c r="Q67" s="1">
        <v>0.194461132354498</v>
      </c>
      <c r="R67" s="1">
        <v>0.33852905147852302</v>
      </c>
      <c r="S67" s="1">
        <v>5862.1889816823996</v>
      </c>
      <c r="T67" s="1">
        <v>25</v>
      </c>
      <c r="U67" s="1">
        <v>0.99588411236373198</v>
      </c>
      <c r="V67" s="1">
        <v>204.88295526182401</v>
      </c>
    </row>
    <row r="68" spans="1:22" x14ac:dyDescent="0.3">
      <c r="A68" t="s">
        <v>189</v>
      </c>
      <c r="B68" s="1">
        <v>0.19047619047618999</v>
      </c>
      <c r="C68" s="1">
        <v>0.42713282563785798</v>
      </c>
      <c r="D68" s="1">
        <v>0.158536095338072</v>
      </c>
      <c r="E68" s="1">
        <v>5622.09924921732</v>
      </c>
      <c r="F68" s="1">
        <v>21</v>
      </c>
      <c r="G68" s="1">
        <v>0.99604590586692299</v>
      </c>
      <c r="H68" s="1">
        <v>296.63729067981001</v>
      </c>
      <c r="I68" s="1">
        <v>0.125</v>
      </c>
      <c r="J68" s="1">
        <v>0.49540107768202302</v>
      </c>
      <c r="K68" s="1">
        <v>0.13833275264665201</v>
      </c>
      <c r="L68" s="1">
        <v>5263.0727547644501</v>
      </c>
      <c r="M68" s="1">
        <v>24</v>
      </c>
      <c r="N68" s="1">
        <v>0.99367568323126299</v>
      </c>
      <c r="O68" s="1">
        <v>278.64497505883202</v>
      </c>
      <c r="P68" s="1">
        <v>0.33333333333333298</v>
      </c>
      <c r="Q68" s="1">
        <v>0.42083934412753199</v>
      </c>
      <c r="R68" s="1">
        <v>0.32060379052764898</v>
      </c>
      <c r="S68" s="1">
        <v>10543.953351729901</v>
      </c>
      <c r="T68" s="1">
        <v>6</v>
      </c>
      <c r="U68" s="1">
        <v>0.99725185084629697</v>
      </c>
      <c r="V68" s="1">
        <v>278.64497505883099</v>
      </c>
    </row>
    <row r="69" spans="1:22" x14ac:dyDescent="0.3">
      <c r="A69" t="s">
        <v>190</v>
      </c>
      <c r="B69" s="1">
        <v>0</v>
      </c>
      <c r="C69" s="1">
        <v>0.592631434281915</v>
      </c>
      <c r="D69" s="1">
        <v>7.0553355762041206E-2</v>
      </c>
      <c r="E69" s="1">
        <v>80.021181744718902</v>
      </c>
      <c r="F69" s="1">
        <v>12</v>
      </c>
      <c r="G69" s="1">
        <v>0.95448796761629395</v>
      </c>
      <c r="H69" s="1">
        <v>54.020579687260302</v>
      </c>
      <c r="I69" s="1">
        <v>9.0909090909090898E-2</v>
      </c>
      <c r="J69" s="1">
        <v>0.59257100655549499</v>
      </c>
      <c r="K69" s="1">
        <v>7.0553030804580197E-2</v>
      </c>
      <c r="L69" s="1">
        <v>84.254351750074093</v>
      </c>
      <c r="M69" s="1">
        <v>11</v>
      </c>
      <c r="N69" s="1">
        <v>0.96046753585350297</v>
      </c>
      <c r="O69" s="1">
        <v>54.020578811218002</v>
      </c>
      <c r="P69" s="1">
        <v>0.28571428571428498</v>
      </c>
      <c r="Q69" s="1">
        <v>0.58575607308231503</v>
      </c>
      <c r="R69" s="1">
        <v>6.9629558111672499E-2</v>
      </c>
      <c r="S69" s="1">
        <v>108.492592414046</v>
      </c>
      <c r="T69" s="1">
        <v>7</v>
      </c>
      <c r="U69" s="1">
        <v>0.93970518955790805</v>
      </c>
      <c r="V69" s="1">
        <v>54.473327619731201</v>
      </c>
    </row>
    <row r="70" spans="1:22" x14ac:dyDescent="0.3">
      <c r="A70" t="s">
        <v>191</v>
      </c>
      <c r="B70" s="1">
        <v>0.22222222222222199</v>
      </c>
      <c r="C70" s="1">
        <v>0.28927328479048797</v>
      </c>
      <c r="D70" s="1">
        <v>0.51983129161019903</v>
      </c>
      <c r="E70" s="1">
        <v>3377.0694740715599</v>
      </c>
      <c r="F70" s="1">
        <v>45</v>
      </c>
      <c r="G70" s="1">
        <v>0.99705578163719999</v>
      </c>
      <c r="H70" s="1">
        <v>337.278096231566</v>
      </c>
      <c r="I70" s="1">
        <v>0.11111111111111099</v>
      </c>
      <c r="J70" s="1">
        <v>0.32821082677542501</v>
      </c>
      <c r="K70" s="1">
        <v>0.36242969796149999</v>
      </c>
      <c r="L70" s="1">
        <v>3406.8498457006599</v>
      </c>
      <c r="M70" s="1">
        <v>45</v>
      </c>
      <c r="N70" s="1">
        <v>0.993434381490225</v>
      </c>
      <c r="O70" s="1">
        <v>386.37897261227897</v>
      </c>
      <c r="P70" s="1">
        <v>8.3333333333333301E-2</v>
      </c>
      <c r="Q70" s="1">
        <v>0.26344600962176101</v>
      </c>
      <c r="R70" s="1">
        <v>0.31533160738364602</v>
      </c>
      <c r="S70" s="1">
        <v>4532.5028622474501</v>
      </c>
      <c r="T70" s="1">
        <v>24</v>
      </c>
      <c r="U70" s="1">
        <v>0.99654049972566705</v>
      </c>
      <c r="V70" s="1">
        <v>250.21567406874101</v>
      </c>
    </row>
    <row r="71" spans="1:22" x14ac:dyDescent="0.3">
      <c r="A71" t="s">
        <v>31</v>
      </c>
      <c r="B71" s="1">
        <v>0.13043478260869501</v>
      </c>
      <c r="C71" s="1">
        <v>0.43618092639456402</v>
      </c>
      <c r="D71" s="1">
        <v>0.13423874768650801</v>
      </c>
      <c r="E71" s="1">
        <v>7052.05096970675</v>
      </c>
      <c r="F71" s="1">
        <v>23</v>
      </c>
      <c r="G71" s="1">
        <v>0.99936384557249003</v>
      </c>
      <c r="H71" s="1">
        <v>510.124667015792</v>
      </c>
      <c r="I71" s="1">
        <v>0.4</v>
      </c>
      <c r="J71" s="1">
        <v>0.35591447297309498</v>
      </c>
      <c r="K71" s="1">
        <v>0.225395572993317</v>
      </c>
      <c r="L71" s="1">
        <v>6757.3348658222903</v>
      </c>
      <c r="M71" s="1">
        <v>25</v>
      </c>
      <c r="N71" s="1">
        <v>0.99614367537145398</v>
      </c>
      <c r="O71" s="1">
        <v>510.12498364435299</v>
      </c>
      <c r="P71" s="1">
        <v>0.28571428571428498</v>
      </c>
      <c r="Q71" s="1">
        <v>0.20754562820502101</v>
      </c>
      <c r="R71" s="1">
        <v>0.54832087690649001</v>
      </c>
      <c r="S71" s="1">
        <v>12790.858670976801</v>
      </c>
      <c r="T71" s="1">
        <v>7</v>
      </c>
      <c r="U71" s="1">
        <v>0.99651193816490902</v>
      </c>
      <c r="V71" s="1">
        <v>501.768944110495</v>
      </c>
    </row>
    <row r="72" spans="1:22" x14ac:dyDescent="0.3">
      <c r="A72" t="s">
        <v>192</v>
      </c>
      <c r="B72" s="1">
        <v>0.13043478260869501</v>
      </c>
      <c r="C72" s="1">
        <v>0.46193102044363499</v>
      </c>
      <c r="D72" s="1">
        <v>0.231274864078055</v>
      </c>
      <c r="E72" s="1">
        <v>10342.254190026801</v>
      </c>
      <c r="F72" s="1">
        <v>23</v>
      </c>
      <c r="G72" s="1">
        <v>1.00095453438598</v>
      </c>
      <c r="H72" s="1">
        <v>651.99458622345105</v>
      </c>
      <c r="I72" s="1">
        <v>0.214285714285714</v>
      </c>
      <c r="J72" s="1">
        <v>0.468399597707295</v>
      </c>
      <c r="K72" s="1">
        <v>0.18021864522473599</v>
      </c>
      <c r="L72" s="1">
        <v>13193.559434185299</v>
      </c>
      <c r="M72" s="1">
        <v>14</v>
      </c>
      <c r="N72" s="1">
        <v>0.99561996661820595</v>
      </c>
      <c r="O72" s="1">
        <v>640.05956051620205</v>
      </c>
      <c r="P72" s="1">
        <v>0.16666666666666599</v>
      </c>
      <c r="Q72" s="1">
        <v>0.40565628488683902</v>
      </c>
      <c r="R72" s="1">
        <v>0.19533177109719599</v>
      </c>
      <c r="S72" s="1">
        <v>20057.561760897599</v>
      </c>
      <c r="T72" s="1">
        <v>6</v>
      </c>
      <c r="U72" s="1">
        <v>0.99781691194569899</v>
      </c>
      <c r="V72" s="1">
        <v>613.41314804952697</v>
      </c>
    </row>
    <row r="73" spans="1:22" x14ac:dyDescent="0.3">
      <c r="A73" t="s">
        <v>193</v>
      </c>
      <c r="B73" s="1">
        <v>0.204545454545454</v>
      </c>
      <c r="C73" s="1">
        <v>0.174521790657031</v>
      </c>
      <c r="D73" s="1">
        <v>0.22386544968052999</v>
      </c>
      <c r="E73" s="1">
        <v>4003.166954883</v>
      </c>
      <c r="F73" s="1">
        <v>44</v>
      </c>
      <c r="G73" s="1">
        <v>0.99238257002447205</v>
      </c>
      <c r="H73" s="1">
        <v>519.11746377068096</v>
      </c>
      <c r="I73" s="1">
        <v>0.45833333333333298</v>
      </c>
      <c r="J73" s="1">
        <v>8.19366667123239E-2</v>
      </c>
      <c r="K73" s="1">
        <v>0.40467717518879798</v>
      </c>
      <c r="L73" s="1">
        <v>5483.7127746944798</v>
      </c>
      <c r="M73" s="1">
        <v>24</v>
      </c>
      <c r="N73" s="1">
        <v>0.99369892585245501</v>
      </c>
      <c r="O73" s="1">
        <v>563.40426806272001</v>
      </c>
      <c r="P73" s="1">
        <v>0.36363636363636298</v>
      </c>
      <c r="Q73" s="1">
        <v>6.0193235069058E-2</v>
      </c>
      <c r="R73" s="1">
        <v>0.72041829311388295</v>
      </c>
      <c r="S73" s="1">
        <v>8154.6977682295301</v>
      </c>
      <c r="T73" s="1">
        <v>11</v>
      </c>
      <c r="U73" s="1">
        <v>0.99662454179506998</v>
      </c>
      <c r="V73" s="1">
        <v>488.59383618350802</v>
      </c>
    </row>
    <row r="74" spans="1:22" x14ac:dyDescent="0.3">
      <c r="A74" t="s">
        <v>194</v>
      </c>
      <c r="B74" s="1">
        <v>0.218181818181818</v>
      </c>
      <c r="C74" s="1">
        <v>0.110674015081959</v>
      </c>
      <c r="D74" s="1">
        <v>0.246609572455775</v>
      </c>
      <c r="E74" s="1">
        <v>2491.2161297069101</v>
      </c>
      <c r="F74" s="1">
        <v>55</v>
      </c>
      <c r="G74" s="1">
        <v>0.99474118553018598</v>
      </c>
      <c r="H74" s="1">
        <v>420.264298625545</v>
      </c>
      <c r="I74" s="1">
        <v>0.52</v>
      </c>
      <c r="J74" s="1">
        <v>6.6846153943642697E-2</v>
      </c>
      <c r="K74" s="1">
        <v>0.40902690786672002</v>
      </c>
      <c r="L74" s="1">
        <v>3667.9707872649401</v>
      </c>
      <c r="M74" s="1">
        <v>25</v>
      </c>
      <c r="N74" s="1">
        <v>0.99172204822383403</v>
      </c>
      <c r="O74" s="1">
        <v>456.354775502937</v>
      </c>
      <c r="P74" s="1">
        <v>0.4</v>
      </c>
      <c r="Q74" s="1">
        <v>6.0618963724346298E-3</v>
      </c>
      <c r="R74" s="1">
        <v>0.72193110822050099</v>
      </c>
      <c r="S74" s="1">
        <v>8354.7195630195292</v>
      </c>
      <c r="T74" s="1">
        <v>5</v>
      </c>
      <c r="U74" s="1">
        <v>0.99878296443360204</v>
      </c>
      <c r="V74" s="1">
        <v>412.437077107893</v>
      </c>
    </row>
    <row r="75" spans="1:22" x14ac:dyDescent="0.3">
      <c r="A75" t="s">
        <v>195</v>
      </c>
      <c r="B75" s="1">
        <v>0.487179487179487</v>
      </c>
      <c r="C75" s="1">
        <v>6.4524458918146593E-2</v>
      </c>
      <c r="D75" s="1">
        <v>0.25384098090513901</v>
      </c>
      <c r="E75" s="1">
        <v>2466.4862844139502</v>
      </c>
      <c r="F75" s="1">
        <v>39</v>
      </c>
      <c r="G75" s="1">
        <v>0.98414754354115797</v>
      </c>
      <c r="H75" s="1">
        <v>549.269194676457</v>
      </c>
      <c r="I75" s="1">
        <v>0.116279069767441</v>
      </c>
      <c r="J75" s="1">
        <v>5.5874793125360499E-2</v>
      </c>
      <c r="K75" s="1">
        <v>0.718581458668196</v>
      </c>
      <c r="L75" s="1">
        <v>2376.2431809998102</v>
      </c>
      <c r="M75" s="1">
        <v>43</v>
      </c>
      <c r="N75" s="1">
        <v>0.99111776899842496</v>
      </c>
      <c r="O75" s="1">
        <v>532.26032451512901</v>
      </c>
      <c r="P75" s="1">
        <v>9.0909090909090898E-2</v>
      </c>
      <c r="Q75" s="1">
        <v>3.2261980849420099E-2</v>
      </c>
      <c r="R75" s="1">
        <v>0.74085300192019499</v>
      </c>
      <c r="S75" s="1">
        <v>4754.6512777928501</v>
      </c>
      <c r="T75" s="1">
        <v>11</v>
      </c>
      <c r="U75" s="1">
        <v>0.99125860571784496</v>
      </c>
      <c r="V75" s="1">
        <v>487.70441754989002</v>
      </c>
    </row>
    <row r="76" spans="1:22" x14ac:dyDescent="0.3">
      <c r="A76" t="s">
        <v>32</v>
      </c>
      <c r="B76" s="1">
        <v>0</v>
      </c>
      <c r="C76" s="1">
        <v>0.33099814639761199</v>
      </c>
      <c r="D76" s="1">
        <v>0</v>
      </c>
      <c r="E76" s="1">
        <v>159.12027634489499</v>
      </c>
      <c r="F76" s="1">
        <v>11</v>
      </c>
      <c r="G76" s="1">
        <v>0.95502859718141497</v>
      </c>
      <c r="H76" s="1">
        <v>106.08630499112699</v>
      </c>
      <c r="I76" s="1">
        <v>0.625</v>
      </c>
      <c r="J76" s="1">
        <v>0.29295023703554701</v>
      </c>
      <c r="K76" s="1">
        <v>0.431424297032102</v>
      </c>
      <c r="L76" s="1">
        <v>188.78533979044599</v>
      </c>
      <c r="M76" s="1">
        <v>8</v>
      </c>
      <c r="N76" s="1">
        <v>0.94977204071799204</v>
      </c>
      <c r="O76" s="1">
        <v>115.07118576992301</v>
      </c>
      <c r="P76" s="1">
        <v>0.54545454545454497</v>
      </c>
      <c r="Q76" s="1">
        <v>0.33099797080042598</v>
      </c>
      <c r="R76" s="1">
        <v>1.5025096199343399E-2</v>
      </c>
      <c r="S76" s="1">
        <v>159.18826771327801</v>
      </c>
      <c r="T76" s="1">
        <v>11</v>
      </c>
      <c r="U76" s="1">
        <v>0.94788161172094698</v>
      </c>
      <c r="V76" s="1">
        <v>106.086304744052</v>
      </c>
    </row>
    <row r="77" spans="1:22" x14ac:dyDescent="0.3">
      <c r="A77" t="s">
        <v>196</v>
      </c>
      <c r="B77" s="1">
        <v>0</v>
      </c>
      <c r="C77" s="1">
        <v>0.51131036289423604</v>
      </c>
      <c r="D77" s="1">
        <v>7.4529065108185799E-2</v>
      </c>
      <c r="E77" s="1">
        <v>90.9252888677198</v>
      </c>
      <c r="F77" s="1">
        <v>18</v>
      </c>
      <c r="G77" s="1">
        <v>0.90656149275466003</v>
      </c>
      <c r="H77" s="1">
        <v>71.6289034193763</v>
      </c>
      <c r="I77" s="1">
        <v>0.72727272727272696</v>
      </c>
      <c r="J77" s="1">
        <v>0.46536370588561599</v>
      </c>
      <c r="K77" s="1">
        <v>0.16772374996145101</v>
      </c>
      <c r="L77" s="1">
        <v>121.120831617229</v>
      </c>
      <c r="M77" s="1">
        <v>11</v>
      </c>
      <c r="N77" s="1">
        <v>0.91159942837575603</v>
      </c>
      <c r="O77" s="1">
        <v>77.7234764895897</v>
      </c>
      <c r="P77" s="1">
        <v>0.5</v>
      </c>
      <c r="Q77" s="1">
        <v>0.51069164113999199</v>
      </c>
      <c r="R77" s="1">
        <v>0.102761118618921</v>
      </c>
      <c r="S77" s="1">
        <v>98.635682337400297</v>
      </c>
      <c r="T77" s="1">
        <v>16</v>
      </c>
      <c r="U77" s="1">
        <v>0.89556961384758504</v>
      </c>
      <c r="V77" s="1">
        <v>75.142970218545301</v>
      </c>
    </row>
    <row r="78" spans="1:22" x14ac:dyDescent="0.3">
      <c r="A78" t="s">
        <v>197</v>
      </c>
      <c r="B78" s="1">
        <v>0</v>
      </c>
      <c r="C78" s="1">
        <v>0.46683693651173103</v>
      </c>
      <c r="D78" s="1">
        <v>0</v>
      </c>
      <c r="E78" s="1">
        <v>141.64207534313999</v>
      </c>
      <c r="F78" s="1">
        <v>17</v>
      </c>
      <c r="G78" s="1">
        <v>0.95682405627562805</v>
      </c>
      <c r="H78" s="1">
        <v>128.49244363073899</v>
      </c>
      <c r="I78" s="1">
        <v>0.61538461538461497</v>
      </c>
      <c r="J78" s="1">
        <v>0.453873641836256</v>
      </c>
      <c r="K78" s="1">
        <v>0.25134200968328702</v>
      </c>
      <c r="L78" s="1">
        <v>163.47032927691001</v>
      </c>
      <c r="M78" s="1">
        <v>13</v>
      </c>
      <c r="N78" s="1">
        <v>0.91582551169587101</v>
      </c>
      <c r="O78" s="1">
        <v>133.36763653149299</v>
      </c>
      <c r="P78" s="1">
        <v>0.266666666666666</v>
      </c>
      <c r="Q78" s="1">
        <v>0.46681948170472698</v>
      </c>
      <c r="R78" s="1">
        <v>0.122872696275937</v>
      </c>
      <c r="S78" s="1">
        <v>152.74081996069</v>
      </c>
      <c r="T78" s="1">
        <v>15</v>
      </c>
      <c r="U78" s="1">
        <v>0.95586388590214599</v>
      </c>
      <c r="V78" s="1">
        <v>129.49277771758801</v>
      </c>
    </row>
    <row r="79" spans="1:22" x14ac:dyDescent="0.3">
      <c r="A79" t="s">
        <v>198</v>
      </c>
      <c r="B79" s="1">
        <v>0.194444444444444</v>
      </c>
      <c r="C79" s="1">
        <v>0.44318808452487002</v>
      </c>
      <c r="D79" s="1">
        <v>0.177672575429142</v>
      </c>
      <c r="E79" s="1">
        <v>566.28886495385996</v>
      </c>
      <c r="F79" s="1">
        <v>36</v>
      </c>
      <c r="G79" s="1">
        <v>0.97324970743301198</v>
      </c>
      <c r="H79" s="1">
        <v>135.68490578810599</v>
      </c>
      <c r="I79" s="1">
        <v>0.214285714285714</v>
      </c>
      <c r="J79" s="1">
        <v>0.42700602202332799</v>
      </c>
      <c r="K79" s="1">
        <v>0.191841467048258</v>
      </c>
      <c r="L79" s="1">
        <v>527.38936820696301</v>
      </c>
      <c r="M79" s="1">
        <v>42</v>
      </c>
      <c r="N79" s="1">
        <v>0.95674944461085398</v>
      </c>
      <c r="O79" s="1">
        <v>137.711238172934</v>
      </c>
      <c r="P79" s="1">
        <v>0.18918918918918901</v>
      </c>
      <c r="Q79" s="1">
        <v>0.46414617870128999</v>
      </c>
      <c r="R79" s="1">
        <v>0.119767658789183</v>
      </c>
      <c r="S79" s="1">
        <v>554.45393924643895</v>
      </c>
      <c r="T79" s="1">
        <v>37</v>
      </c>
      <c r="U79" s="1">
        <v>0.97635589560154401</v>
      </c>
      <c r="V79" s="1">
        <v>125.21404187701999</v>
      </c>
    </row>
    <row r="80" spans="1:22" x14ac:dyDescent="0.3">
      <c r="A80" t="s">
        <v>199</v>
      </c>
      <c r="B80" s="1">
        <v>0.422222222222222</v>
      </c>
      <c r="C80" s="1">
        <v>0.42325436679980499</v>
      </c>
      <c r="D80" s="1">
        <v>0.21517269656282101</v>
      </c>
      <c r="E80" s="1">
        <v>267.91134978347702</v>
      </c>
      <c r="F80" s="1">
        <v>45</v>
      </c>
      <c r="G80" s="1">
        <v>0.92617657948005605</v>
      </c>
      <c r="H80" s="1">
        <v>143.292490134204</v>
      </c>
      <c r="I80" s="1">
        <v>0.25806451612903197</v>
      </c>
      <c r="J80" s="1">
        <v>0.364289901976867</v>
      </c>
      <c r="K80" s="1">
        <v>0.31674452902524902</v>
      </c>
      <c r="L80" s="1">
        <v>334.75770925424501</v>
      </c>
      <c r="M80" s="1">
        <v>31</v>
      </c>
      <c r="N80" s="1">
        <v>0.98176707656428197</v>
      </c>
      <c r="O80" s="1">
        <v>146.683210779772</v>
      </c>
      <c r="P80" s="1">
        <v>9.5238095238095205E-2</v>
      </c>
      <c r="Q80" s="1">
        <v>0.48571572781225802</v>
      </c>
      <c r="R80" s="1">
        <v>6.2388321015340899E-2</v>
      </c>
      <c r="S80" s="1">
        <v>285.196521835932</v>
      </c>
      <c r="T80" s="1">
        <v>42</v>
      </c>
      <c r="U80" s="1">
        <v>0.960062775464808</v>
      </c>
      <c r="V80" s="1">
        <v>136.94218041327599</v>
      </c>
    </row>
    <row r="81" spans="1:22" x14ac:dyDescent="0.3">
      <c r="A81" t="s">
        <v>200</v>
      </c>
      <c r="B81" s="1">
        <v>0.25806451612903197</v>
      </c>
      <c r="C81" s="1">
        <v>0.49946830679554099</v>
      </c>
      <c r="D81" s="1">
        <v>0.15019924358176201</v>
      </c>
      <c r="E81" s="1">
        <v>388.10776989858499</v>
      </c>
      <c r="F81" s="1">
        <v>31</v>
      </c>
      <c r="G81" s="1">
        <v>0.95662761451598399</v>
      </c>
      <c r="H81" s="1">
        <v>171.969746485179</v>
      </c>
      <c r="I81" s="1">
        <v>0.36734693877551</v>
      </c>
      <c r="J81" s="1">
        <v>0.51134550873442397</v>
      </c>
      <c r="K81" s="1">
        <v>0.172941778431705</v>
      </c>
      <c r="L81" s="1">
        <v>311.20246656382398</v>
      </c>
      <c r="M81" s="1">
        <v>49</v>
      </c>
      <c r="N81" s="1">
        <v>0.93499951288844096</v>
      </c>
      <c r="O81" s="1">
        <v>169.20943056107001</v>
      </c>
      <c r="P81" s="1">
        <v>0.15151515151515099</v>
      </c>
      <c r="Q81" s="1">
        <v>0.55315607236320397</v>
      </c>
      <c r="R81" s="1">
        <v>9.5011385726467501E-2</v>
      </c>
      <c r="S81" s="1">
        <v>385.03777999830601</v>
      </c>
      <c r="T81" s="1">
        <v>33</v>
      </c>
      <c r="U81" s="1">
        <v>0.94961619545251896</v>
      </c>
      <c r="V81" s="1">
        <v>166.296660853199</v>
      </c>
    </row>
    <row r="82" spans="1:22" x14ac:dyDescent="0.3">
      <c r="A82" t="s">
        <v>33</v>
      </c>
      <c r="B82" s="1">
        <v>0.39393939393939298</v>
      </c>
      <c r="C82" s="1">
        <v>0.50935487863171403</v>
      </c>
      <c r="D82" s="1">
        <v>0.16586828124825101</v>
      </c>
      <c r="E82" s="1">
        <v>233.44718647901101</v>
      </c>
      <c r="F82" s="1">
        <v>33</v>
      </c>
      <c r="G82" s="1">
        <v>0.91539903695948199</v>
      </c>
      <c r="H82" s="1">
        <v>96.653351916496007</v>
      </c>
      <c r="I82" s="1">
        <v>0.33333333333333298</v>
      </c>
      <c r="J82" s="1">
        <v>0.50304123446905202</v>
      </c>
      <c r="K82" s="1">
        <v>0.29447736409884301</v>
      </c>
      <c r="L82" s="1">
        <v>267.74922310325297</v>
      </c>
      <c r="M82" s="1">
        <v>27</v>
      </c>
      <c r="N82" s="1">
        <v>0.94820257708433697</v>
      </c>
      <c r="O82" s="1">
        <v>96.653353421866399</v>
      </c>
      <c r="P82" s="1">
        <v>9.5238095238095205E-2</v>
      </c>
      <c r="Q82" s="1">
        <v>0.50773876770332504</v>
      </c>
      <c r="R82" s="1">
        <v>0.125710850704395</v>
      </c>
      <c r="S82" s="1">
        <v>290.252224082694</v>
      </c>
      <c r="T82" s="1">
        <v>21</v>
      </c>
      <c r="U82" s="1">
        <v>0.934251155469635</v>
      </c>
      <c r="V82" s="1">
        <v>92.403792574245202</v>
      </c>
    </row>
    <row r="83" spans="1:22" x14ac:dyDescent="0.3">
      <c r="A83" t="s">
        <v>201</v>
      </c>
      <c r="B83" s="1">
        <v>0.54054054054054002</v>
      </c>
      <c r="C83" s="1">
        <v>0.60169991250761201</v>
      </c>
      <c r="D83" s="1">
        <v>0.142212755845218</v>
      </c>
      <c r="E83" s="1">
        <v>198.378727464045</v>
      </c>
      <c r="F83" s="1">
        <v>37</v>
      </c>
      <c r="G83" s="1">
        <v>0.88784766728414599</v>
      </c>
      <c r="H83" s="1">
        <v>84.9934228153096</v>
      </c>
      <c r="I83" s="1">
        <v>0.2</v>
      </c>
      <c r="J83" s="1">
        <v>0.683822413780662</v>
      </c>
      <c r="K83" s="1">
        <v>0.11309779449224799</v>
      </c>
      <c r="L83" s="1">
        <v>211.490130627676</v>
      </c>
      <c r="M83" s="1">
        <v>35</v>
      </c>
      <c r="N83" s="1">
        <v>0.92010118372345295</v>
      </c>
      <c r="O83" s="1">
        <v>89.587823521260304</v>
      </c>
      <c r="P83" s="1">
        <v>0.23076923076923</v>
      </c>
      <c r="Q83" s="1">
        <v>0.70380049194368399</v>
      </c>
      <c r="R83" s="1">
        <v>0.12992217376571599</v>
      </c>
      <c r="S83" s="1">
        <v>253.456559353789</v>
      </c>
      <c r="T83" s="1">
        <v>26</v>
      </c>
      <c r="U83" s="1">
        <v>0.97984344618490304</v>
      </c>
      <c r="V83" s="1">
        <v>85.851208491558694</v>
      </c>
    </row>
    <row r="84" spans="1:22" x14ac:dyDescent="0.3">
      <c r="A84" t="s">
        <v>202</v>
      </c>
      <c r="B84" s="1">
        <v>0.57575757575757502</v>
      </c>
      <c r="C84" s="1">
        <v>0.532555555657241</v>
      </c>
      <c r="D84" s="1">
        <v>0.184908910747907</v>
      </c>
      <c r="E84" s="1">
        <v>330.10630718996299</v>
      </c>
      <c r="F84" s="1">
        <v>33</v>
      </c>
      <c r="G84" s="1">
        <v>0.93577124190386596</v>
      </c>
      <c r="H84" s="1">
        <v>148.49008451480199</v>
      </c>
      <c r="I84" s="1">
        <v>0.63043478260869501</v>
      </c>
      <c r="J84" s="1">
        <v>0.402169964569908</v>
      </c>
      <c r="K84" s="1">
        <v>0.283200531002546</v>
      </c>
      <c r="L84" s="1">
        <v>283.01411606394799</v>
      </c>
      <c r="M84" s="1">
        <v>46</v>
      </c>
      <c r="N84" s="1">
        <v>0.94071409799105299</v>
      </c>
      <c r="O84" s="1">
        <v>155.87262393418499</v>
      </c>
      <c r="P84" s="1">
        <v>0.157894736842105</v>
      </c>
      <c r="Q84" s="1">
        <v>0.588861613210093</v>
      </c>
      <c r="R84" s="1">
        <v>0.108846217072103</v>
      </c>
      <c r="S84" s="1">
        <v>315.32125070723998</v>
      </c>
      <c r="T84" s="1">
        <v>38</v>
      </c>
      <c r="U84" s="1">
        <v>0.95762231623879701</v>
      </c>
      <c r="V84" s="1">
        <v>142.33817713239</v>
      </c>
    </row>
    <row r="85" spans="1:22" x14ac:dyDescent="0.3">
      <c r="A85" t="s">
        <v>203</v>
      </c>
      <c r="B85" s="1">
        <v>0.32653061224489699</v>
      </c>
      <c r="C85" s="1">
        <v>0.25664209556817702</v>
      </c>
      <c r="D85" s="1">
        <v>0.261987543465179</v>
      </c>
      <c r="E85" s="1">
        <v>1476.45166541104</v>
      </c>
      <c r="F85" s="1">
        <v>49</v>
      </c>
      <c r="G85" s="1">
        <v>0.98160198623930095</v>
      </c>
      <c r="H85" s="1">
        <v>184.382420683672</v>
      </c>
      <c r="I85" s="1">
        <v>8.6206896551724102E-2</v>
      </c>
      <c r="J85" s="1">
        <v>0.30670351006121699</v>
      </c>
      <c r="K85" s="1">
        <v>0.256095702442733</v>
      </c>
      <c r="L85" s="1">
        <v>1394.65744419512</v>
      </c>
      <c r="M85" s="1">
        <v>58</v>
      </c>
      <c r="N85" s="1">
        <v>0.98500787697494996</v>
      </c>
      <c r="O85" s="1">
        <v>178.440696996925</v>
      </c>
      <c r="P85" s="1">
        <v>0.29032258064516098</v>
      </c>
      <c r="Q85" s="1">
        <v>0.31933717433037401</v>
      </c>
      <c r="R85" s="1">
        <v>0.35437495576413303</v>
      </c>
      <c r="S85" s="1">
        <v>1889.2509497582901</v>
      </c>
      <c r="T85" s="1">
        <v>31</v>
      </c>
      <c r="U85" s="1">
        <v>0.99890725433350702</v>
      </c>
      <c r="V85" s="1">
        <v>141.98988914316601</v>
      </c>
    </row>
    <row r="86" spans="1:22" x14ac:dyDescent="0.3">
      <c r="A86" t="s">
        <v>34</v>
      </c>
      <c r="B86" s="1">
        <v>0.18796992481203001</v>
      </c>
      <c r="C86" s="1">
        <v>0.18092705366370401</v>
      </c>
      <c r="D86" s="1">
        <v>0.204789627391086</v>
      </c>
      <c r="E86" s="1">
        <v>602.024997841139</v>
      </c>
      <c r="F86" s="1">
        <v>133</v>
      </c>
      <c r="G86" s="1">
        <v>0.92861169734291704</v>
      </c>
      <c r="H86" s="1">
        <v>179.76854437591399</v>
      </c>
      <c r="I86" s="1">
        <v>5.7692307692307598E-2</v>
      </c>
      <c r="J86" s="1">
        <v>0.14036062345362199</v>
      </c>
      <c r="K86" s="1">
        <v>0.522000674824455</v>
      </c>
      <c r="L86" s="1">
        <v>736.84523767588996</v>
      </c>
      <c r="M86" s="1">
        <v>104</v>
      </c>
      <c r="N86" s="1">
        <v>0.97764982419709201</v>
      </c>
      <c r="O86" s="1">
        <v>154.01457678064301</v>
      </c>
      <c r="P86" s="1">
        <v>0.21621621621621601</v>
      </c>
      <c r="Q86" s="1">
        <v>5.6958644826205898E-2</v>
      </c>
      <c r="R86" s="1">
        <v>0.41306672427086999</v>
      </c>
      <c r="S86" s="1">
        <v>1227.0005346262999</v>
      </c>
      <c r="T86" s="1">
        <v>37</v>
      </c>
      <c r="U86" s="1">
        <v>1.0017041030766101</v>
      </c>
      <c r="V86" s="1">
        <v>112.91010175098</v>
      </c>
    </row>
    <row r="87" spans="1:22" x14ac:dyDescent="0.3">
      <c r="A87" t="s">
        <v>204</v>
      </c>
      <c r="B87" s="1">
        <v>0.45454545454545398</v>
      </c>
      <c r="C87" s="1">
        <v>0.443226261474085</v>
      </c>
      <c r="D87" s="1">
        <v>0.189451232882521</v>
      </c>
      <c r="E87" s="1">
        <v>1629.23075878123</v>
      </c>
      <c r="F87" s="1">
        <v>66</v>
      </c>
      <c r="G87" s="1">
        <v>0.97908019275485803</v>
      </c>
      <c r="H87" s="1">
        <v>160.39189850930001</v>
      </c>
      <c r="I87" s="1">
        <v>8.6956521739130405E-2</v>
      </c>
      <c r="J87" s="1">
        <v>0.52855611186168505</v>
      </c>
      <c r="K87" s="1">
        <v>0.224286431469891</v>
      </c>
      <c r="L87" s="1">
        <v>1645.0749205130501</v>
      </c>
      <c r="M87" s="1">
        <v>69</v>
      </c>
      <c r="N87" s="1">
        <v>0.98242351674703599</v>
      </c>
      <c r="O87" s="1">
        <v>154.05625973322799</v>
      </c>
      <c r="P87" s="1">
        <v>0.266666666666666</v>
      </c>
      <c r="Q87" s="1">
        <v>0.47063438809181801</v>
      </c>
      <c r="R87" s="1">
        <v>0.238999717877805</v>
      </c>
      <c r="S87" s="1">
        <v>3486.6253153163698</v>
      </c>
      <c r="T87" s="1">
        <v>15</v>
      </c>
      <c r="U87" s="1">
        <v>0.99924166340367304</v>
      </c>
      <c r="V87" s="1">
        <v>140.58910263320001</v>
      </c>
    </row>
    <row r="88" spans="1:22" x14ac:dyDescent="0.3">
      <c r="A88" t="s">
        <v>205</v>
      </c>
      <c r="B88" s="1">
        <v>0.53333333333333299</v>
      </c>
      <c r="C88" s="1">
        <v>0.41392875202333701</v>
      </c>
      <c r="D88" s="1">
        <v>0.21319636971735101</v>
      </c>
      <c r="E88" s="1">
        <v>2592.2556934816898</v>
      </c>
      <c r="F88" s="1">
        <v>30</v>
      </c>
      <c r="G88" s="1">
        <v>0.99446423378859605</v>
      </c>
      <c r="H88" s="1">
        <v>179.878610680701</v>
      </c>
      <c r="I88" s="1">
        <v>0.107142857142857</v>
      </c>
      <c r="J88" s="1">
        <v>0.54154868211051299</v>
      </c>
      <c r="K88" s="1">
        <v>0.210213360844069</v>
      </c>
      <c r="L88" s="1">
        <v>2719.6305106853902</v>
      </c>
      <c r="M88" s="1">
        <v>28</v>
      </c>
      <c r="N88" s="1">
        <v>0.99502204972928299</v>
      </c>
      <c r="O88" s="1">
        <v>171.370245147221</v>
      </c>
      <c r="P88" s="1">
        <v>0.5</v>
      </c>
      <c r="Q88" s="1">
        <v>0.42305748621596201</v>
      </c>
      <c r="R88" s="1">
        <v>0.303065799503837</v>
      </c>
      <c r="S88" s="1">
        <v>2773.5768570668401</v>
      </c>
      <c r="T88" s="1">
        <v>26</v>
      </c>
      <c r="U88" s="1">
        <v>1.0021712527639599</v>
      </c>
      <c r="V88" s="1">
        <v>147.47684087300399</v>
      </c>
    </row>
    <row r="89" spans="1:22" x14ac:dyDescent="0.3">
      <c r="A89" t="s">
        <v>206</v>
      </c>
      <c r="B89" s="1">
        <v>0.490566037735849</v>
      </c>
      <c r="C89" s="1">
        <v>0.19780153446639301</v>
      </c>
      <c r="D89" s="1">
        <v>0.40278072195313203</v>
      </c>
      <c r="E89" s="1">
        <v>1929.27954730736</v>
      </c>
      <c r="F89" s="1">
        <v>53</v>
      </c>
      <c r="G89" s="1">
        <v>0.98579682887037601</v>
      </c>
      <c r="H89" s="1">
        <v>184.450456405458</v>
      </c>
      <c r="I89" s="1">
        <v>7.8947368421052599E-2</v>
      </c>
      <c r="J89" s="1">
        <v>0.39049136623437603</v>
      </c>
      <c r="K89" s="1">
        <v>0.22509540751628701</v>
      </c>
      <c r="L89" s="1">
        <v>2323.4857333457498</v>
      </c>
      <c r="M89" s="1">
        <v>38</v>
      </c>
      <c r="N89" s="1">
        <v>0.99190191644376202</v>
      </c>
      <c r="O89" s="1">
        <v>177.87162609562</v>
      </c>
      <c r="P89" s="1">
        <v>0.214285714285714</v>
      </c>
      <c r="Q89" s="1">
        <v>0.34964737044539901</v>
      </c>
      <c r="R89" s="1">
        <v>0.26533782104736597</v>
      </c>
      <c r="S89" s="1">
        <v>2702.4675807389299</v>
      </c>
      <c r="T89" s="1">
        <v>28</v>
      </c>
      <c r="U89" s="1">
        <v>1.0017544498575</v>
      </c>
      <c r="V89" s="1">
        <v>145.481843704634</v>
      </c>
    </row>
    <row r="90" spans="1:22" x14ac:dyDescent="0.3">
      <c r="A90" t="s">
        <v>207</v>
      </c>
      <c r="B90" s="1">
        <v>0.51724137931034397</v>
      </c>
      <c r="C90" s="1">
        <v>0.54914590810832098</v>
      </c>
      <c r="D90" s="1">
        <v>0.163301086095751</v>
      </c>
      <c r="E90" s="1">
        <v>961.16166498805103</v>
      </c>
      <c r="F90" s="1">
        <v>29</v>
      </c>
      <c r="G90" s="1">
        <v>0.97628952501976396</v>
      </c>
      <c r="H90" s="1">
        <v>118.49186957206901</v>
      </c>
      <c r="I90" s="1">
        <v>0.11111111111111099</v>
      </c>
      <c r="J90" s="1">
        <v>0.60229381011810201</v>
      </c>
      <c r="K90" s="1">
        <v>0.112697723726148</v>
      </c>
      <c r="L90" s="1">
        <v>886.94060919480296</v>
      </c>
      <c r="M90" s="1">
        <v>36</v>
      </c>
      <c r="N90" s="1">
        <v>0.98504035694235903</v>
      </c>
      <c r="O90" s="1">
        <v>103.94971153839499</v>
      </c>
      <c r="P90" s="1">
        <v>0.29411764705882298</v>
      </c>
      <c r="Q90" s="1">
        <v>0.58231557305002901</v>
      </c>
      <c r="R90" s="1">
        <v>0.189948018428031</v>
      </c>
      <c r="S90" s="1">
        <v>922.45101195160896</v>
      </c>
      <c r="T90" s="1">
        <v>34</v>
      </c>
      <c r="U90" s="1">
        <v>1.01343213476125</v>
      </c>
      <c r="V90" s="1">
        <v>98.938647720344704</v>
      </c>
    </row>
    <row r="91" spans="1:22" x14ac:dyDescent="0.3">
      <c r="A91" t="s">
        <v>208</v>
      </c>
      <c r="B91" s="1">
        <v>0.41836734693877498</v>
      </c>
      <c r="C91" s="1">
        <v>0.41162172863163898</v>
      </c>
      <c r="D91" s="1">
        <v>0.13775496664776901</v>
      </c>
      <c r="E91" s="1">
        <v>761.73970555927303</v>
      </c>
      <c r="F91" s="1">
        <v>98</v>
      </c>
      <c r="G91" s="1">
        <v>0.92810308452137402</v>
      </c>
      <c r="H91" s="1">
        <v>160.938946099422</v>
      </c>
      <c r="I91" s="1">
        <v>0.27272727272727199</v>
      </c>
      <c r="J91" s="1">
        <v>0.38544343100897699</v>
      </c>
      <c r="K91" s="1">
        <v>0.29962667213490402</v>
      </c>
      <c r="L91" s="1">
        <v>1208.9286377355199</v>
      </c>
      <c r="M91" s="1">
        <v>44</v>
      </c>
      <c r="N91" s="1">
        <v>0.97724914291757203</v>
      </c>
      <c r="O91" s="1">
        <v>170.19364566494301</v>
      </c>
      <c r="P91" s="1">
        <v>0.22222222222222199</v>
      </c>
      <c r="Q91" s="1">
        <v>0.40347374180617401</v>
      </c>
      <c r="R91" s="1">
        <v>0.25227977704502902</v>
      </c>
      <c r="S91" s="1">
        <v>1335.4506352451101</v>
      </c>
      <c r="T91" s="1">
        <v>36</v>
      </c>
      <c r="U91" s="1">
        <v>1.0058888409000499</v>
      </c>
      <c r="V91" s="1">
        <v>152.10789706256199</v>
      </c>
    </row>
    <row r="92" spans="1:22" x14ac:dyDescent="0.3">
      <c r="A92" t="s">
        <v>209</v>
      </c>
      <c r="B92" s="1">
        <v>0.47058823529411697</v>
      </c>
      <c r="C92" s="1">
        <v>0.40572206826122498</v>
      </c>
      <c r="D92" s="1">
        <v>0.234799630648279</v>
      </c>
      <c r="E92" s="1">
        <v>715.85821040929295</v>
      </c>
      <c r="F92" s="1">
        <v>51</v>
      </c>
      <c r="G92" s="1">
        <v>0.94516884330475603</v>
      </c>
      <c r="H92" s="1">
        <v>109.35907032693</v>
      </c>
      <c r="I92" s="1">
        <v>0.25490196078431299</v>
      </c>
      <c r="J92" s="1">
        <v>0.54872760991304603</v>
      </c>
      <c r="K92" s="1">
        <v>0.19398580651686501</v>
      </c>
      <c r="L92" s="1">
        <v>779.233098849768</v>
      </c>
      <c r="M92" s="1">
        <v>51</v>
      </c>
      <c r="N92" s="1">
        <v>0.97867688288261501</v>
      </c>
      <c r="O92" s="1">
        <v>109.164943796711</v>
      </c>
      <c r="P92" s="1">
        <v>0.16666666666666599</v>
      </c>
      <c r="Q92" s="1">
        <v>0.58124351343865799</v>
      </c>
      <c r="R92" s="1">
        <v>0.17206142642819799</v>
      </c>
      <c r="S92" s="1">
        <v>1001.68298816664</v>
      </c>
      <c r="T92" s="1">
        <v>30</v>
      </c>
      <c r="U92" s="1">
        <v>1.00943383747921</v>
      </c>
      <c r="V92" s="1">
        <v>92.353358190478104</v>
      </c>
    </row>
    <row r="93" spans="1:22" x14ac:dyDescent="0.3">
      <c r="A93" t="s">
        <v>35</v>
      </c>
      <c r="B93" s="1">
        <v>0.53763440860214995</v>
      </c>
      <c r="C93" s="1">
        <v>0.506409137860105</v>
      </c>
      <c r="D93" s="1">
        <v>0.14269344970825801</v>
      </c>
      <c r="E93" s="1">
        <v>921.77652301851299</v>
      </c>
      <c r="F93" s="1">
        <v>93</v>
      </c>
      <c r="G93" s="1">
        <v>0.94909629235199799</v>
      </c>
      <c r="H93" s="1">
        <v>183.26499820173399</v>
      </c>
      <c r="I93" s="1">
        <v>0.21276595744680801</v>
      </c>
      <c r="J93" s="1">
        <v>0.50538174275848302</v>
      </c>
      <c r="K93" s="1">
        <v>0.16056900520454101</v>
      </c>
      <c r="L93" s="1">
        <v>1362.0190972939199</v>
      </c>
      <c r="M93" s="1">
        <v>47</v>
      </c>
      <c r="N93" s="1">
        <v>0.98593200399288194</v>
      </c>
      <c r="O93" s="1">
        <v>189.127022164811</v>
      </c>
      <c r="P93" s="1">
        <v>0.32432432432432401</v>
      </c>
      <c r="Q93" s="1">
        <v>0.51377294454890898</v>
      </c>
      <c r="R93" s="1">
        <v>0.21298814041785399</v>
      </c>
      <c r="S93" s="1">
        <v>1548.5113836311</v>
      </c>
      <c r="T93" s="1">
        <v>37</v>
      </c>
      <c r="U93" s="1">
        <v>0.99815230937410804</v>
      </c>
      <c r="V93" s="1">
        <v>180.253251213358</v>
      </c>
    </row>
    <row r="94" spans="1:22" x14ac:dyDescent="0.3">
      <c r="A94" t="s">
        <v>210</v>
      </c>
      <c r="B94" s="1">
        <v>0.185714285714285</v>
      </c>
      <c r="C94" s="1">
        <v>0.49144397879486501</v>
      </c>
      <c r="D94" s="1">
        <v>0.104631105229454</v>
      </c>
      <c r="E94" s="1">
        <v>824.25600482655102</v>
      </c>
      <c r="F94" s="1">
        <v>70</v>
      </c>
      <c r="G94" s="1">
        <v>0.943658743906437</v>
      </c>
      <c r="H94" s="1">
        <v>153.84376342541799</v>
      </c>
      <c r="I94" s="1">
        <v>0.30434782608695599</v>
      </c>
      <c r="J94" s="1">
        <v>0.475973706326144</v>
      </c>
      <c r="K94" s="1">
        <v>0.29128709689380999</v>
      </c>
      <c r="L94" s="1">
        <v>1132.3277998174001</v>
      </c>
      <c r="M94" s="1">
        <v>46</v>
      </c>
      <c r="N94" s="1">
        <v>0.98351965432784705</v>
      </c>
      <c r="O94" s="1">
        <v>156.965148335489</v>
      </c>
      <c r="P94" s="1">
        <v>7.69230769230769E-2</v>
      </c>
      <c r="Q94" s="1">
        <v>0.47266392044772898</v>
      </c>
      <c r="R94" s="1">
        <v>0.327875047896864</v>
      </c>
      <c r="S94" s="1">
        <v>1501.7194669293301</v>
      </c>
      <c r="T94" s="1">
        <v>26</v>
      </c>
      <c r="U94" s="1">
        <v>1.01273813596817</v>
      </c>
      <c r="V94" s="1">
        <v>136.26601852900899</v>
      </c>
    </row>
    <row r="95" spans="1:22" x14ac:dyDescent="0.3">
      <c r="A95" t="s">
        <v>211</v>
      </c>
      <c r="B95" s="1">
        <v>0.40972222222222199</v>
      </c>
      <c r="C95" s="1">
        <v>0.221662635211965</v>
      </c>
      <c r="D95" s="1">
        <v>0.31790052997873502</v>
      </c>
      <c r="E95" s="1">
        <v>3741.7517643045398</v>
      </c>
      <c r="F95" s="1">
        <v>144</v>
      </c>
      <c r="G95" s="1">
        <v>0.97159272406559105</v>
      </c>
      <c r="H95" s="1">
        <v>498.008070388352</v>
      </c>
      <c r="I95" s="1">
        <v>0.17948717948717899</v>
      </c>
      <c r="J95" s="1">
        <v>0.25489841672914798</v>
      </c>
      <c r="K95" s="1">
        <v>0.347394628573446</v>
      </c>
      <c r="L95" s="1">
        <v>4274.6179194803999</v>
      </c>
      <c r="M95" s="1">
        <v>117</v>
      </c>
      <c r="N95" s="1">
        <v>0.98835807905517203</v>
      </c>
      <c r="O95" s="1">
        <v>422.92148682779401</v>
      </c>
      <c r="P95" s="1">
        <v>0.31818181818181801</v>
      </c>
      <c r="Q95" s="1">
        <v>0.14943078204211599</v>
      </c>
      <c r="R95" s="1">
        <v>0.50814537635101198</v>
      </c>
      <c r="S95" s="1">
        <v>10019.588999882</v>
      </c>
      <c r="T95" s="1">
        <v>22</v>
      </c>
      <c r="U95" s="1">
        <v>0.99984517545414997</v>
      </c>
      <c r="V95" s="1">
        <v>416.97939233179699</v>
      </c>
    </row>
    <row r="96" spans="1:22" x14ac:dyDescent="0.3">
      <c r="A96" t="s">
        <v>212</v>
      </c>
      <c r="B96" s="1">
        <v>0.70498084291187701</v>
      </c>
      <c r="C96" s="1">
        <v>0.24736301648195</v>
      </c>
      <c r="D96" s="1">
        <v>0.19260973370395301</v>
      </c>
      <c r="E96" s="1">
        <v>1722.49232754273</v>
      </c>
      <c r="F96" s="1">
        <v>522</v>
      </c>
      <c r="G96" s="1">
        <v>0.91798035361204899</v>
      </c>
      <c r="H96" s="1">
        <v>344.33885264090901</v>
      </c>
      <c r="I96" s="1">
        <v>6.2857142857142806E-2</v>
      </c>
      <c r="J96" s="1">
        <v>0.27833894257280301</v>
      </c>
      <c r="K96" s="1">
        <v>0.26572975704151502</v>
      </c>
      <c r="L96" s="1">
        <v>3080.5726990323601</v>
      </c>
      <c r="M96" s="1">
        <v>175</v>
      </c>
      <c r="N96" s="1">
        <v>0.97800747921929199</v>
      </c>
      <c r="O96" s="1">
        <v>393.39100849530797</v>
      </c>
      <c r="P96" s="1">
        <v>0.17647058823529399</v>
      </c>
      <c r="Q96" s="1">
        <v>9.1018140627427593E-2</v>
      </c>
      <c r="R96" s="1">
        <v>0.48435505760549702</v>
      </c>
      <c r="S96" s="1">
        <v>10179.307341817401</v>
      </c>
      <c r="T96" s="1">
        <v>17</v>
      </c>
      <c r="U96" s="1">
        <v>1.00681355713367</v>
      </c>
      <c r="V96" s="1">
        <v>308.44166577262803</v>
      </c>
    </row>
    <row r="97" spans="1:22" x14ac:dyDescent="0.3">
      <c r="A97" t="s">
        <v>213</v>
      </c>
      <c r="B97" s="1">
        <v>0.19892473118279499</v>
      </c>
      <c r="C97" s="1">
        <v>0.58662452935909604</v>
      </c>
      <c r="D97" s="1">
        <v>0.20642618726002099</v>
      </c>
      <c r="E97" s="1">
        <v>6598.9410469684999</v>
      </c>
      <c r="F97" s="1">
        <v>186</v>
      </c>
      <c r="G97" s="1">
        <v>0.97955143770119402</v>
      </c>
      <c r="H97" s="1">
        <v>651.79535736703394</v>
      </c>
      <c r="I97" s="1">
        <v>0.46153846153846101</v>
      </c>
      <c r="J97" s="1">
        <v>0.51575848236756805</v>
      </c>
      <c r="K97" s="1">
        <v>0.18291787712613999</v>
      </c>
      <c r="L97" s="1">
        <v>10312.276519928901</v>
      </c>
      <c r="M97" s="1">
        <v>78</v>
      </c>
      <c r="N97" s="1">
        <v>0.99654202524607105</v>
      </c>
      <c r="O97" s="1">
        <v>642.91896266104004</v>
      </c>
      <c r="P97" s="1">
        <v>4.7619047619047603E-2</v>
      </c>
      <c r="Q97" s="1">
        <v>0.40541877957321598</v>
      </c>
      <c r="R97" s="1">
        <v>0.34654838280286099</v>
      </c>
      <c r="S97" s="1">
        <v>19454.7388319288</v>
      </c>
      <c r="T97" s="1">
        <v>21</v>
      </c>
      <c r="U97" s="1">
        <v>0.99947203602655099</v>
      </c>
      <c r="V97" s="1">
        <v>469.806006315719</v>
      </c>
    </row>
    <row r="98" spans="1:22" x14ac:dyDescent="0.3">
      <c r="A98" t="s">
        <v>214</v>
      </c>
      <c r="B98" s="1">
        <v>0.17733990147783199</v>
      </c>
      <c r="C98" s="1">
        <v>0.39408438156747599</v>
      </c>
      <c r="D98" s="1">
        <v>0.176350436196761</v>
      </c>
      <c r="E98" s="1">
        <v>5584.0848218567698</v>
      </c>
      <c r="F98" s="1">
        <v>203</v>
      </c>
      <c r="G98" s="1">
        <v>0.98082401120977003</v>
      </c>
      <c r="H98" s="1">
        <v>468.73942037765198</v>
      </c>
      <c r="I98" s="1">
        <v>0.31578947368421001</v>
      </c>
      <c r="J98" s="1">
        <v>0.36813834442891402</v>
      </c>
      <c r="K98" s="1">
        <v>0.28842277482678202</v>
      </c>
      <c r="L98" s="1">
        <v>8308.9884508014493</v>
      </c>
      <c r="M98" s="1">
        <v>95</v>
      </c>
      <c r="N98" s="1">
        <v>0.99094815450256202</v>
      </c>
      <c r="O98" s="1">
        <v>376.19422497194603</v>
      </c>
      <c r="P98" s="1">
        <v>0.10344827586206801</v>
      </c>
      <c r="Q98" s="1">
        <v>0.27234664038030298</v>
      </c>
      <c r="R98" s="1">
        <v>0.50145606620461503</v>
      </c>
      <c r="S98" s="1">
        <v>15112.2977602389</v>
      </c>
      <c r="T98" s="1">
        <v>29</v>
      </c>
      <c r="U98" s="1">
        <v>1.0020723045264299</v>
      </c>
      <c r="V98" s="1">
        <v>369.00555880503703</v>
      </c>
    </row>
    <row r="99" spans="1:22" x14ac:dyDescent="0.3">
      <c r="A99" t="s">
        <v>36</v>
      </c>
      <c r="B99" s="1">
        <v>0.688888888888888</v>
      </c>
      <c r="C99" s="1">
        <v>0.33756214967869003</v>
      </c>
      <c r="D99" s="1">
        <v>0.20311930133735601</v>
      </c>
      <c r="E99" s="1">
        <v>3365.6816770953701</v>
      </c>
      <c r="F99" s="1">
        <v>225</v>
      </c>
      <c r="G99" s="1">
        <v>0.97282243346073705</v>
      </c>
      <c r="H99" s="1">
        <v>492.636033153928</v>
      </c>
      <c r="I99" s="1">
        <v>0.32575757575757502</v>
      </c>
      <c r="J99" s="1">
        <v>0.27081264514799502</v>
      </c>
      <c r="K99" s="1">
        <v>0.30273263887252</v>
      </c>
      <c r="L99" s="1">
        <v>3143.4633291228001</v>
      </c>
      <c r="M99" s="1">
        <v>264</v>
      </c>
      <c r="N99" s="1">
        <v>0.96371678744339595</v>
      </c>
      <c r="O99" s="1">
        <v>400.65737766459699</v>
      </c>
      <c r="P99" s="1">
        <v>0.29411764705882298</v>
      </c>
      <c r="Q99" s="1">
        <v>0.11964252281296001</v>
      </c>
      <c r="R99" s="1">
        <v>0.59709670542300597</v>
      </c>
      <c r="S99" s="1">
        <v>9068.1521704584593</v>
      </c>
      <c r="T99" s="1">
        <v>34</v>
      </c>
      <c r="U99" s="1">
        <v>1.00076054795546</v>
      </c>
      <c r="V99" s="1">
        <v>357.00210376362998</v>
      </c>
    </row>
    <row r="100" spans="1:22" x14ac:dyDescent="0.3">
      <c r="A100" t="s">
        <v>215</v>
      </c>
      <c r="B100" s="1">
        <v>0.16019417475728101</v>
      </c>
      <c r="C100" s="1">
        <v>0.18421926817426701</v>
      </c>
      <c r="D100" s="1">
        <v>0.20768622688977101</v>
      </c>
      <c r="E100" s="1">
        <v>226.77059959351899</v>
      </c>
      <c r="F100" s="1">
        <v>412</v>
      </c>
      <c r="G100" s="1">
        <v>0.77921585699811902</v>
      </c>
      <c r="H100" s="1">
        <v>87.910483454776298</v>
      </c>
      <c r="I100" s="1">
        <v>0.12878787878787801</v>
      </c>
      <c r="J100" s="1">
        <v>0.123802153583561</v>
      </c>
      <c r="K100" s="1">
        <v>0.38862004394362398</v>
      </c>
      <c r="L100" s="1">
        <v>451.97906587585902</v>
      </c>
      <c r="M100" s="1">
        <v>132</v>
      </c>
      <c r="N100" s="1">
        <v>0.94449654780490599</v>
      </c>
      <c r="O100" s="1">
        <v>93.095741727252502</v>
      </c>
      <c r="P100" s="1">
        <v>0.115384615384615</v>
      </c>
      <c r="Q100" s="1">
        <v>0.12858835524612999</v>
      </c>
      <c r="R100" s="1">
        <v>0.52338036783999897</v>
      </c>
      <c r="S100" s="1">
        <v>726.58281370045302</v>
      </c>
      <c r="T100" s="1">
        <v>52</v>
      </c>
      <c r="U100" s="1">
        <v>0.99041114513680395</v>
      </c>
      <c r="V100" s="1">
        <v>75.312458126563996</v>
      </c>
    </row>
    <row r="101" spans="1:22" x14ac:dyDescent="0.3">
      <c r="A101" t="s">
        <v>216</v>
      </c>
      <c r="B101" s="1">
        <v>0.707317073170731</v>
      </c>
      <c r="C101" s="1">
        <v>0.427430808043753</v>
      </c>
      <c r="D101" s="1">
        <v>0.20480840316924401</v>
      </c>
      <c r="E101" s="1">
        <v>1075.2127142996401</v>
      </c>
      <c r="F101" s="1">
        <v>123</v>
      </c>
      <c r="G101" s="1">
        <v>0.95706571704062604</v>
      </c>
      <c r="H101" s="1">
        <v>170.305461856177</v>
      </c>
      <c r="I101" s="1">
        <v>0</v>
      </c>
      <c r="J101" s="1">
        <v>0.50408040178833702</v>
      </c>
      <c r="K101" s="1">
        <v>0.26039148642273102</v>
      </c>
      <c r="L101" s="1">
        <v>1896.7569617893</v>
      </c>
      <c r="M101" s="1">
        <v>44</v>
      </c>
      <c r="N101" s="1">
        <v>0.98987930054638396</v>
      </c>
      <c r="O101" s="1">
        <v>176.11557098468799</v>
      </c>
      <c r="P101" s="1">
        <v>0.48484848484848397</v>
      </c>
      <c r="Q101" s="1">
        <v>0.47274243708275199</v>
      </c>
      <c r="R101" s="1">
        <v>0.119817328223111</v>
      </c>
      <c r="S101" s="1">
        <v>2196.1655614562401</v>
      </c>
      <c r="T101" s="1">
        <v>33</v>
      </c>
      <c r="U101" s="1">
        <v>1.00208633442021</v>
      </c>
      <c r="V101" s="1">
        <v>174.55060480872899</v>
      </c>
    </row>
    <row r="102" spans="1:22" x14ac:dyDescent="0.3">
      <c r="A102" t="s">
        <v>217</v>
      </c>
      <c r="B102" s="1">
        <v>0.53246753246753198</v>
      </c>
      <c r="C102" s="1">
        <v>0.52724926646405201</v>
      </c>
      <c r="D102" s="1">
        <v>0.187344653943465</v>
      </c>
      <c r="E102" s="1">
        <v>849.38984541532102</v>
      </c>
      <c r="F102" s="1">
        <v>77</v>
      </c>
      <c r="G102" s="1">
        <v>0.93383097640836199</v>
      </c>
      <c r="H102" s="1">
        <v>132.846339748227</v>
      </c>
      <c r="I102" s="1">
        <v>0.278481012658227</v>
      </c>
      <c r="J102" s="1">
        <v>0.53852540383234704</v>
      </c>
      <c r="K102" s="1">
        <v>0.13923833342277001</v>
      </c>
      <c r="L102" s="1">
        <v>876.50235256962401</v>
      </c>
      <c r="M102" s="1">
        <v>79</v>
      </c>
      <c r="N102" s="1">
        <v>0.96063900494047005</v>
      </c>
      <c r="O102" s="1">
        <v>114.306755690024</v>
      </c>
      <c r="P102" s="1">
        <v>0</v>
      </c>
      <c r="Q102" s="1">
        <v>0.57704692581431705</v>
      </c>
      <c r="R102" s="1">
        <v>0.189225564646546</v>
      </c>
      <c r="S102" s="1">
        <v>1153.5702465373699</v>
      </c>
      <c r="T102" s="1">
        <v>47</v>
      </c>
      <c r="U102" s="1">
        <v>0.99353166877329901</v>
      </c>
      <c r="V102" s="1">
        <v>102.345505420398</v>
      </c>
    </row>
    <row r="103" spans="1:22" x14ac:dyDescent="0.3">
      <c r="A103" t="s">
        <v>218</v>
      </c>
      <c r="B103" s="1">
        <v>0.181102362204724</v>
      </c>
      <c r="C103" s="1">
        <v>0.52284353636550096</v>
      </c>
      <c r="D103" s="1">
        <v>0.15177298915423401</v>
      </c>
      <c r="E103" s="1">
        <v>1072.85642552632</v>
      </c>
      <c r="F103" s="1">
        <v>127</v>
      </c>
      <c r="G103" s="1">
        <v>0.93079201190518202</v>
      </c>
      <c r="H103" s="1">
        <v>184.40979399687501</v>
      </c>
      <c r="I103" s="1">
        <v>0.5</v>
      </c>
      <c r="J103" s="1">
        <v>0.43267565591176399</v>
      </c>
      <c r="K103" s="1">
        <v>0.229723501959606</v>
      </c>
      <c r="L103" s="1">
        <v>1918.72191990857</v>
      </c>
      <c r="M103" s="1">
        <v>46</v>
      </c>
      <c r="N103" s="1">
        <v>0.98442238940498406</v>
      </c>
      <c r="O103" s="1">
        <v>214.30182692792201</v>
      </c>
      <c r="P103" s="1">
        <v>0.1</v>
      </c>
      <c r="Q103" s="1">
        <v>0.47458649871445902</v>
      </c>
      <c r="R103" s="1">
        <v>0.35211833296698197</v>
      </c>
      <c r="S103" s="1">
        <v>2373.30694772371</v>
      </c>
      <c r="T103" s="1">
        <v>30</v>
      </c>
      <c r="U103" s="1">
        <v>1.00288570246136</v>
      </c>
      <c r="V103" s="1">
        <v>170.507890099945</v>
      </c>
    </row>
    <row r="104" spans="1:22" x14ac:dyDescent="0.3">
      <c r="A104" t="s">
        <v>37</v>
      </c>
      <c r="B104" s="1">
        <v>0.476190476190476</v>
      </c>
      <c r="C104" s="1">
        <v>0.32060196302688598</v>
      </c>
      <c r="D104" s="1">
        <v>0.19254099303139899</v>
      </c>
      <c r="E104" s="1">
        <v>1051.3994373780099</v>
      </c>
      <c r="F104" s="1">
        <v>42</v>
      </c>
      <c r="G104" s="1">
        <v>0.95850450811789201</v>
      </c>
      <c r="H104" s="1">
        <v>103.69837728080201</v>
      </c>
      <c r="I104" s="1">
        <v>0.38333333333333303</v>
      </c>
      <c r="J104" s="1">
        <v>0.33382963721707398</v>
      </c>
      <c r="K104" s="1">
        <v>0.20612989761307801</v>
      </c>
      <c r="L104" s="1">
        <v>910.52672055796302</v>
      </c>
      <c r="M104" s="1">
        <v>60</v>
      </c>
      <c r="N104" s="1">
        <v>0.98263303808566005</v>
      </c>
      <c r="O104" s="1">
        <v>99.854863948793394</v>
      </c>
      <c r="P104" s="1">
        <v>7.69230769230769E-2</v>
      </c>
      <c r="Q104" s="1">
        <v>0.172606977255018</v>
      </c>
      <c r="R104" s="1">
        <v>0.63642126268993204</v>
      </c>
      <c r="S104" s="1">
        <v>1378.05846924613</v>
      </c>
      <c r="T104" s="1">
        <v>26</v>
      </c>
      <c r="U104" s="1">
        <v>1.0044139984985201</v>
      </c>
      <c r="V104" s="1">
        <v>96.518140242746597</v>
      </c>
    </row>
    <row r="105" spans="1:22" x14ac:dyDescent="0.3">
      <c r="A105" t="s">
        <v>219</v>
      </c>
      <c r="B105" s="1">
        <v>0.113851992409867</v>
      </c>
      <c r="C105" s="1">
        <v>0.45150006004516802</v>
      </c>
      <c r="D105" s="1">
        <v>0.18611745008451699</v>
      </c>
      <c r="E105" s="1">
        <v>4592.6183653846101</v>
      </c>
      <c r="F105" s="1">
        <v>527</v>
      </c>
      <c r="G105" s="1">
        <v>0.96611159342322805</v>
      </c>
      <c r="H105" s="1">
        <v>525.57874526149897</v>
      </c>
      <c r="I105" s="1">
        <v>6.9767441860465101E-2</v>
      </c>
      <c r="J105" s="1">
        <v>0.25806598513227802</v>
      </c>
      <c r="K105" s="1">
        <v>0.29430432474817703</v>
      </c>
      <c r="L105" s="1">
        <v>16590.028789621301</v>
      </c>
      <c r="M105" s="1">
        <v>43</v>
      </c>
      <c r="N105" s="1">
        <v>0.99899679086422799</v>
      </c>
      <c r="O105" s="1">
        <v>751.09973185692502</v>
      </c>
      <c r="P105" s="1">
        <v>0.14285714285714199</v>
      </c>
      <c r="Q105" s="1">
        <v>0.23012885449367201</v>
      </c>
      <c r="R105" s="1">
        <v>0.38962327721788698</v>
      </c>
      <c r="S105" s="1">
        <v>20847.921863987202</v>
      </c>
      <c r="T105" s="1">
        <v>28</v>
      </c>
      <c r="U105" s="1">
        <v>1.0027794820742</v>
      </c>
      <c r="V105" s="1">
        <v>375.25799302587097</v>
      </c>
    </row>
    <row r="106" spans="1:22" x14ac:dyDescent="0.3">
      <c r="A106" t="s">
        <v>38</v>
      </c>
      <c r="B106" s="1">
        <v>0.13664596273291901</v>
      </c>
      <c r="C106" s="1">
        <v>0.60267760716604202</v>
      </c>
      <c r="D106" s="1">
        <v>0.102709872112344</v>
      </c>
      <c r="E106" s="1">
        <v>9770.2243399882609</v>
      </c>
      <c r="F106" s="1">
        <v>161</v>
      </c>
      <c r="G106" s="1">
        <v>0.98783294446839298</v>
      </c>
      <c r="H106" s="1">
        <v>596.81179088619604</v>
      </c>
      <c r="I106" s="1">
        <v>3.88349514563106E-2</v>
      </c>
      <c r="J106" s="1">
        <v>0.52611462226519301</v>
      </c>
      <c r="K106" s="1">
        <v>0.18391389817999201</v>
      </c>
      <c r="L106" s="1">
        <v>12574.004893032499</v>
      </c>
      <c r="M106" s="1">
        <v>103</v>
      </c>
      <c r="N106" s="1">
        <v>0.99434110037218004</v>
      </c>
      <c r="O106" s="1">
        <v>519.71646121862204</v>
      </c>
      <c r="P106" s="1">
        <v>4.3478260869565202E-2</v>
      </c>
      <c r="Q106" s="1">
        <v>0.39939718027966598</v>
      </c>
      <c r="R106" s="1">
        <v>0.35637661777334401</v>
      </c>
      <c r="S106" s="1">
        <v>26839.5763933827</v>
      </c>
      <c r="T106" s="1">
        <v>23</v>
      </c>
      <c r="U106" s="1">
        <v>1.0070106662589</v>
      </c>
      <c r="V106" s="1">
        <v>470.28934465373402</v>
      </c>
    </row>
    <row r="107" spans="1:22" x14ac:dyDescent="0.3">
      <c r="A107" t="s">
        <v>220</v>
      </c>
      <c r="B107" s="1">
        <v>0.48424068767908302</v>
      </c>
      <c r="C107" s="1">
        <v>0.29086197075598802</v>
      </c>
      <c r="D107" s="1">
        <v>0.23552270526092101</v>
      </c>
      <c r="E107" s="1">
        <v>4559.5032345571399</v>
      </c>
      <c r="F107" s="1">
        <v>349</v>
      </c>
      <c r="G107" s="1">
        <v>0.96487992654260801</v>
      </c>
      <c r="H107" s="1">
        <v>539.71745490133003</v>
      </c>
      <c r="I107" s="1">
        <v>0.13698630136986301</v>
      </c>
      <c r="J107" s="1">
        <v>0.25947468457134898</v>
      </c>
      <c r="K107" s="1">
        <v>0.32335079777517201</v>
      </c>
      <c r="L107" s="1">
        <v>10372.932330051</v>
      </c>
      <c r="M107" s="1">
        <v>73</v>
      </c>
      <c r="N107" s="1">
        <v>0.99689741129076903</v>
      </c>
      <c r="O107" s="1">
        <v>661.11993171909705</v>
      </c>
      <c r="P107" s="1">
        <v>5.2631578947368397E-2</v>
      </c>
      <c r="Q107" s="1">
        <v>0.23634132185677101</v>
      </c>
      <c r="R107" s="1">
        <v>0.37836069803011002</v>
      </c>
      <c r="S107" s="1">
        <v>20195.836694945101</v>
      </c>
      <c r="T107" s="1">
        <v>19</v>
      </c>
      <c r="U107" s="1">
        <v>0.99812538273705098</v>
      </c>
      <c r="V107" s="1">
        <v>398.47720297989702</v>
      </c>
    </row>
    <row r="108" spans="1:22" x14ac:dyDescent="0.3">
      <c r="A108" t="s">
        <v>221</v>
      </c>
      <c r="B108" s="1">
        <v>0.64044943820224698</v>
      </c>
      <c r="C108" s="1">
        <v>0.210744479343941</v>
      </c>
      <c r="D108" s="1">
        <v>0.187499844128378</v>
      </c>
      <c r="E108" s="1">
        <v>5759.6945356650904</v>
      </c>
      <c r="F108" s="1">
        <v>267</v>
      </c>
      <c r="G108" s="1">
        <v>0.97940289843638895</v>
      </c>
      <c r="H108" s="1">
        <v>529.49605599746303</v>
      </c>
      <c r="I108" s="1">
        <v>0.134146341463414</v>
      </c>
      <c r="J108" s="1">
        <v>0.26064131491086601</v>
      </c>
      <c r="K108" s="1">
        <v>0.246896893650146</v>
      </c>
      <c r="L108" s="1">
        <v>10521.0426662972</v>
      </c>
      <c r="M108" s="1">
        <v>82</v>
      </c>
      <c r="N108" s="1">
        <v>0.99494346120952903</v>
      </c>
      <c r="O108" s="1">
        <v>542.93212621547104</v>
      </c>
      <c r="P108" s="1">
        <v>0.105263157894736</v>
      </c>
      <c r="Q108" s="1">
        <v>9.4315612478993199E-2</v>
      </c>
      <c r="R108" s="1">
        <v>0.62975636653445499</v>
      </c>
      <c r="S108" s="1">
        <v>22243.276057014398</v>
      </c>
      <c r="T108" s="1">
        <v>19</v>
      </c>
      <c r="U108" s="1">
        <v>1.0040326531143</v>
      </c>
      <c r="V108" s="1">
        <v>474.02194922406898</v>
      </c>
    </row>
    <row r="109" spans="1:22" x14ac:dyDescent="0.3">
      <c r="A109" t="s">
        <v>222</v>
      </c>
      <c r="B109" s="1">
        <v>0.119047619047619</v>
      </c>
      <c r="C109" s="1">
        <v>0.48103721051632498</v>
      </c>
      <c r="D109" s="1">
        <v>0.205405430346809</v>
      </c>
      <c r="E109" s="1">
        <v>13053.195031944</v>
      </c>
      <c r="F109" s="1">
        <v>84</v>
      </c>
      <c r="G109" s="1">
        <v>0.99546325222184895</v>
      </c>
      <c r="H109" s="1">
        <v>666.94080124056495</v>
      </c>
      <c r="I109" s="1">
        <v>0.20202020202020199</v>
      </c>
      <c r="J109" s="1">
        <v>0.44023037451369901</v>
      </c>
      <c r="K109" s="1">
        <v>0.18214710273406701</v>
      </c>
      <c r="L109" s="1">
        <v>8397.1310060494197</v>
      </c>
      <c r="M109" s="1">
        <v>198</v>
      </c>
      <c r="N109" s="1">
        <v>0.98957165299699801</v>
      </c>
      <c r="O109" s="1">
        <v>554.75525980172199</v>
      </c>
      <c r="P109" s="1">
        <v>0.125</v>
      </c>
      <c r="Q109" s="1">
        <v>0.245721181020608</v>
      </c>
      <c r="R109" s="1">
        <v>0.58472464918045297</v>
      </c>
      <c r="S109" s="1">
        <v>29798.7065775017</v>
      </c>
      <c r="T109" s="1">
        <v>16</v>
      </c>
      <c r="U109" s="1">
        <v>1.0097540457491601</v>
      </c>
      <c r="V109" s="1">
        <v>527.11834340227995</v>
      </c>
    </row>
    <row r="110" spans="1:22" x14ac:dyDescent="0.3">
      <c r="A110" t="s">
        <v>223</v>
      </c>
      <c r="B110" s="1">
        <v>0.31666666666666599</v>
      </c>
      <c r="C110" s="1">
        <v>0.57997275749738098</v>
      </c>
      <c r="D110" s="1">
        <v>0.14144192855180099</v>
      </c>
      <c r="E110" s="1">
        <v>1943.59823598655</v>
      </c>
      <c r="F110" s="1">
        <v>120</v>
      </c>
      <c r="G110" s="1">
        <v>0.96939597748925599</v>
      </c>
      <c r="H110" s="1">
        <v>214.37092071475701</v>
      </c>
      <c r="I110" s="1">
        <v>0.62921348314606695</v>
      </c>
      <c r="J110" s="1">
        <v>0.36925976674132599</v>
      </c>
      <c r="K110" s="1">
        <v>0.22842516240111399</v>
      </c>
      <c r="L110" s="1">
        <v>2305.6990833641298</v>
      </c>
      <c r="M110" s="1">
        <v>89</v>
      </c>
      <c r="N110" s="1">
        <v>0.98230315861100703</v>
      </c>
      <c r="O110" s="1">
        <v>215.52636031482999</v>
      </c>
      <c r="P110" s="1">
        <v>3.7037037037037E-2</v>
      </c>
      <c r="Q110" s="1">
        <v>0.50061223893150897</v>
      </c>
      <c r="R110" s="1">
        <v>0.251090934064025</v>
      </c>
      <c r="S110" s="1">
        <v>4336.0042373343404</v>
      </c>
      <c r="T110" s="1">
        <v>27</v>
      </c>
      <c r="U110" s="1">
        <v>1.0092899252396801</v>
      </c>
      <c r="V110" s="1">
        <v>211.13632597071</v>
      </c>
    </row>
    <row r="111" spans="1:22" x14ac:dyDescent="0.3">
      <c r="A111" t="s">
        <v>224</v>
      </c>
      <c r="B111" s="1">
        <v>0.375</v>
      </c>
      <c r="C111" s="1">
        <v>0.48261742823573101</v>
      </c>
      <c r="D111" s="1">
        <v>0.22472922445502999</v>
      </c>
      <c r="E111" s="1">
        <v>2117.8323972008002</v>
      </c>
      <c r="F111" s="1">
        <v>40</v>
      </c>
      <c r="G111" s="1">
        <v>0.98148958976696798</v>
      </c>
      <c r="H111" s="1">
        <v>174.11662948740101</v>
      </c>
      <c r="I111" s="1">
        <v>0.74</v>
      </c>
      <c r="J111" s="1">
        <v>0.29598380436373101</v>
      </c>
      <c r="K111" s="1">
        <v>0.261793723312919</v>
      </c>
      <c r="L111" s="1">
        <v>1939.0874248171001</v>
      </c>
      <c r="M111" s="1">
        <v>50</v>
      </c>
      <c r="N111" s="1">
        <v>0.97352095716704301</v>
      </c>
      <c r="O111" s="1">
        <v>158.843136745881</v>
      </c>
      <c r="P111" s="1">
        <v>0.04</v>
      </c>
      <c r="Q111" s="1">
        <v>0.31395956517377299</v>
      </c>
      <c r="R111" s="1">
        <v>0.37463642820927001</v>
      </c>
      <c r="S111" s="1">
        <v>2849.1811940749599</v>
      </c>
      <c r="T111" s="1">
        <v>25</v>
      </c>
      <c r="U111" s="1">
        <v>1.00644991201875</v>
      </c>
      <c r="V111" s="1">
        <v>135.823344514605</v>
      </c>
    </row>
    <row r="112" spans="1:22" x14ac:dyDescent="0.3">
      <c r="A112" t="s">
        <v>225</v>
      </c>
      <c r="B112" s="1">
        <v>0.54545454545454497</v>
      </c>
      <c r="C112" s="1">
        <v>0.38677165752738002</v>
      </c>
      <c r="D112" s="1">
        <v>0.22127640171855001</v>
      </c>
      <c r="E112" s="1">
        <v>1843.0101529031699</v>
      </c>
      <c r="F112" s="1">
        <v>44</v>
      </c>
      <c r="G112" s="1">
        <v>0.97874384382920399</v>
      </c>
      <c r="H112" s="1">
        <v>155.25335046435299</v>
      </c>
      <c r="I112" s="1">
        <v>0.328125</v>
      </c>
      <c r="J112" s="1">
        <v>0.34980112058455898</v>
      </c>
      <c r="K112" s="1">
        <v>0.31523624596480898</v>
      </c>
      <c r="L112" s="1">
        <v>1594.1444598933499</v>
      </c>
      <c r="M112" s="1">
        <v>64</v>
      </c>
      <c r="N112" s="1">
        <v>0.98113830495229504</v>
      </c>
      <c r="O112" s="1">
        <v>133.449177702198</v>
      </c>
      <c r="P112" s="1">
        <v>0.04</v>
      </c>
      <c r="Q112" s="1">
        <v>0.38045232345771002</v>
      </c>
      <c r="R112" s="1">
        <v>0.30410984705646499</v>
      </c>
      <c r="S112" s="1">
        <v>2559.0882949985298</v>
      </c>
      <c r="T112" s="1">
        <v>25</v>
      </c>
      <c r="U112" s="1">
        <v>1.0223745807276099</v>
      </c>
      <c r="V112" s="1">
        <v>116.3390321291</v>
      </c>
    </row>
    <row r="113" spans="1:22" x14ac:dyDescent="0.3">
      <c r="A113" t="s">
        <v>226</v>
      </c>
      <c r="B113" s="1">
        <v>0.30722891566264998</v>
      </c>
      <c r="C113" s="1">
        <v>0.41145938581893698</v>
      </c>
      <c r="D113" s="1">
        <v>0.14554439532279301</v>
      </c>
      <c r="E113" s="1">
        <v>1174.7622827343801</v>
      </c>
      <c r="F113" s="1">
        <v>166</v>
      </c>
      <c r="G113" s="1">
        <v>0.93473006650986801</v>
      </c>
      <c r="H113" s="1">
        <v>156.96808045361001</v>
      </c>
      <c r="I113" s="1">
        <v>0.41666666666666602</v>
      </c>
      <c r="J113" s="1">
        <v>0.34947918643290299</v>
      </c>
      <c r="K113" s="1">
        <v>0.1883207011445</v>
      </c>
      <c r="L113" s="1">
        <v>1873.9904488878201</v>
      </c>
      <c r="M113" s="1">
        <v>72</v>
      </c>
      <c r="N113" s="1">
        <v>0.97886224113355003</v>
      </c>
      <c r="O113" s="1">
        <v>202.64655341869499</v>
      </c>
      <c r="P113" s="1">
        <v>0.12121212121212099</v>
      </c>
      <c r="Q113" s="1">
        <v>0.32525423263505698</v>
      </c>
      <c r="R113" s="1">
        <v>0.29347323784540802</v>
      </c>
      <c r="S113" s="1">
        <v>2789.1492616116798</v>
      </c>
      <c r="T113" s="1">
        <v>33</v>
      </c>
      <c r="U113" s="1">
        <v>1.0065557614956699</v>
      </c>
      <c r="V113" s="1">
        <v>161.60516182735401</v>
      </c>
    </row>
    <row r="114" spans="1:22" x14ac:dyDescent="0.3">
      <c r="A114" t="s">
        <v>227</v>
      </c>
      <c r="B114" s="1">
        <v>0.42499999999999999</v>
      </c>
      <c r="C114" s="1">
        <v>0.53039881166310099</v>
      </c>
      <c r="D114" s="1">
        <v>0.141295343005886</v>
      </c>
      <c r="E114" s="1">
        <v>1731.92640603222</v>
      </c>
      <c r="F114" s="1">
        <v>80</v>
      </c>
      <c r="G114" s="1">
        <v>0.95985639836325398</v>
      </c>
      <c r="H114" s="1">
        <v>183.38236016274601</v>
      </c>
      <c r="I114" s="1">
        <v>0.63888888888888795</v>
      </c>
      <c r="J114" s="1">
        <v>0.50365847902308603</v>
      </c>
      <c r="K114" s="1">
        <v>0.23533357957484799</v>
      </c>
      <c r="L114" s="1">
        <v>2746.9369103631402</v>
      </c>
      <c r="M114" s="1">
        <v>36</v>
      </c>
      <c r="N114" s="1">
        <v>0.98880576670929499</v>
      </c>
      <c r="O114" s="1">
        <v>183.20126726205899</v>
      </c>
      <c r="P114" s="1">
        <v>0</v>
      </c>
      <c r="Q114" s="1">
        <v>0.53148680110922897</v>
      </c>
      <c r="R114" s="1">
        <v>0.21027986474582699</v>
      </c>
      <c r="S114" s="1">
        <v>3981.9818219755298</v>
      </c>
      <c r="T114" s="1">
        <v>17</v>
      </c>
      <c r="U114" s="1">
        <v>1.0240333103289001</v>
      </c>
      <c r="V114" s="1">
        <v>165.97961053444101</v>
      </c>
    </row>
    <row r="115" spans="1:22" x14ac:dyDescent="0.3">
      <c r="A115" t="s">
        <v>228</v>
      </c>
      <c r="B115" s="1">
        <v>0.19767441860465099</v>
      </c>
      <c r="C115" s="1">
        <v>0.31839899895405999</v>
      </c>
      <c r="D115" s="1">
        <v>0.20432931052728701</v>
      </c>
      <c r="E115" s="1">
        <v>8350.3152103037301</v>
      </c>
      <c r="F115" s="1">
        <v>344</v>
      </c>
      <c r="G115" s="1">
        <v>0.980434852494523</v>
      </c>
      <c r="H115" s="1">
        <v>647.42622033208795</v>
      </c>
      <c r="I115" s="1">
        <v>0.184782608695652</v>
      </c>
      <c r="J115" s="1">
        <v>0.26291993121831098</v>
      </c>
      <c r="K115" s="1">
        <v>0.38273976519201802</v>
      </c>
      <c r="L115" s="1">
        <v>16542.019437046001</v>
      </c>
      <c r="M115" s="1">
        <v>92</v>
      </c>
      <c r="N115" s="1">
        <v>0.99490491967154304</v>
      </c>
      <c r="O115" s="1">
        <v>622.81261634144198</v>
      </c>
      <c r="P115" s="1">
        <v>6.4516129032257993E-2</v>
      </c>
      <c r="Q115" s="1">
        <v>0.13422208254854101</v>
      </c>
      <c r="R115" s="1">
        <v>0.56128631662725903</v>
      </c>
      <c r="S115" s="1">
        <v>28601.219708351</v>
      </c>
      <c r="T115" s="1">
        <v>31</v>
      </c>
      <c r="U115" s="1">
        <v>1.0027094429007199</v>
      </c>
      <c r="V115" s="1">
        <v>499.66219718624097</v>
      </c>
    </row>
    <row r="116" spans="1:22" x14ac:dyDescent="0.3">
      <c r="A116" t="s">
        <v>229</v>
      </c>
      <c r="B116" s="1">
        <v>9.3158660844250299E-2</v>
      </c>
      <c r="C116" s="1">
        <v>0.455987599084753</v>
      </c>
      <c r="D116" s="1">
        <v>0.17623312822154399</v>
      </c>
      <c r="E116" s="1">
        <v>7312.8723274583699</v>
      </c>
      <c r="F116" s="1">
        <v>687</v>
      </c>
      <c r="G116" s="1">
        <v>0.97402859175933998</v>
      </c>
      <c r="H116" s="1">
        <v>648.04157102723298</v>
      </c>
      <c r="I116" s="1">
        <v>0.63235294117647001</v>
      </c>
      <c r="J116" s="1">
        <v>0.266729122347383</v>
      </c>
      <c r="K116" s="1">
        <v>0.27012050507584501</v>
      </c>
      <c r="L116" s="1">
        <v>13605.771671571199</v>
      </c>
      <c r="M116" s="1">
        <v>204</v>
      </c>
      <c r="N116" s="1">
        <v>0.99496496359116404</v>
      </c>
      <c r="O116" s="1">
        <v>938.67299222058898</v>
      </c>
      <c r="P116" s="1">
        <v>0.26190476190476097</v>
      </c>
      <c r="Q116" s="1">
        <v>0.27883004571821202</v>
      </c>
      <c r="R116" s="1">
        <v>0.31262105381204203</v>
      </c>
      <c r="S116" s="1">
        <v>30256.176110874199</v>
      </c>
      <c r="T116" s="1">
        <v>42</v>
      </c>
      <c r="U116" s="1">
        <v>1.00515375633128</v>
      </c>
      <c r="V116" s="1">
        <v>632.71330002233901</v>
      </c>
    </row>
    <row r="117" spans="1:22" x14ac:dyDescent="0.3">
      <c r="A117" t="s">
        <v>39</v>
      </c>
      <c r="B117" s="1">
        <v>0.46598639455782298</v>
      </c>
      <c r="C117" s="1">
        <v>0.409688957677319</v>
      </c>
      <c r="D117" s="1">
        <v>0.18168751740813399</v>
      </c>
      <c r="E117" s="1">
        <v>5272.0185463492298</v>
      </c>
      <c r="F117" s="1">
        <v>588</v>
      </c>
      <c r="G117" s="1">
        <v>0.965875617469936</v>
      </c>
      <c r="H117" s="1">
        <v>651.04054937765</v>
      </c>
      <c r="I117" s="1">
        <v>0.33812949640287698</v>
      </c>
      <c r="J117" s="1">
        <v>0.33564689764929401</v>
      </c>
      <c r="K117" s="1">
        <v>0.27712417166720399</v>
      </c>
      <c r="L117" s="1">
        <v>11312.3079447458</v>
      </c>
      <c r="M117" s="1">
        <v>139</v>
      </c>
      <c r="N117" s="1">
        <v>0.99462257423809197</v>
      </c>
      <c r="O117" s="1">
        <v>792.33994837019304</v>
      </c>
      <c r="P117" s="1">
        <v>0</v>
      </c>
      <c r="Q117" s="1">
        <v>0.38475924831740799</v>
      </c>
      <c r="R117" s="1">
        <v>0.317186128435825</v>
      </c>
      <c r="S117" s="1">
        <v>26403.316329113299</v>
      </c>
      <c r="T117" s="1">
        <v>26</v>
      </c>
      <c r="U117" s="1">
        <v>1.00007586132639</v>
      </c>
      <c r="V117" s="1">
        <v>634.58346440842502</v>
      </c>
    </row>
    <row r="118" spans="1:22" x14ac:dyDescent="0.3">
      <c r="A118" t="s">
        <v>230</v>
      </c>
      <c r="B118" s="1">
        <v>9.5092024539877307E-2</v>
      </c>
      <c r="C118" s="1">
        <v>0.53631124643889105</v>
      </c>
      <c r="D118" s="1">
        <v>0.110655483156789</v>
      </c>
      <c r="E118" s="1">
        <v>10719.9587483795</v>
      </c>
      <c r="F118" s="1">
        <v>326</v>
      </c>
      <c r="G118" s="1">
        <v>0.98813731777262603</v>
      </c>
      <c r="H118" s="1">
        <v>682.08315300130096</v>
      </c>
      <c r="I118" s="1">
        <v>0.528517110266159</v>
      </c>
      <c r="J118" s="1">
        <v>0.25201082190389601</v>
      </c>
      <c r="K118" s="1">
        <v>0.25269123367935697</v>
      </c>
      <c r="L118" s="1">
        <v>11901.229672637801</v>
      </c>
      <c r="M118" s="1">
        <v>263</v>
      </c>
      <c r="N118" s="1">
        <v>0.99068939473395601</v>
      </c>
      <c r="O118" s="1">
        <v>895.70412431451598</v>
      </c>
      <c r="P118" s="1">
        <v>0.6875</v>
      </c>
      <c r="Q118" s="1">
        <v>0.274359538673976</v>
      </c>
      <c r="R118" s="1">
        <v>0.429571435558735</v>
      </c>
      <c r="S118" s="1">
        <v>49535.137795747702</v>
      </c>
      <c r="T118" s="1">
        <v>16</v>
      </c>
      <c r="U118" s="1">
        <v>1.00033142810269</v>
      </c>
      <c r="V118" s="1">
        <v>663.82101103180503</v>
      </c>
    </row>
    <row r="119" spans="1:22" x14ac:dyDescent="0.3">
      <c r="A119" t="s">
        <v>231</v>
      </c>
      <c r="B119" s="1">
        <v>0.55952380952380898</v>
      </c>
      <c r="C119" s="1">
        <v>0.43697636311342902</v>
      </c>
      <c r="D119" s="1">
        <v>0.21427813382160199</v>
      </c>
      <c r="E119" s="1">
        <v>5684.9221876686197</v>
      </c>
      <c r="F119" s="1">
        <v>588</v>
      </c>
      <c r="G119" s="1">
        <v>0.96900528537994601</v>
      </c>
      <c r="H119" s="1">
        <v>602.15282270966395</v>
      </c>
      <c r="I119" s="1">
        <v>0.119318181818181</v>
      </c>
      <c r="J119" s="1">
        <v>0.44564543930333</v>
      </c>
      <c r="K119" s="1">
        <v>0.15274304573004199</v>
      </c>
      <c r="L119" s="1">
        <v>10743.859711810899</v>
      </c>
      <c r="M119" s="1">
        <v>176</v>
      </c>
      <c r="N119" s="1">
        <v>0.99212946555717196</v>
      </c>
      <c r="O119" s="1">
        <v>706.86375928010295</v>
      </c>
      <c r="P119" s="1">
        <v>5.5555555555555497E-2</v>
      </c>
      <c r="Q119" s="1">
        <v>0.34086954095420402</v>
      </c>
      <c r="R119" s="1">
        <v>0.40365131962391398</v>
      </c>
      <c r="S119" s="1">
        <v>34071.384211703102</v>
      </c>
      <c r="T119" s="1">
        <v>18</v>
      </c>
      <c r="U119" s="1">
        <v>1.00270807185019</v>
      </c>
      <c r="V119" s="1">
        <v>539.05934580737198</v>
      </c>
    </row>
    <row r="120" spans="1:22" x14ac:dyDescent="0.3">
      <c r="A120" t="s">
        <v>232</v>
      </c>
      <c r="B120" s="1">
        <v>0.35135135135135098</v>
      </c>
      <c r="C120" s="1">
        <v>0.569784705172376</v>
      </c>
      <c r="D120" s="1">
        <v>0.140505277839306</v>
      </c>
      <c r="E120" s="1">
        <v>671.72133947083796</v>
      </c>
      <c r="F120" s="1">
        <v>37</v>
      </c>
      <c r="G120" s="1">
        <v>0.98381871773487095</v>
      </c>
      <c r="H120" s="1">
        <v>169.233774655172</v>
      </c>
      <c r="I120" s="1">
        <v>0.20588235294117599</v>
      </c>
      <c r="J120" s="1">
        <v>0.58380968309151005</v>
      </c>
      <c r="K120" s="1">
        <v>0.14518484493116199</v>
      </c>
      <c r="L120" s="1">
        <v>715.96692598834704</v>
      </c>
      <c r="M120" s="1">
        <v>34</v>
      </c>
      <c r="N120" s="1">
        <v>0.97797663487435005</v>
      </c>
      <c r="O120" s="1">
        <v>164.09244767316699</v>
      </c>
      <c r="P120" s="1">
        <v>0.30434782608695599</v>
      </c>
      <c r="Q120" s="1">
        <v>0.58465800040568205</v>
      </c>
      <c r="R120" s="1">
        <v>0.14339545661186101</v>
      </c>
      <c r="S120" s="1">
        <v>870.37766303311798</v>
      </c>
      <c r="T120" s="1">
        <v>23</v>
      </c>
      <c r="U120" s="1">
        <v>0.97891474285553604</v>
      </c>
      <c r="V120" s="1">
        <v>166.72311696581801</v>
      </c>
    </row>
    <row r="121" spans="1:22" x14ac:dyDescent="0.3">
      <c r="A121" t="s">
        <v>233</v>
      </c>
      <c r="B121" s="1">
        <v>0.36363636363636298</v>
      </c>
      <c r="C121" s="1">
        <v>0.36787676880619302</v>
      </c>
      <c r="D121" s="1">
        <v>0.19668604672901499</v>
      </c>
      <c r="E121" s="1">
        <v>741.26492949320004</v>
      </c>
      <c r="F121" s="1">
        <v>33</v>
      </c>
      <c r="G121" s="1">
        <v>0.97851274057717896</v>
      </c>
      <c r="H121" s="1">
        <v>164.54879297695999</v>
      </c>
      <c r="I121" s="1">
        <v>0.4</v>
      </c>
      <c r="J121" s="1">
        <v>0.31837895788823101</v>
      </c>
      <c r="K121" s="1">
        <v>0.29034325331622601</v>
      </c>
      <c r="L121" s="1">
        <v>783.78477385224596</v>
      </c>
      <c r="M121" s="1">
        <v>30</v>
      </c>
      <c r="N121" s="1">
        <v>0.97336929724226195</v>
      </c>
      <c r="O121" s="1">
        <v>175.11992040785</v>
      </c>
      <c r="P121" s="1">
        <v>0.2</v>
      </c>
      <c r="Q121" s="1">
        <v>0.36823346669861601</v>
      </c>
      <c r="R121" s="1">
        <v>0.192649293090604</v>
      </c>
      <c r="S121" s="1">
        <v>724.35811230094305</v>
      </c>
      <c r="T121" s="1">
        <v>35</v>
      </c>
      <c r="U121" s="1">
        <v>0.972674684613833</v>
      </c>
      <c r="V121" s="1">
        <v>165.940837923868</v>
      </c>
    </row>
    <row r="122" spans="1:22" x14ac:dyDescent="0.3">
      <c r="A122" t="s">
        <v>40</v>
      </c>
      <c r="B122" s="1">
        <v>0.25</v>
      </c>
      <c r="C122" s="1">
        <v>0.51989228332187398</v>
      </c>
      <c r="D122" s="1">
        <v>0.15271281290917799</v>
      </c>
      <c r="E122" s="1">
        <v>675.06353997483905</v>
      </c>
      <c r="F122" s="1">
        <v>32</v>
      </c>
      <c r="G122" s="1">
        <v>0.962805967549342</v>
      </c>
      <c r="H122" s="1">
        <v>160.398786021056</v>
      </c>
      <c r="I122" s="1">
        <v>0.186046511627906</v>
      </c>
      <c r="J122" s="1">
        <v>0.57520445565474698</v>
      </c>
      <c r="K122" s="1">
        <v>0.114566320474443</v>
      </c>
      <c r="L122" s="1">
        <v>591.93673702721605</v>
      </c>
      <c r="M122" s="1">
        <v>43</v>
      </c>
      <c r="N122" s="1">
        <v>0.97109230105122202</v>
      </c>
      <c r="O122" s="1">
        <v>153.71718996032601</v>
      </c>
      <c r="P122" s="1">
        <v>0.296296296296296</v>
      </c>
      <c r="Q122" s="1">
        <v>0.56901448058794202</v>
      </c>
      <c r="R122" s="1">
        <v>0.152340135310636</v>
      </c>
      <c r="S122" s="1">
        <v>750.61580632948505</v>
      </c>
      <c r="T122" s="1">
        <v>27</v>
      </c>
      <c r="U122" s="1">
        <v>0.98841839331344294</v>
      </c>
      <c r="V122" s="1">
        <v>149.49303860948899</v>
      </c>
    </row>
    <row r="123" spans="1:22" x14ac:dyDescent="0.3">
      <c r="A123" t="s">
        <v>234</v>
      </c>
      <c r="B123" s="1">
        <v>0.46153846153846101</v>
      </c>
      <c r="C123" s="1">
        <v>0.50254093978171899</v>
      </c>
      <c r="D123" s="1">
        <v>0.18628282370138799</v>
      </c>
      <c r="E123" s="1">
        <v>274.17355354428503</v>
      </c>
      <c r="F123" s="1">
        <v>39</v>
      </c>
      <c r="G123" s="1">
        <v>0.92591788953507803</v>
      </c>
      <c r="H123" s="1">
        <v>68.322461517634494</v>
      </c>
      <c r="I123" s="1">
        <v>0.13157894736842099</v>
      </c>
      <c r="J123" s="1">
        <v>0.538182491194657</v>
      </c>
      <c r="K123" s="1">
        <v>0.18786393700969301</v>
      </c>
      <c r="L123" s="1">
        <v>285.83047853648901</v>
      </c>
      <c r="M123" s="1">
        <v>38</v>
      </c>
      <c r="N123" s="1">
        <v>0.95800574069451006</v>
      </c>
      <c r="O123" s="1">
        <v>71.452823000640507</v>
      </c>
      <c r="P123" s="1">
        <v>0.238095238095238</v>
      </c>
      <c r="Q123" s="1">
        <v>0.56565281440359505</v>
      </c>
      <c r="R123" s="1">
        <v>0.19833380478135801</v>
      </c>
      <c r="S123" s="1">
        <v>361.34852545594703</v>
      </c>
      <c r="T123" s="1">
        <v>21</v>
      </c>
      <c r="U123" s="1">
        <v>0.95761340462163702</v>
      </c>
      <c r="V123" s="1">
        <v>50.435415112907997</v>
      </c>
    </row>
    <row r="124" spans="1:22" x14ac:dyDescent="0.3">
      <c r="A124" t="s">
        <v>235</v>
      </c>
      <c r="B124" s="1">
        <v>4.14414414414414E-3</v>
      </c>
      <c r="C124" s="1">
        <v>0.48196653735235501</v>
      </c>
      <c r="D124" s="1">
        <v>6.9665832167897596E-2</v>
      </c>
      <c r="E124" s="1">
        <v>237.005389590768</v>
      </c>
      <c r="F124" s="1">
        <v>5550</v>
      </c>
      <c r="G124" s="1">
        <v>0.838742221341373</v>
      </c>
      <c r="H124" s="1">
        <v>55.286507738708899</v>
      </c>
      <c r="I124" s="1">
        <v>0.98493975903614395</v>
      </c>
      <c r="J124" s="1">
        <v>0.18548609549567999</v>
      </c>
      <c r="K124" s="1">
        <v>0.34573716995474102</v>
      </c>
      <c r="L124" s="1">
        <v>989.79196963095603</v>
      </c>
      <c r="M124" s="1">
        <v>332</v>
      </c>
      <c r="N124" s="1">
        <v>0.97817731248281303</v>
      </c>
      <c r="O124" s="1">
        <v>87.328967606259994</v>
      </c>
      <c r="P124" s="1">
        <v>6.25E-2</v>
      </c>
      <c r="Q124" s="1">
        <v>0.16176451972202699</v>
      </c>
      <c r="R124" s="1">
        <v>0.52420592377708997</v>
      </c>
      <c r="S124" s="1">
        <v>4882.9518010485099</v>
      </c>
      <c r="T124" s="1">
        <v>16</v>
      </c>
      <c r="U124" s="1">
        <v>1.0163759049993999</v>
      </c>
      <c r="V124" s="1">
        <v>57.7844910434372</v>
      </c>
    </row>
    <row r="125" spans="1:22" x14ac:dyDescent="0.3">
      <c r="A125" t="s">
        <v>236</v>
      </c>
      <c r="B125" s="1">
        <v>6.7087079028579097E-4</v>
      </c>
      <c r="C125" s="1">
        <v>0.51991464786647701</v>
      </c>
      <c r="D125" s="1">
        <v>5.7027941010855003E-2</v>
      </c>
      <c r="E125" s="1">
        <v>203.85685824595501</v>
      </c>
      <c r="F125" s="1">
        <v>7453</v>
      </c>
      <c r="G125" s="1">
        <v>0.80207534515840095</v>
      </c>
      <c r="H125" s="1">
        <v>62.693763612375101</v>
      </c>
      <c r="I125" s="1">
        <v>1</v>
      </c>
      <c r="J125" s="1">
        <v>0.15152310398993599</v>
      </c>
      <c r="K125" s="1">
        <v>0.38392660483306901</v>
      </c>
      <c r="L125" s="1">
        <v>813.44499892771796</v>
      </c>
      <c r="M125" s="1">
        <v>476</v>
      </c>
      <c r="N125" s="1">
        <v>0.96613024330783404</v>
      </c>
      <c r="O125" s="1">
        <v>97.920792883654798</v>
      </c>
      <c r="P125" s="1">
        <v>0.60869565217391297</v>
      </c>
      <c r="Q125" s="1">
        <v>0.267931954275129</v>
      </c>
      <c r="R125" s="1">
        <v>0.42520493509232499</v>
      </c>
      <c r="S125" s="1">
        <v>4041.8855869435001</v>
      </c>
      <c r="T125" s="1">
        <v>23</v>
      </c>
      <c r="U125" s="1">
        <v>1.01529744406778</v>
      </c>
      <c r="V125" s="1">
        <v>77.997478742643693</v>
      </c>
    </row>
    <row r="126" spans="1:22" x14ac:dyDescent="0.3">
      <c r="A126" t="s">
        <v>237</v>
      </c>
      <c r="B126" s="1">
        <v>2.06232813932172E-3</v>
      </c>
      <c r="C126" s="1">
        <v>0.519593729485609</v>
      </c>
      <c r="D126" s="1">
        <v>0.150652029509424</v>
      </c>
      <c r="E126" s="1">
        <v>262.47875302576699</v>
      </c>
      <c r="F126" s="1">
        <v>4364</v>
      </c>
      <c r="G126" s="1">
        <v>0.85130676071499101</v>
      </c>
      <c r="H126" s="1">
        <v>54.156898839295799</v>
      </c>
      <c r="I126" s="1">
        <v>1</v>
      </c>
      <c r="J126" s="1">
        <v>0.15310217300012199</v>
      </c>
      <c r="K126" s="1">
        <v>0.36157060774373101</v>
      </c>
      <c r="L126" s="1">
        <v>927.771384790958</v>
      </c>
      <c r="M126" s="1">
        <v>352</v>
      </c>
      <c r="N126" s="1">
        <v>0.97068709405577003</v>
      </c>
      <c r="O126" s="1">
        <v>84.307873182690201</v>
      </c>
      <c r="P126" s="1">
        <v>0.11111111111111099</v>
      </c>
      <c r="Q126" s="1">
        <v>0.181918527593945</v>
      </c>
      <c r="R126" s="1">
        <v>0.58843419129214702</v>
      </c>
      <c r="S126" s="1">
        <v>4531.8282489213998</v>
      </c>
      <c r="T126" s="1">
        <v>18</v>
      </c>
      <c r="U126" s="1">
        <v>1.0084974285739201</v>
      </c>
      <c r="V126" s="1">
        <v>56.616331069645</v>
      </c>
    </row>
    <row r="127" spans="1:22" x14ac:dyDescent="0.3">
      <c r="A127" t="s">
        <v>41</v>
      </c>
      <c r="B127" s="1">
        <v>9.6913137114142105E-3</v>
      </c>
      <c r="C127" s="1">
        <v>0.52213353975100996</v>
      </c>
      <c r="D127" s="1">
        <v>3.3037067635254998E-2</v>
      </c>
      <c r="E127" s="1">
        <v>336.66878974350197</v>
      </c>
      <c r="F127" s="1">
        <v>2786</v>
      </c>
      <c r="G127" s="1">
        <v>0.90856671474997497</v>
      </c>
      <c r="H127" s="1">
        <v>57.236892289025498</v>
      </c>
      <c r="I127" s="1">
        <v>0.93055555555555503</v>
      </c>
      <c r="J127" s="1">
        <v>0.216248703668762</v>
      </c>
      <c r="K127" s="1">
        <v>0.29273027086494902</v>
      </c>
      <c r="L127" s="1">
        <v>874.41843405283203</v>
      </c>
      <c r="M127" s="1">
        <v>432</v>
      </c>
      <c r="N127" s="1">
        <v>0.97725037471167098</v>
      </c>
      <c r="O127" s="1">
        <v>85.929422359369099</v>
      </c>
      <c r="P127" s="1">
        <v>0.11764705882352899</v>
      </c>
      <c r="Q127" s="1">
        <v>0.15760150105321</v>
      </c>
      <c r="R127" s="1">
        <v>0.53547007600639396</v>
      </c>
      <c r="S127" s="1">
        <v>4634.1856598224804</v>
      </c>
      <c r="T127" s="1">
        <v>17</v>
      </c>
      <c r="U127" s="1">
        <v>1.0000774989147201</v>
      </c>
      <c r="V127" s="1">
        <v>67.844006282137101</v>
      </c>
    </row>
    <row r="128" spans="1:22" x14ac:dyDescent="0.3">
      <c r="A128" t="s">
        <v>238</v>
      </c>
      <c r="B128" s="1">
        <v>1.7330307406643201E-2</v>
      </c>
      <c r="C128" s="1">
        <v>0.39830995026753502</v>
      </c>
      <c r="D128" s="1">
        <v>0.21208289055393101</v>
      </c>
      <c r="E128" s="1">
        <v>251.76947398476599</v>
      </c>
      <c r="F128" s="1">
        <v>4847</v>
      </c>
      <c r="G128" s="1">
        <v>0.85223738014026096</v>
      </c>
      <c r="H128" s="1">
        <v>54.8347652788175</v>
      </c>
      <c r="I128" s="1">
        <v>1</v>
      </c>
      <c r="J128" s="1">
        <v>0.120329205850555</v>
      </c>
      <c r="K128" s="1">
        <v>0.41386113918171402</v>
      </c>
      <c r="L128" s="1">
        <v>848.399350180223</v>
      </c>
      <c r="M128" s="1">
        <v>426</v>
      </c>
      <c r="N128" s="1">
        <v>0.97222224278708003</v>
      </c>
      <c r="O128" s="1">
        <v>83.567011578931798</v>
      </c>
      <c r="P128" s="1">
        <v>5.2631578947368397E-2</v>
      </c>
      <c r="Q128" s="1">
        <v>0.15784588336098701</v>
      </c>
      <c r="R128" s="1">
        <v>0.61691007743609005</v>
      </c>
      <c r="S128" s="1">
        <v>4423.5858697881504</v>
      </c>
      <c r="T128" s="1">
        <v>19</v>
      </c>
      <c r="U128" s="1">
        <v>1.0148547144248901</v>
      </c>
      <c r="V128" s="1">
        <v>56.716952973877298</v>
      </c>
    </row>
    <row r="129" spans="1:22" x14ac:dyDescent="0.3">
      <c r="A129" t="s">
        <v>239</v>
      </c>
      <c r="B129" s="1">
        <v>1.2568386810586999E-2</v>
      </c>
      <c r="C129" s="1">
        <v>0.45806283105706402</v>
      </c>
      <c r="D129" s="1">
        <v>7.7924917598677104E-2</v>
      </c>
      <c r="E129" s="1">
        <v>212.61070071514499</v>
      </c>
      <c r="F129" s="1">
        <v>6763</v>
      </c>
      <c r="G129" s="1">
        <v>0.812089490722401</v>
      </c>
      <c r="H129" s="1">
        <v>50.443054108478997</v>
      </c>
      <c r="I129" s="1">
        <v>1</v>
      </c>
      <c r="J129" s="1">
        <v>3.1070810547352199E-2</v>
      </c>
      <c r="K129" s="1">
        <v>0.59876128059949596</v>
      </c>
      <c r="L129" s="1">
        <v>871.04451082161302</v>
      </c>
      <c r="M129" s="1">
        <v>359</v>
      </c>
      <c r="N129" s="1">
        <v>0.96085013452030399</v>
      </c>
      <c r="O129" s="1">
        <v>90.479476426213594</v>
      </c>
      <c r="P129" s="1">
        <v>0.1</v>
      </c>
      <c r="Q129" s="1">
        <v>0.189906763996496</v>
      </c>
      <c r="R129" s="1">
        <v>0.572709221069584</v>
      </c>
      <c r="S129" s="1">
        <v>4291.8253784465696</v>
      </c>
      <c r="T129" s="1">
        <v>20</v>
      </c>
      <c r="U129" s="1">
        <v>1.0155477118601699</v>
      </c>
      <c r="V129" s="1">
        <v>73.369657348803798</v>
      </c>
    </row>
    <row r="130" spans="1:22" x14ac:dyDescent="0.3">
      <c r="A130" t="s">
        <v>240</v>
      </c>
      <c r="B130" s="1">
        <v>3.3423856277418002E-3</v>
      </c>
      <c r="C130" s="1">
        <v>0.53505250441987695</v>
      </c>
      <c r="D130" s="1">
        <v>8.0061341508990094E-2</v>
      </c>
      <c r="E130" s="1">
        <v>259.83634485997902</v>
      </c>
      <c r="F130" s="1">
        <v>4787</v>
      </c>
      <c r="G130" s="1">
        <v>0.85741783655859904</v>
      </c>
      <c r="H130" s="1">
        <v>57.489626458440398</v>
      </c>
      <c r="I130" s="1">
        <v>1</v>
      </c>
      <c r="J130" s="1">
        <v>0.120442906171305</v>
      </c>
      <c r="K130" s="1">
        <v>0.410950405331522</v>
      </c>
      <c r="L130" s="1">
        <v>1129.18836338086</v>
      </c>
      <c r="M130" s="1">
        <v>246</v>
      </c>
      <c r="N130" s="1">
        <v>0.96784976900888797</v>
      </c>
      <c r="O130" s="1">
        <v>113.683905432393</v>
      </c>
      <c r="P130" s="1">
        <v>0.13793103448275801</v>
      </c>
      <c r="Q130" s="1">
        <v>0.218672278147515</v>
      </c>
      <c r="R130" s="1">
        <v>0.55868196093579403</v>
      </c>
      <c r="S130" s="1">
        <v>3616.7651318488702</v>
      </c>
      <c r="T130" s="1">
        <v>29</v>
      </c>
      <c r="U130" s="1">
        <v>1.0153263072426499</v>
      </c>
      <c r="V130" s="1">
        <v>57.255403862120197</v>
      </c>
    </row>
    <row r="131" spans="1:22" x14ac:dyDescent="0.3">
      <c r="A131" t="s">
        <v>241</v>
      </c>
      <c r="B131" s="1">
        <v>6.8882899071578303E-3</v>
      </c>
      <c r="C131" s="1">
        <v>0.47655107830737198</v>
      </c>
      <c r="D131" s="1">
        <v>9.9970251165162699E-2</v>
      </c>
      <c r="E131" s="1">
        <v>303.14208884553102</v>
      </c>
      <c r="F131" s="1">
        <v>3339</v>
      </c>
      <c r="G131" s="1">
        <v>0.88934500275662898</v>
      </c>
      <c r="H131" s="1">
        <v>57.722769201051698</v>
      </c>
      <c r="I131" s="1">
        <v>1</v>
      </c>
      <c r="J131" s="1">
        <v>0.163804951312363</v>
      </c>
      <c r="K131" s="1">
        <v>0.34013531512157102</v>
      </c>
      <c r="L131" s="1">
        <v>1217.3187590529501</v>
      </c>
      <c r="M131" s="1">
        <v>217</v>
      </c>
      <c r="N131" s="1">
        <v>0.99075663730401597</v>
      </c>
      <c r="O131" s="1">
        <v>89.923294132792194</v>
      </c>
      <c r="P131" s="1">
        <v>7.69230769230769E-2</v>
      </c>
      <c r="Q131" s="1">
        <v>0.23935567128059901</v>
      </c>
      <c r="R131" s="1">
        <v>0.57884970195855701</v>
      </c>
      <c r="S131" s="1">
        <v>5307.5619226764602</v>
      </c>
      <c r="T131" s="1">
        <v>13</v>
      </c>
      <c r="U131" s="1">
        <v>1.0177184047044801</v>
      </c>
      <c r="V131" s="1">
        <v>49.177771731878799</v>
      </c>
    </row>
    <row r="132" spans="1:22" x14ac:dyDescent="0.3">
      <c r="A132" t="s">
        <v>42</v>
      </c>
      <c r="B132" s="1">
        <v>2.8140189306727998E-3</v>
      </c>
      <c r="C132" s="1">
        <v>0.48235243593831001</v>
      </c>
      <c r="D132" s="1">
        <v>7.4995132266078998E-2</v>
      </c>
      <c r="E132" s="1">
        <v>279.29514084534998</v>
      </c>
      <c r="F132" s="1">
        <v>3909</v>
      </c>
      <c r="G132" s="1">
        <v>0.86396332678447696</v>
      </c>
      <c r="H132" s="1">
        <v>58.8313071101079</v>
      </c>
      <c r="I132" s="1">
        <v>1</v>
      </c>
      <c r="J132" s="1">
        <v>0.17402769941124299</v>
      </c>
      <c r="K132" s="1">
        <v>0.302637615921792</v>
      </c>
      <c r="L132" s="1">
        <v>893.35978251914298</v>
      </c>
      <c r="M132" s="1">
        <v>401</v>
      </c>
      <c r="N132" s="1">
        <v>0.97087753790045095</v>
      </c>
      <c r="O132" s="1">
        <v>93.6365486035061</v>
      </c>
      <c r="P132" s="1">
        <v>0.46153846153846101</v>
      </c>
      <c r="Q132" s="1">
        <v>0.181522709212942</v>
      </c>
      <c r="R132" s="1">
        <v>0.53947030920907602</v>
      </c>
      <c r="S132" s="1">
        <v>5324.2091562477499</v>
      </c>
      <c r="T132" s="1">
        <v>13</v>
      </c>
      <c r="U132" s="1">
        <v>1.01475812703569</v>
      </c>
      <c r="V132" s="1">
        <v>57.126907150521198</v>
      </c>
    </row>
    <row r="133" spans="1:22" x14ac:dyDescent="0.3">
      <c r="A133" t="s">
        <v>242</v>
      </c>
      <c r="B133" s="1">
        <v>1.5114873035066499E-2</v>
      </c>
      <c r="C133" s="1">
        <v>0.47650830136037597</v>
      </c>
      <c r="D133" s="1">
        <v>0.13256585410537799</v>
      </c>
      <c r="E133" s="1">
        <v>248.67045390996901</v>
      </c>
      <c r="F133" s="1">
        <v>4962</v>
      </c>
      <c r="G133" s="1">
        <v>0.84465165661336405</v>
      </c>
      <c r="H133" s="1">
        <v>60.848043532401803</v>
      </c>
      <c r="I133" s="1">
        <v>0.99739583333333304</v>
      </c>
      <c r="J133" s="1">
        <v>0.161888773852955</v>
      </c>
      <c r="K133" s="1">
        <v>0.355927173275005</v>
      </c>
      <c r="L133" s="1">
        <v>918.638171360824</v>
      </c>
      <c r="M133" s="1">
        <v>384</v>
      </c>
      <c r="N133" s="1">
        <v>0.98572835895663902</v>
      </c>
      <c r="O133" s="1">
        <v>87.113282379841706</v>
      </c>
      <c r="P133" s="1">
        <v>4.7619047619047603E-2</v>
      </c>
      <c r="Q133" s="1">
        <v>0.229124782082542</v>
      </c>
      <c r="R133" s="1">
        <v>0.55563334787156904</v>
      </c>
      <c r="S133" s="1">
        <v>4217.4757710962504</v>
      </c>
      <c r="T133" s="1">
        <v>21</v>
      </c>
      <c r="U133" s="1">
        <v>1.0130268804901901</v>
      </c>
      <c r="V133" s="1">
        <v>59.188998152975699</v>
      </c>
    </row>
    <row r="134" spans="1:22" x14ac:dyDescent="0.3">
      <c r="A134" t="s">
        <v>43</v>
      </c>
      <c r="B134" s="1">
        <v>7.5987841945288699E-4</v>
      </c>
      <c r="C134" s="1">
        <v>0.51349310270582305</v>
      </c>
      <c r="D134" s="1">
        <v>0.11429964288062799</v>
      </c>
      <c r="E134" s="1">
        <v>243.433134810084</v>
      </c>
      <c r="F134" s="1">
        <v>5264</v>
      </c>
      <c r="G134" s="1">
        <v>0.85513479391226799</v>
      </c>
      <c r="H134" s="1">
        <v>51.551390924408402</v>
      </c>
      <c r="I134" s="1">
        <v>1</v>
      </c>
      <c r="J134" s="1">
        <v>0.114745535996908</v>
      </c>
      <c r="K134" s="1">
        <v>0.457835694105997</v>
      </c>
      <c r="L134" s="1">
        <v>1009.18648288447</v>
      </c>
      <c r="M134" s="1">
        <v>303</v>
      </c>
      <c r="N134" s="1">
        <v>0.98014422031252901</v>
      </c>
      <c r="O134" s="1">
        <v>88.622959158723106</v>
      </c>
      <c r="P134" s="1">
        <v>0.33333333333333298</v>
      </c>
      <c r="Q134" s="1">
        <v>0.19457675044806799</v>
      </c>
      <c r="R134" s="1">
        <v>0.56854100309833899</v>
      </c>
      <c r="S134" s="1">
        <v>4213.7278939867301</v>
      </c>
      <c r="T134" s="1">
        <v>21</v>
      </c>
      <c r="U134" s="1">
        <v>1.0100847917350999</v>
      </c>
      <c r="V134" s="1">
        <v>49.032894160644503</v>
      </c>
    </row>
    <row r="135" spans="1:22" x14ac:dyDescent="0.3">
      <c r="A135" t="s">
        <v>243</v>
      </c>
      <c r="B135" s="1">
        <v>9.2780516091620704E-3</v>
      </c>
      <c r="C135" s="1">
        <v>0.49200662799698403</v>
      </c>
      <c r="D135" s="1">
        <v>8.8587927053145304E-2</v>
      </c>
      <c r="E135" s="1">
        <v>300.11007611052599</v>
      </c>
      <c r="F135" s="1">
        <v>3449</v>
      </c>
      <c r="G135" s="1">
        <v>0.88260630684512298</v>
      </c>
      <c r="H135" s="1">
        <v>64.368944090049297</v>
      </c>
      <c r="I135" s="1">
        <v>0.98641304347825998</v>
      </c>
      <c r="J135" s="1">
        <v>7.9216042515270493E-2</v>
      </c>
      <c r="K135" s="1">
        <v>0.48485424422338602</v>
      </c>
      <c r="L135" s="1">
        <v>887.26185869740402</v>
      </c>
      <c r="M135" s="1">
        <v>368</v>
      </c>
      <c r="N135" s="1">
        <v>0.97044096862571405</v>
      </c>
      <c r="O135" s="1">
        <v>79.531071012723501</v>
      </c>
      <c r="P135" s="1">
        <v>0.11111111111111099</v>
      </c>
      <c r="Q135" s="1">
        <v>0.241270033930582</v>
      </c>
      <c r="R135" s="1">
        <v>0.552178541276658</v>
      </c>
      <c r="S135" s="1">
        <v>4564.0588133802603</v>
      </c>
      <c r="T135" s="1">
        <v>18</v>
      </c>
      <c r="U135" s="1">
        <v>1.01493138465648</v>
      </c>
      <c r="V135" s="1">
        <v>57.758426781447</v>
      </c>
    </row>
    <row r="136" spans="1:22" x14ac:dyDescent="0.3">
      <c r="A136" t="s">
        <v>244</v>
      </c>
      <c r="B136" s="1">
        <v>1.6578249336869999E-3</v>
      </c>
      <c r="C136" s="1">
        <v>0.46372982963808601</v>
      </c>
      <c r="D136" s="1">
        <v>0.105546645974456</v>
      </c>
      <c r="E136" s="1">
        <v>324.18773952786</v>
      </c>
      <c r="F136" s="1">
        <v>3016</v>
      </c>
      <c r="G136" s="1">
        <v>0.89626486009463902</v>
      </c>
      <c r="H136" s="1">
        <v>57.9675860714107</v>
      </c>
      <c r="I136" s="1">
        <v>1</v>
      </c>
      <c r="J136" s="1">
        <v>0.10369298526569699</v>
      </c>
      <c r="K136" s="1">
        <v>0.40038713961692501</v>
      </c>
      <c r="L136" s="1">
        <v>1366.6441912425801</v>
      </c>
      <c r="M136" s="1">
        <v>165</v>
      </c>
      <c r="N136" s="1">
        <v>0.98141044698747804</v>
      </c>
      <c r="O136" s="1">
        <v>95.353983830991893</v>
      </c>
      <c r="P136" s="1">
        <v>4.3478260869565202E-2</v>
      </c>
      <c r="Q136" s="1">
        <v>0.16811656346272999</v>
      </c>
      <c r="R136" s="1">
        <v>0.44771331246887203</v>
      </c>
      <c r="S136" s="1">
        <v>4067.3092036539801</v>
      </c>
      <c r="T136" s="1">
        <v>23</v>
      </c>
      <c r="U136" s="1">
        <v>1.0218528282925701</v>
      </c>
      <c r="V136" s="1">
        <v>45.159907349359102</v>
      </c>
    </row>
    <row r="137" spans="1:22" x14ac:dyDescent="0.3">
      <c r="A137" t="s">
        <v>245</v>
      </c>
      <c r="B137" s="1">
        <v>2.5894538606402999E-2</v>
      </c>
      <c r="C137" s="1">
        <v>0.48907887117412302</v>
      </c>
      <c r="D137" s="1">
        <v>5.3835698401115302E-2</v>
      </c>
      <c r="E137" s="1">
        <v>267.80183421919702</v>
      </c>
      <c r="F137" s="1">
        <v>4248</v>
      </c>
      <c r="G137" s="1">
        <v>0.86129938193266398</v>
      </c>
      <c r="H137" s="1">
        <v>61.267285124811401</v>
      </c>
      <c r="I137" s="1">
        <v>0.68389057750759796</v>
      </c>
      <c r="J137" s="1">
        <v>0.218610112982418</v>
      </c>
      <c r="K137" s="1">
        <v>0.29529103068999102</v>
      </c>
      <c r="L137" s="1">
        <v>980.91926258598005</v>
      </c>
      <c r="M137" s="1">
        <v>329</v>
      </c>
      <c r="N137" s="1">
        <v>0.97579324980050697</v>
      </c>
      <c r="O137" s="1">
        <v>78.489099525512998</v>
      </c>
      <c r="P137" s="1">
        <v>0.266666666666666</v>
      </c>
      <c r="Q137" s="1">
        <v>0.19141178569929501</v>
      </c>
      <c r="R137" s="1">
        <v>0.63904558015349</v>
      </c>
      <c r="S137" s="1">
        <v>4994.0808440009396</v>
      </c>
      <c r="T137" s="1">
        <v>15</v>
      </c>
      <c r="U137" s="1">
        <v>1.0156595419791099</v>
      </c>
      <c r="V137" s="1">
        <v>59.811005206586898</v>
      </c>
    </row>
    <row r="138" spans="1:22" x14ac:dyDescent="0.3">
      <c r="A138" t="s">
        <v>246</v>
      </c>
      <c r="B138" s="1">
        <v>7.6394194041252798E-4</v>
      </c>
      <c r="C138" s="1">
        <v>0.38951988847997898</v>
      </c>
      <c r="D138" s="1">
        <v>0.100440150564115</v>
      </c>
      <c r="E138" s="1">
        <v>280.65765524448301</v>
      </c>
      <c r="F138" s="1">
        <v>3927</v>
      </c>
      <c r="G138" s="1">
        <v>0.86538683886226997</v>
      </c>
      <c r="H138" s="1">
        <v>59.065658266077399</v>
      </c>
      <c r="I138" s="1">
        <v>1</v>
      </c>
      <c r="J138" s="1">
        <v>0.11612472518373899</v>
      </c>
      <c r="K138" s="1">
        <v>0.41633444665386199</v>
      </c>
      <c r="L138" s="1">
        <v>884.02372729276601</v>
      </c>
      <c r="M138" s="1">
        <v>390</v>
      </c>
      <c r="N138" s="1">
        <v>0.97571886414629305</v>
      </c>
      <c r="O138" s="1">
        <v>88.687614438241596</v>
      </c>
      <c r="P138" s="1">
        <v>0.238095238095238</v>
      </c>
      <c r="Q138" s="1">
        <v>6.8542157709274507E-2</v>
      </c>
      <c r="R138" s="1">
        <v>0.52322769021953996</v>
      </c>
      <c r="S138" s="1">
        <v>4222.97381433804</v>
      </c>
      <c r="T138" s="1">
        <v>21</v>
      </c>
      <c r="U138" s="1">
        <v>1.0047563130538599</v>
      </c>
      <c r="V138" s="1">
        <v>55.865569040087799</v>
      </c>
    </row>
    <row r="139" spans="1:22" x14ac:dyDescent="0.3">
      <c r="A139" t="s">
        <v>247</v>
      </c>
      <c r="B139" s="1">
        <v>3.1411263181512199E-3</v>
      </c>
      <c r="C139" s="1">
        <v>0.44016942106951301</v>
      </c>
      <c r="D139" s="1">
        <v>8.1229834863297198E-2</v>
      </c>
      <c r="E139" s="1">
        <v>264.31847060509699</v>
      </c>
      <c r="F139" s="1">
        <v>4457</v>
      </c>
      <c r="G139" s="1">
        <v>0.85584771947280103</v>
      </c>
      <c r="H139" s="1">
        <v>54.331595409327399</v>
      </c>
      <c r="I139" s="1">
        <v>1</v>
      </c>
      <c r="J139" s="1">
        <v>4.4204008235667697E-2</v>
      </c>
      <c r="K139" s="1">
        <v>0.61903704503685997</v>
      </c>
      <c r="L139" s="1">
        <v>1538.2928144771199</v>
      </c>
      <c r="M139" s="1">
        <v>123</v>
      </c>
      <c r="N139" s="1">
        <v>0.98417286874611698</v>
      </c>
      <c r="O139" s="1">
        <v>99.982536092346194</v>
      </c>
      <c r="P139" s="1">
        <v>0.125</v>
      </c>
      <c r="Q139" s="1">
        <v>0.156715169269636</v>
      </c>
      <c r="R139" s="1">
        <v>0.54296179424657198</v>
      </c>
      <c r="S139" s="1">
        <v>4826.5166988703504</v>
      </c>
      <c r="T139" s="1">
        <v>16</v>
      </c>
      <c r="U139" s="1">
        <v>1.00777385778859</v>
      </c>
      <c r="V139" s="1">
        <v>60.6649478599887</v>
      </c>
    </row>
    <row r="140" spans="1:22" x14ac:dyDescent="0.3">
      <c r="A140" t="s">
        <v>248</v>
      </c>
      <c r="B140" s="1">
        <v>1.2528765021733499E-2</v>
      </c>
      <c r="C140" s="1">
        <v>0.44317140035010699</v>
      </c>
      <c r="D140" s="1">
        <v>0.17871762283513401</v>
      </c>
      <c r="E140" s="1">
        <v>281.70152484037197</v>
      </c>
      <c r="F140" s="1">
        <v>3911</v>
      </c>
      <c r="G140" s="1">
        <v>0.876579913527335</v>
      </c>
      <c r="H140" s="1">
        <v>48.930163413804998</v>
      </c>
      <c r="I140" s="1">
        <v>0.83990147783251201</v>
      </c>
      <c r="J140" s="1">
        <v>0.22488295347561901</v>
      </c>
      <c r="K140" s="1">
        <v>0.28674221353916202</v>
      </c>
      <c r="L140" s="1">
        <v>906.58922222198203</v>
      </c>
      <c r="M140" s="1">
        <v>406</v>
      </c>
      <c r="N140" s="1">
        <v>0.98121952823555103</v>
      </c>
      <c r="O140" s="1">
        <v>70.900123571972401</v>
      </c>
      <c r="P140" s="1">
        <v>0.107142857142857</v>
      </c>
      <c r="Q140" s="1">
        <v>0.15712059427451799</v>
      </c>
      <c r="R140" s="1">
        <v>0.45363934292889402</v>
      </c>
      <c r="S140" s="1">
        <v>3636.4837787751098</v>
      </c>
      <c r="T140" s="1">
        <v>28</v>
      </c>
      <c r="U140" s="1">
        <v>1.0083115774284599</v>
      </c>
      <c r="V140" s="1">
        <v>42.391807839349603</v>
      </c>
    </row>
    <row r="141" spans="1:22" x14ac:dyDescent="0.3">
      <c r="A141" t="s">
        <v>249</v>
      </c>
      <c r="B141" s="1">
        <v>8.4367245657568195E-3</v>
      </c>
      <c r="C141" s="1">
        <v>0.48194970104087698</v>
      </c>
      <c r="D141" s="1">
        <v>0.114700702090428</v>
      </c>
      <c r="E141" s="1">
        <v>227.32196454223899</v>
      </c>
      <c r="F141" s="1">
        <v>6045</v>
      </c>
      <c r="G141" s="1">
        <v>0.83066554631742495</v>
      </c>
      <c r="H141" s="1">
        <v>54.9507657654556</v>
      </c>
      <c r="I141" s="1">
        <v>1</v>
      </c>
      <c r="J141" s="1">
        <v>0.11175170529719</v>
      </c>
      <c r="K141" s="1">
        <v>0.37361417335147201</v>
      </c>
      <c r="L141" s="1">
        <v>1185.6150446087499</v>
      </c>
      <c r="M141" s="1">
        <v>220</v>
      </c>
      <c r="N141" s="1">
        <v>0.97690186892789299</v>
      </c>
      <c r="O141" s="1">
        <v>108.948360477164</v>
      </c>
      <c r="P141" s="1">
        <v>8.6956521739130405E-2</v>
      </c>
      <c r="Q141" s="1">
        <v>0.20195941875935899</v>
      </c>
      <c r="R141" s="1">
        <v>0.43340177142515701</v>
      </c>
      <c r="S141" s="1">
        <v>4032.62884461556</v>
      </c>
      <c r="T141" s="1">
        <v>23</v>
      </c>
      <c r="U141" s="1">
        <v>1.01005067203775</v>
      </c>
      <c r="V141" s="1">
        <v>58.742378256310701</v>
      </c>
    </row>
    <row r="142" spans="1:22" x14ac:dyDescent="0.3">
      <c r="A142" t="s">
        <v>250</v>
      </c>
      <c r="B142" s="1">
        <v>1.6762060506950099E-2</v>
      </c>
      <c r="C142" s="1">
        <v>0.41692970762798698</v>
      </c>
      <c r="D142" s="1">
        <v>0.140622873607923</v>
      </c>
      <c r="E142" s="1">
        <v>250.191766971188</v>
      </c>
      <c r="F142" s="1">
        <v>4892</v>
      </c>
      <c r="G142" s="1">
        <v>0.85063132390483098</v>
      </c>
      <c r="H142" s="1">
        <v>52.009588968107501</v>
      </c>
      <c r="I142" s="1">
        <v>0.92670157068062797</v>
      </c>
      <c r="J142" s="1">
        <v>0.19589553038733001</v>
      </c>
      <c r="K142" s="1">
        <v>0.27710843373493899</v>
      </c>
      <c r="L142" s="1">
        <v>1310.0824833407801</v>
      </c>
      <c r="M142" s="1">
        <v>191</v>
      </c>
      <c r="N142" s="1">
        <v>0.98422650277381896</v>
      </c>
      <c r="O142" s="1">
        <v>78.251116758412493</v>
      </c>
      <c r="P142" s="1">
        <v>8.3333333333333301E-2</v>
      </c>
      <c r="Q142" s="1">
        <v>0.207934017563743</v>
      </c>
      <c r="R142" s="1">
        <v>0.53294798118428699</v>
      </c>
      <c r="S142" s="1">
        <v>3943.9057655372699</v>
      </c>
      <c r="T142" s="1">
        <v>24</v>
      </c>
      <c r="U142" s="1">
        <v>1.0114610805229001</v>
      </c>
      <c r="V142" s="1">
        <v>41.736471062250502</v>
      </c>
    </row>
    <row r="143" spans="1:22" x14ac:dyDescent="0.3">
      <c r="A143" t="s">
        <v>251</v>
      </c>
      <c r="B143" s="1">
        <v>8.5143863769817901E-3</v>
      </c>
      <c r="C143" s="1">
        <v>0.44353084995973002</v>
      </c>
      <c r="D143" s="1">
        <v>9.7800417926847197E-2</v>
      </c>
      <c r="E143" s="1">
        <v>301.33061757162898</v>
      </c>
      <c r="F143" s="1">
        <v>3406</v>
      </c>
      <c r="G143" s="1">
        <v>0.89198506025802105</v>
      </c>
      <c r="H143" s="1">
        <v>48.849865288704997</v>
      </c>
      <c r="I143" s="1">
        <v>0.958937198067632</v>
      </c>
      <c r="J143" s="1">
        <v>0.197223266146106</v>
      </c>
      <c r="K143" s="1">
        <v>0.26569756585925802</v>
      </c>
      <c r="L143" s="1">
        <v>882.46100401638296</v>
      </c>
      <c r="M143" s="1">
        <v>414</v>
      </c>
      <c r="N143" s="1">
        <v>0.98091736471080004</v>
      </c>
      <c r="O143" s="1">
        <v>80.110499510301693</v>
      </c>
      <c r="P143" s="1">
        <v>8.3333333333333301E-2</v>
      </c>
      <c r="Q143" s="1">
        <v>0.155702683383354</v>
      </c>
      <c r="R143" s="1">
        <v>0.51063153924040505</v>
      </c>
      <c r="S143" s="1">
        <v>3888.4804506304099</v>
      </c>
      <c r="T143" s="1">
        <v>24</v>
      </c>
      <c r="U143" s="1">
        <v>1.0134471533306599</v>
      </c>
      <c r="V143" s="1">
        <v>47.016144492913497</v>
      </c>
    </row>
  </sheetData>
  <mergeCells count="1">
    <mergeCell ref="A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Experimento 1</vt:lpstr>
      <vt:lpstr>Experimento 2</vt:lpstr>
      <vt:lpstr>Experimento 3</vt:lpstr>
      <vt:lpstr>Experimiento 4</vt:lpstr>
      <vt:lpstr>Experimento 5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casado</dc:creator>
  <cp:lastModifiedBy>alejandra casado</cp:lastModifiedBy>
  <dcterms:created xsi:type="dcterms:W3CDTF">2021-03-15T08:37:52Z</dcterms:created>
  <dcterms:modified xsi:type="dcterms:W3CDTF">2021-03-15T09:38:28Z</dcterms:modified>
</cp:coreProperties>
</file>