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EBA433E-C83F-4CEC-9A4B-56DE7F8A28D9}" xr6:coauthVersionLast="47" xr6:coauthVersionMax="47" xr10:uidLastSave="{00000000-0000-0000-0000-000000000000}"/>
  <workbookProtection lockStructure="1"/>
  <bookViews>
    <workbookView xWindow="-108" yWindow="-108" windowWidth="23256" windowHeight="1257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 a="1"/>
  <c r="I3" i="2" s="1"/>
  <c r="H2" i="2"/>
  <c r="I101" i="2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J2" i="1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D85" i="5" s="1" a="1"/>
  <c r="D85" i="5" s="1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9" i="3" l="1"/>
  <c r="A85" i="5"/>
  <c r="AC2" i="1"/>
  <c r="AE2" i="1"/>
  <c r="I50" i="2" a="1"/>
  <c r="I50" i="2" s="1"/>
  <c r="D50" i="5" s="1" a="1"/>
  <c r="D50" i="5" s="1"/>
  <c r="H45" i="2"/>
  <c r="I39" i="2" a="1"/>
  <c r="I39" i="2" s="1"/>
  <c r="D39" i="5" s="1" a="1"/>
  <c r="D39" i="5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D44" i="5" s="1" a="1"/>
  <c r="D44" i="5" s="1"/>
  <c r="H39" i="2"/>
  <c r="I33" i="2" a="1"/>
  <c r="I33" i="2" s="1"/>
  <c r="I27" i="2" a="1"/>
  <c r="I27" i="2" s="1"/>
  <c r="D27" i="5" s="1" a="1"/>
  <c r="D27" i="5" s="1"/>
  <c r="I21" i="2" a="1"/>
  <c r="I21" i="2" s="1"/>
  <c r="I15" i="2" a="1"/>
  <c r="I15" i="2" s="1"/>
  <c r="I9" i="2" a="1"/>
  <c r="I9" i="2" s="1"/>
  <c r="D9" i="5" s="1" a="1"/>
  <c r="D9" i="5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D26" i="5" s="1" a="1"/>
  <c r="D26" i="5" s="1"/>
  <c r="I20" i="2" a="1"/>
  <c r="I20" i="2" s="1"/>
  <c r="I14" i="2" a="1"/>
  <c r="I14" i="2" s="1"/>
  <c r="D14" i="5" s="1" a="1"/>
  <c r="D14" i="5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D6" i="5" s="1" a="1"/>
  <c r="D6" i="5" s="1"/>
  <c r="I11" i="2" a="1"/>
  <c r="I11" i="2" s="1"/>
  <c r="D11" i="5" s="1" a="1"/>
  <c r="D11" i="5" s="1"/>
  <c r="H29" i="2"/>
  <c r="I28" i="2" a="1"/>
  <c r="I28" i="2" s="1"/>
  <c r="H47" i="2"/>
  <c r="H42" i="2"/>
  <c r="I36" i="2" a="1"/>
  <c r="I36" i="2" s="1"/>
  <c r="D36" i="5" s="1" a="1"/>
  <c r="D36" i="5" s="1"/>
  <c r="I30" i="2" a="1"/>
  <c r="I30" i="2" s="1"/>
  <c r="I24" i="2" a="1"/>
  <c r="I24" i="2" s="1"/>
  <c r="D24" i="5" s="1" a="1"/>
  <c r="D24" i="5" s="1"/>
  <c r="I18" i="2" a="1"/>
  <c r="I18" i="2" s="1"/>
  <c r="I12" i="2" a="1"/>
  <c r="I12" i="2" s="1"/>
  <c r="D12" i="5" s="1" a="1"/>
  <c r="D12" i="5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D46" i="5" s="1" a="1"/>
  <c r="D46" i="5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34" i="5" l="1" a="1"/>
  <c r="D34" i="5" s="1"/>
  <c r="D16" i="5" a="1"/>
  <c r="D16" i="5" s="1"/>
  <c r="D25" i="5" a="1"/>
  <c r="D25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" i="5"/>
  <c r="K32" i="5"/>
  <c r="K8" i="5"/>
  <c r="K3" i="5"/>
  <c r="K50" i="5"/>
  <c r="K85" i="5"/>
  <c r="K78" i="5"/>
  <c r="K70" i="5"/>
  <c r="K49" i="5"/>
  <c r="K56" i="5"/>
  <c r="K14" i="5"/>
  <c r="K79" i="5"/>
  <c r="K10" i="5"/>
  <c r="K83" i="5"/>
  <c r="K30" i="5"/>
  <c r="K99" i="5"/>
  <c r="K27" i="5"/>
  <c r="K31" i="5"/>
  <c r="K57" i="5"/>
  <c r="K25" i="5"/>
  <c r="K68" i="5"/>
  <c r="K54" i="5"/>
  <c r="K61" i="5"/>
  <c r="K38" i="5"/>
  <c r="K53" i="5"/>
  <c r="K28" i="5"/>
  <c r="K42" i="5"/>
  <c r="K93" i="5"/>
  <c r="K95" i="5"/>
  <c r="K71" i="5"/>
  <c r="K48" i="5"/>
  <c r="K9" i="5"/>
  <c r="K19" i="5"/>
  <c r="K13" i="5"/>
  <c r="K64" i="5"/>
  <c r="K90" i="5"/>
  <c r="K39" i="5"/>
  <c r="K100" i="5"/>
  <c r="K73" i="5"/>
  <c r="K35" i="5"/>
  <c r="K34" i="5"/>
  <c r="K20" i="5"/>
  <c r="K91" i="5"/>
  <c r="K98" i="5"/>
  <c r="K29" i="5"/>
  <c r="K15" i="5"/>
  <c r="K36" i="5"/>
  <c r="K47" i="5"/>
  <c r="K45" i="5"/>
  <c r="K16" i="5"/>
  <c r="K76" i="5"/>
  <c r="K65" i="5"/>
  <c r="K21" i="5"/>
  <c r="K2" i="5"/>
  <c r="K63" i="5"/>
  <c r="K72" i="5"/>
  <c r="K6" i="5"/>
  <c r="K5" i="5"/>
  <c r="K12" i="5"/>
  <c r="K55" i="5"/>
  <c r="K94" i="5"/>
  <c r="K88" i="5"/>
  <c r="K44" i="5"/>
  <c r="K97" i="5"/>
  <c r="K74" i="5"/>
  <c r="K23" i="5"/>
  <c r="K43" i="5"/>
  <c r="K101" i="5"/>
  <c r="K92" i="5"/>
  <c r="K89" i="5"/>
  <c r="K69" i="5"/>
  <c r="K52" i="5"/>
  <c r="K59" i="5"/>
  <c r="K82" i="5"/>
  <c r="K67" i="5"/>
  <c r="K84" i="5"/>
  <c r="K60" i="5"/>
  <c r="K37" i="5"/>
  <c r="K22" i="5"/>
  <c r="K96" i="5"/>
  <c r="K41" i="5"/>
  <c r="K62" i="5"/>
  <c r="K86" i="5"/>
  <c r="K40" i="5"/>
  <c r="K33" i="5"/>
  <c r="K51" i="5"/>
  <c r="K18" i="5"/>
  <c r="K24" i="5"/>
  <c r="K75" i="5"/>
  <c r="K46" i="5"/>
  <c r="K81" i="5"/>
  <c r="K87" i="5"/>
  <c r="K58" i="5"/>
  <c r="K17" i="5"/>
  <c r="K26" i="5"/>
  <c r="K66" i="5"/>
  <c r="K7" i="5"/>
  <c r="K11" i="5"/>
  <c r="K80" i="5"/>
  <c r="K77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75" i="5"/>
  <c r="L24" i="5"/>
  <c r="L37" i="5"/>
  <c r="L43" i="5"/>
  <c r="L26" i="5"/>
  <c r="L72" i="5"/>
  <c r="N36" i="5"/>
  <c r="L75" i="5"/>
  <c r="N96" i="5"/>
  <c r="M62" i="5"/>
  <c r="L68" i="5"/>
  <c r="M58" i="5"/>
  <c r="M14" i="5"/>
  <c r="L90" i="5"/>
  <c r="L12" i="5"/>
  <c r="L36" i="5"/>
  <c r="M73" i="5"/>
  <c r="M100" i="5"/>
  <c r="N27" i="5"/>
  <c r="L35" i="5"/>
  <c r="M93" i="5"/>
  <c r="N34" i="5"/>
  <c r="N49" i="5"/>
  <c r="L95" i="5"/>
  <c r="M33" i="5"/>
  <c r="M41" i="5"/>
  <c r="N8" i="5"/>
  <c r="N67" i="5"/>
  <c r="L3" i="5"/>
  <c r="L15" i="5"/>
  <c r="N38" i="5"/>
  <c r="N101" i="5"/>
  <c r="M9" i="5"/>
  <c r="N10" i="5"/>
  <c r="N42" i="5"/>
  <c r="L31" i="5"/>
  <c r="M43" i="5"/>
  <c r="L49" i="5"/>
  <c r="M37" i="5"/>
  <c r="M55" i="5"/>
  <c r="L53" i="5"/>
  <c r="M42" i="5"/>
  <c r="N41" i="5"/>
  <c r="L23" i="5"/>
  <c r="N40" i="5"/>
  <c r="N16" i="5"/>
  <c r="N2" i="5"/>
  <c r="M4" i="5"/>
  <c r="L18" i="5"/>
  <c r="M56" i="5"/>
  <c r="M52" i="5"/>
  <c r="N14" i="5"/>
  <c r="L86" i="5"/>
  <c r="N59" i="5"/>
  <c r="M91" i="5"/>
  <c r="M70" i="5"/>
  <c r="M35" i="5"/>
  <c r="N61" i="5"/>
  <c r="N35" i="5"/>
  <c r="N46" i="5"/>
  <c r="M71" i="5"/>
  <c r="L65" i="5"/>
  <c r="L59" i="5"/>
  <c r="L85" i="5"/>
  <c r="N92" i="5"/>
  <c r="L79" i="5"/>
  <c r="L13" i="5"/>
  <c r="M26" i="5"/>
  <c r="L28" i="5"/>
  <c r="N89" i="5"/>
  <c r="M89" i="5"/>
  <c r="L76" i="5"/>
  <c r="N18" i="5"/>
  <c r="L101" i="5"/>
  <c r="L50" i="5"/>
  <c r="L51" i="5"/>
  <c r="M59" i="5"/>
  <c r="L55" i="5"/>
  <c r="L82" i="5"/>
  <c r="N81" i="5"/>
  <c r="M50" i="5"/>
  <c r="M17" i="5"/>
  <c r="L17" i="5"/>
  <c r="M66" i="5"/>
  <c r="L71" i="5"/>
  <c r="L77" i="5"/>
  <c r="N54" i="5"/>
  <c r="N11" i="5"/>
  <c r="L11" i="5"/>
  <c r="M98" i="5"/>
  <c r="M83" i="5"/>
  <c r="N69" i="5"/>
  <c r="N25" i="5"/>
  <c r="M18" i="5"/>
  <c r="N60" i="5"/>
  <c r="M6" i="5"/>
  <c r="L25" i="5"/>
  <c r="M25" i="5"/>
  <c r="N88" i="5"/>
  <c r="M79" i="5"/>
  <c r="N19" i="5"/>
  <c r="M74" i="5"/>
  <c r="N68" i="5"/>
  <c r="N94" i="5"/>
  <c r="M49" i="5"/>
  <c r="N74" i="5"/>
  <c r="L84" i="5"/>
  <c r="L61" i="5"/>
  <c r="M87" i="5"/>
  <c r="N44" i="5"/>
  <c r="M22" i="5"/>
  <c r="N52" i="5"/>
  <c r="N87" i="5"/>
  <c r="M29" i="5"/>
  <c r="L30" i="5"/>
  <c r="M57" i="5"/>
  <c r="N5" i="5"/>
  <c r="M45" i="5"/>
  <c r="N28" i="5"/>
  <c r="L60" i="5"/>
  <c r="L32" i="5"/>
  <c r="N90" i="5"/>
  <c r="L20" i="5"/>
  <c r="M16" i="5"/>
  <c r="M51" i="5"/>
  <c r="N31" i="5"/>
  <c r="N26" i="5"/>
  <c r="L91" i="5"/>
  <c r="L34" i="5"/>
  <c r="L64" i="5"/>
  <c r="N57" i="5"/>
  <c r="L45" i="5"/>
  <c r="L19" i="5"/>
  <c r="L14" i="5"/>
  <c r="M32" i="5"/>
  <c r="L41" i="5"/>
  <c r="M69" i="5"/>
  <c r="L40" i="5"/>
  <c r="M99" i="5"/>
  <c r="N85" i="5"/>
  <c r="L4" i="5"/>
  <c r="N17" i="5"/>
  <c r="N32" i="5"/>
  <c r="M23" i="5"/>
  <c r="N21" i="5"/>
  <c r="M61" i="5"/>
  <c r="N58" i="5"/>
  <c r="N80" i="5"/>
  <c r="L99" i="5"/>
  <c r="N70" i="5"/>
  <c r="L100" i="5"/>
  <c r="L88" i="5"/>
  <c r="N71" i="5"/>
  <c r="L9" i="5"/>
  <c r="M80" i="5"/>
  <c r="L7" i="5"/>
  <c r="L6" i="5"/>
  <c r="L56" i="5"/>
  <c r="L46" i="5"/>
  <c r="L96" i="5"/>
  <c r="M46" i="5"/>
  <c r="M86" i="5"/>
  <c r="M30" i="5"/>
  <c r="M77" i="5"/>
  <c r="N3" i="5"/>
  <c r="N4" i="5"/>
  <c r="M63" i="5"/>
  <c r="L21" i="5"/>
  <c r="L70" i="5"/>
  <c r="M90" i="5"/>
  <c r="M96" i="5"/>
  <c r="L57" i="5"/>
  <c r="M11" i="5"/>
  <c r="M31" i="5"/>
  <c r="N29" i="5"/>
  <c r="N64" i="5"/>
  <c r="N86" i="5"/>
  <c r="M40" i="5"/>
  <c r="N98" i="5"/>
  <c r="M85" i="5"/>
  <c r="N48" i="5"/>
  <c r="N76" i="5"/>
  <c r="L48" i="5"/>
  <c r="N56" i="5"/>
  <c r="L69" i="5"/>
  <c r="N43" i="5"/>
  <c r="M101" i="5"/>
  <c r="L22" i="5"/>
  <c r="N33" i="5"/>
  <c r="M38" i="5"/>
  <c r="N99" i="5"/>
  <c r="N63" i="5"/>
  <c r="N37" i="5"/>
  <c r="N24" i="5"/>
  <c r="N51" i="5"/>
  <c r="M65" i="5"/>
  <c r="L92" i="5"/>
  <c r="L44" i="5"/>
  <c r="N82" i="5"/>
  <c r="N73" i="5"/>
  <c r="L33" i="5"/>
  <c r="L73" i="5"/>
  <c r="L62" i="5"/>
  <c r="M67" i="5"/>
  <c r="N6" i="5"/>
  <c r="L42" i="5"/>
  <c r="L74" i="5"/>
  <c r="L58" i="5"/>
  <c r="N47" i="5"/>
  <c r="N50" i="5"/>
  <c r="M48" i="5"/>
  <c r="M97" i="5"/>
  <c r="M19" i="5"/>
  <c r="M5" i="5"/>
  <c r="L54" i="5"/>
  <c r="M68" i="5"/>
  <c r="L39" i="5"/>
  <c r="M78" i="5"/>
  <c r="N84" i="5"/>
  <c r="N9" i="5"/>
  <c r="N65" i="5"/>
  <c r="N91" i="5"/>
  <c r="N62" i="5"/>
  <c r="M8" i="5"/>
  <c r="M94" i="5"/>
  <c r="L5" i="5"/>
  <c r="N23" i="5"/>
  <c r="N72" i="5"/>
  <c r="M27" i="5"/>
  <c r="M95" i="5"/>
  <c r="L66" i="5"/>
  <c r="L27" i="5"/>
  <c r="N100" i="5"/>
  <c r="M72" i="5"/>
  <c r="M34" i="5"/>
  <c r="M82" i="5"/>
  <c r="M10" i="5"/>
  <c r="L94" i="5"/>
  <c r="M3" i="5"/>
  <c r="M92" i="5"/>
  <c r="L98" i="5"/>
  <c r="M21" i="5"/>
  <c r="L89" i="5"/>
  <c r="L8" i="5"/>
  <c r="M60" i="5"/>
  <c r="N77" i="5"/>
  <c r="L97" i="5"/>
  <c r="N39" i="5"/>
  <c r="M76" i="5"/>
  <c r="L52" i="5"/>
  <c r="N55" i="5"/>
  <c r="L87" i="5"/>
  <c r="N7" i="5"/>
  <c r="M64" i="5"/>
  <c r="M81" i="5"/>
  <c r="N13" i="5"/>
  <c r="M36" i="5"/>
  <c r="N15" i="5"/>
  <c r="L67" i="5"/>
  <c r="N93" i="5"/>
  <c r="N30" i="5"/>
  <c r="L78" i="5"/>
  <c r="M44" i="5"/>
  <c r="N75" i="5"/>
  <c r="L47" i="5"/>
  <c r="M54" i="5"/>
  <c r="M7" i="5"/>
  <c r="N78" i="5"/>
  <c r="L10" i="5"/>
  <c r="M24" i="5"/>
  <c r="M13" i="5"/>
  <c r="L38" i="5"/>
  <c r="L29" i="5"/>
  <c r="M15" i="5"/>
  <c r="L2" i="5"/>
  <c r="N83" i="5"/>
  <c r="L80" i="5"/>
  <c r="N45" i="5"/>
  <c r="L81" i="5"/>
  <c r="L93" i="5"/>
  <c r="M12" i="5"/>
  <c r="M39" i="5"/>
  <c r="M88" i="5"/>
  <c r="N97" i="5"/>
  <c r="M20" i="5"/>
  <c r="N22" i="5"/>
  <c r="N95" i="5"/>
  <c r="L63" i="5"/>
  <c r="L83" i="5"/>
  <c r="M84" i="5"/>
  <c r="M53" i="5"/>
  <c r="N20" i="5"/>
  <c r="N66" i="5"/>
  <c r="M2" i="5"/>
  <c r="N79" i="5"/>
  <c r="N53" i="5"/>
  <c r="M47" i="5"/>
  <c r="M28" i="5"/>
  <c r="L16" i="5"/>
  <c r="N12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100" i="5"/>
  <c r="J23" i="5"/>
  <c r="J84" i="5"/>
  <c r="J39" i="5"/>
  <c r="J6" i="5"/>
  <c r="J31" i="5"/>
  <c r="J76" i="5"/>
  <c r="J65" i="5"/>
  <c r="J2" i="5"/>
  <c r="J66" i="5"/>
  <c r="J44" i="5"/>
  <c r="J78" i="5"/>
  <c r="J59" i="5"/>
  <c r="J58" i="5"/>
  <c r="J69" i="5"/>
  <c r="J80" i="5"/>
  <c r="J42" i="5"/>
  <c r="J62" i="5"/>
  <c r="J3" i="5"/>
  <c r="J82" i="5"/>
  <c r="J56" i="5"/>
  <c r="J32" i="5"/>
  <c r="J26" i="5"/>
  <c r="J45" i="5"/>
  <c r="J75" i="5"/>
  <c r="J12" i="5"/>
  <c r="J43" i="5"/>
  <c r="J52" i="5"/>
  <c r="J10" i="5"/>
  <c r="J36" i="5"/>
  <c r="J92" i="5"/>
  <c r="J77" i="5"/>
  <c r="J51" i="5"/>
  <c r="J29" i="5"/>
  <c r="J94" i="5"/>
  <c r="J40" i="5"/>
  <c r="J90" i="5"/>
  <c r="J83" i="5"/>
  <c r="J20" i="5"/>
  <c r="J91" i="5"/>
  <c r="J53" i="5"/>
  <c r="J5" i="5"/>
  <c r="J27" i="5"/>
  <c r="J55" i="5"/>
  <c r="J54" i="5"/>
  <c r="J15" i="5"/>
  <c r="J13" i="5"/>
  <c r="J11" i="5"/>
  <c r="J95" i="5"/>
  <c r="J38" i="5"/>
  <c r="J67" i="5"/>
  <c r="J34" i="5"/>
  <c r="J68" i="5"/>
  <c r="J21" i="5"/>
  <c r="J19" i="5"/>
  <c r="J73" i="5"/>
  <c r="J86" i="5"/>
  <c r="J61" i="5"/>
  <c r="J4" i="5"/>
  <c r="J47" i="5"/>
  <c r="J48" i="5"/>
  <c r="J57" i="5"/>
  <c r="J7" i="5"/>
  <c r="J96" i="5"/>
  <c r="J9" i="5"/>
  <c r="J98" i="5"/>
  <c r="J74" i="5"/>
  <c r="J63" i="5"/>
  <c r="J22" i="5"/>
  <c r="J71" i="5"/>
  <c r="J85" i="5"/>
  <c r="J25" i="5"/>
  <c r="J97" i="5"/>
  <c r="J101" i="5"/>
  <c r="J33" i="5"/>
  <c r="J28" i="5"/>
  <c r="J72" i="5"/>
  <c r="J81" i="5"/>
  <c r="J35" i="5"/>
  <c r="J30" i="5"/>
  <c r="J16" i="5"/>
  <c r="J88" i="5"/>
  <c r="J93" i="5"/>
  <c r="J89" i="5"/>
  <c r="J46" i="5"/>
  <c r="J50" i="5"/>
  <c r="J37" i="5"/>
  <c r="J8" i="5"/>
  <c r="J79" i="5"/>
  <c r="J70" i="5"/>
  <c r="J17" i="5"/>
  <c r="J41" i="5"/>
  <c r="J18" i="5"/>
  <c r="J14" i="5"/>
  <c r="J99" i="5"/>
  <c r="J24" i="5"/>
  <c r="J87" i="5"/>
  <c r="J60" i="5"/>
  <c r="J49" i="5"/>
  <c r="J64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39" i="5"/>
  <c r="G30" i="5"/>
  <c r="G49" i="5"/>
  <c r="G60" i="5"/>
  <c r="G97" i="5"/>
  <c r="G77" i="5"/>
  <c r="G59" i="5"/>
  <c r="G82" i="5"/>
  <c r="G29" i="5"/>
  <c r="G68" i="5"/>
  <c r="G8" i="5"/>
  <c r="G4" i="5"/>
  <c r="G53" i="5"/>
  <c r="G65" i="5"/>
  <c r="G54" i="5"/>
  <c r="G36" i="5"/>
  <c r="G84" i="5"/>
  <c r="G88" i="5"/>
  <c r="G7" i="5"/>
  <c r="G78" i="5"/>
  <c r="G23" i="5"/>
  <c r="G87" i="5"/>
  <c r="G93" i="5"/>
  <c r="G33" i="5"/>
  <c r="G67" i="5"/>
  <c r="G16" i="5"/>
  <c r="G45" i="5"/>
  <c r="G79" i="5"/>
  <c r="G91" i="5"/>
  <c r="G51" i="5"/>
  <c r="G46" i="5"/>
  <c r="G83" i="5"/>
  <c r="G75" i="5"/>
  <c r="G56" i="5"/>
  <c r="G70" i="5"/>
  <c r="G48" i="5"/>
  <c r="G86" i="5"/>
  <c r="G69" i="5"/>
  <c r="G13" i="5"/>
  <c r="G71" i="5"/>
  <c r="G18" i="5"/>
  <c r="G24" i="5"/>
  <c r="G62" i="5"/>
  <c r="G96" i="5"/>
  <c r="G9" i="5"/>
  <c r="G52" i="5"/>
  <c r="G63" i="5"/>
  <c r="G73" i="5"/>
  <c r="G66" i="5"/>
  <c r="G101" i="5"/>
  <c r="G28" i="5"/>
  <c r="G64" i="5"/>
  <c r="G61" i="5"/>
  <c r="G10" i="5"/>
  <c r="G6" i="5"/>
  <c r="G81" i="5"/>
  <c r="G76" i="5"/>
  <c r="G42" i="5"/>
  <c r="G57" i="5"/>
  <c r="G27" i="5"/>
  <c r="G17" i="5"/>
  <c r="G5" i="5"/>
  <c r="G43" i="5"/>
  <c r="G92" i="5"/>
  <c r="G11" i="5"/>
  <c r="G25" i="5"/>
  <c r="G12" i="5"/>
  <c r="G35" i="5"/>
  <c r="G40" i="5"/>
  <c r="G89" i="5"/>
  <c r="G94" i="5"/>
  <c r="G58" i="5"/>
  <c r="G90" i="5"/>
  <c r="G99" i="5"/>
  <c r="G3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41" i="5"/>
  <c r="G2" i="5"/>
  <c r="G95" i="5"/>
  <c r="G47" i="5"/>
  <c r="G44" i="5"/>
  <c r="G98" i="5"/>
  <c r="G85" i="5"/>
  <c r="G14" i="5"/>
  <c r="G21" i="5"/>
  <c r="G100" i="5"/>
  <c r="G15" i="5"/>
  <c r="G31" i="5"/>
  <c r="G20" i="5"/>
  <c r="G22" i="5"/>
  <c r="G37" i="5"/>
  <c r="G32" i="5"/>
  <c r="G38" i="5"/>
  <c r="G26" i="5"/>
  <c r="G72" i="5"/>
  <c r="G55" i="5"/>
  <c r="G19" i="5"/>
  <c r="G34" i="5"/>
  <c r="G80" i="5"/>
  <c r="G50" i="5"/>
  <c r="G74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0" i="5"/>
  <c r="F97" i="5"/>
  <c r="F66" i="5"/>
  <c r="F87" i="5"/>
  <c r="F9" i="5"/>
  <c r="F44" i="5"/>
  <c r="F88" i="5"/>
  <c r="F81" i="5"/>
  <c r="F68" i="5"/>
  <c r="F72" i="5"/>
  <c r="F45" i="5"/>
  <c r="F40" i="5"/>
  <c r="F91" i="5"/>
  <c r="F34" i="5"/>
  <c r="F60" i="5"/>
  <c r="F96" i="5"/>
  <c r="F31" i="5"/>
  <c r="F6" i="5"/>
  <c r="F57" i="5"/>
  <c r="F52" i="5"/>
  <c r="F28" i="5"/>
  <c r="F51" i="5"/>
  <c r="F32" i="5"/>
  <c r="F30" i="5"/>
  <c r="F70" i="5"/>
  <c r="F90" i="5"/>
  <c r="F64" i="5"/>
  <c r="F14" i="5"/>
  <c r="F92" i="5"/>
  <c r="F33" i="5"/>
  <c r="F54" i="5"/>
  <c r="F67" i="5"/>
  <c r="F12" i="5"/>
  <c r="F49" i="5"/>
  <c r="F77" i="5"/>
  <c r="F39" i="5"/>
  <c r="F21" i="5"/>
  <c r="F15" i="5"/>
  <c r="F7" i="5"/>
  <c r="F94" i="5"/>
  <c r="F27" i="5"/>
  <c r="F65" i="5"/>
  <c r="F22" i="5"/>
  <c r="F85" i="5"/>
  <c r="F63" i="5"/>
  <c r="F43" i="5"/>
  <c r="F16" i="5"/>
  <c r="F53" i="5"/>
  <c r="F99" i="5"/>
  <c r="F19" i="5"/>
  <c r="F74" i="5"/>
  <c r="F36" i="5"/>
  <c r="F83" i="5"/>
  <c r="F89" i="5"/>
  <c r="F101" i="5"/>
  <c r="F55" i="5"/>
  <c r="F29" i="5"/>
  <c r="F38" i="5"/>
  <c r="F76" i="5"/>
  <c r="F2" i="5"/>
  <c r="F46" i="5"/>
  <c r="F26" i="5"/>
  <c r="F71" i="5"/>
  <c r="F62" i="5"/>
  <c r="F80" i="5"/>
  <c r="F41" i="5"/>
  <c r="F23" i="5"/>
  <c r="F37" i="5"/>
  <c r="F58" i="5"/>
  <c r="F20" i="5"/>
  <c r="F35" i="5"/>
  <c r="F98" i="5"/>
  <c r="F78" i="5"/>
  <c r="F10" i="5"/>
  <c r="F5" i="5"/>
  <c r="F17" i="5"/>
  <c r="F25" i="5"/>
  <c r="F86" i="5"/>
  <c r="F61" i="5"/>
  <c r="F3" i="5"/>
  <c r="F47" i="5"/>
  <c r="F42" i="5"/>
  <c r="F82" i="5"/>
  <c r="F100" i="5"/>
  <c r="F48" i="5"/>
  <c r="F84" i="5"/>
  <c r="F69" i="5"/>
  <c r="F95" i="5"/>
  <c r="F75" i="5"/>
  <c r="F18" i="5"/>
  <c r="F11" i="5"/>
  <c r="F73" i="5"/>
  <c r="F79" i="5"/>
  <c r="F59" i="5"/>
  <c r="F13" i="5"/>
  <c r="F4" i="5"/>
  <c r="F56" i="5"/>
  <c r="F93" i="5"/>
  <c r="F8" i="5"/>
  <c r="F24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38" i="5"/>
  <c r="H66" i="5"/>
  <c r="H57" i="5"/>
  <c r="H33" i="5"/>
  <c r="H85" i="5"/>
  <c r="H4" i="5"/>
  <c r="H32" i="5"/>
  <c r="H24" i="5"/>
  <c r="H15" i="5"/>
  <c r="H27" i="5"/>
  <c r="H97" i="5"/>
  <c r="H31" i="5"/>
  <c r="H39" i="5"/>
  <c r="H70" i="5"/>
  <c r="H20" i="5"/>
  <c r="H2" i="5"/>
  <c r="H44" i="5"/>
  <c r="H49" i="5"/>
  <c r="H52" i="5"/>
  <c r="H96" i="5"/>
  <c r="H77" i="5"/>
  <c r="H64" i="5"/>
  <c r="H42" i="5"/>
  <c r="H68" i="5"/>
  <c r="H25" i="5"/>
  <c r="H92" i="5"/>
  <c r="H10" i="5"/>
  <c r="H14" i="5"/>
  <c r="H78" i="5"/>
  <c r="H3" i="5"/>
  <c r="H48" i="5"/>
  <c r="H23" i="5"/>
  <c r="H7" i="5"/>
  <c r="H61" i="5"/>
  <c r="H94" i="5"/>
  <c r="H30" i="5"/>
  <c r="H65" i="5"/>
  <c r="H99" i="5"/>
  <c r="H62" i="5"/>
  <c r="H17" i="5"/>
  <c r="H58" i="5"/>
  <c r="H55" i="5"/>
  <c r="H36" i="5"/>
  <c r="H63" i="5"/>
  <c r="H56" i="5"/>
  <c r="H19" i="5"/>
  <c r="H45" i="5"/>
  <c r="H13" i="5"/>
  <c r="H88" i="5"/>
  <c r="H28" i="5"/>
  <c r="H82" i="5"/>
  <c r="H8" i="5"/>
  <c r="H12" i="5"/>
  <c r="H6" i="5"/>
  <c r="H75" i="5"/>
  <c r="H74" i="5"/>
  <c r="H11" i="5"/>
  <c r="H100" i="5"/>
  <c r="H91" i="5"/>
  <c r="H101" i="5"/>
  <c r="H90" i="5"/>
  <c r="H21" i="5"/>
  <c r="H54" i="5"/>
  <c r="H40" i="5"/>
  <c r="H43" i="5"/>
  <c r="H22" i="5"/>
  <c r="H93" i="5"/>
  <c r="H69" i="5"/>
  <c r="H29" i="5"/>
  <c r="H50" i="5"/>
  <c r="H60" i="5"/>
  <c r="H16" i="5"/>
  <c r="H37" i="5"/>
  <c r="H5" i="5"/>
  <c r="H18" i="5"/>
  <c r="H46" i="5"/>
  <c r="H35" i="5"/>
  <c r="H83" i="5"/>
  <c r="H76" i="5"/>
  <c r="H71" i="5"/>
  <c r="H87" i="5"/>
  <c r="H26" i="5"/>
  <c r="H34" i="5"/>
  <c r="H41" i="5"/>
  <c r="H98" i="5"/>
  <c r="H72" i="5"/>
  <c r="H47" i="5"/>
  <c r="H89" i="5"/>
  <c r="H9" i="5"/>
  <c r="H73" i="5"/>
  <c r="H67" i="5"/>
  <c r="H95" i="5"/>
  <c r="H59" i="5"/>
  <c r="H81" i="5"/>
  <c r="H84" i="5"/>
  <c r="H53" i="5"/>
  <c r="H79" i="5"/>
  <c r="H80" i="5"/>
  <c r="H51" i="5"/>
  <c r="H86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73" i="5"/>
  <c r="I71" i="5"/>
  <c r="I58" i="5"/>
  <c r="I51" i="5"/>
  <c r="I20" i="5"/>
  <c r="I81" i="5"/>
  <c r="I40" i="5"/>
  <c r="I23" i="5"/>
  <c r="I52" i="5"/>
  <c r="I7" i="5"/>
  <c r="I70" i="5"/>
  <c r="I32" i="5"/>
  <c r="I12" i="5"/>
  <c r="I84" i="5"/>
  <c r="I87" i="5"/>
  <c r="I95" i="5"/>
  <c r="I83" i="5"/>
  <c r="I33" i="5"/>
  <c r="I96" i="5"/>
  <c r="I90" i="5"/>
  <c r="I26" i="5"/>
  <c r="I89" i="5"/>
  <c r="I21" i="5"/>
  <c r="I57" i="5"/>
  <c r="I75" i="5"/>
  <c r="I99" i="5"/>
  <c r="I78" i="5"/>
  <c r="I68" i="5"/>
  <c r="I19" i="5"/>
  <c r="I46" i="5"/>
  <c r="I76" i="5"/>
  <c r="I6" i="5"/>
  <c r="I97" i="5"/>
  <c r="I15" i="5"/>
  <c r="I65" i="5"/>
  <c r="I88" i="5"/>
  <c r="I30" i="5"/>
  <c r="I45" i="5"/>
  <c r="I74" i="5"/>
  <c r="I35" i="5"/>
  <c r="I98" i="5"/>
  <c r="I62" i="5"/>
  <c r="I59" i="5"/>
  <c r="I44" i="5"/>
  <c r="I41" i="5"/>
  <c r="I47" i="5"/>
  <c r="I25" i="5"/>
  <c r="I16" i="5"/>
  <c r="I14" i="5"/>
  <c r="I54" i="5"/>
  <c r="I101" i="5"/>
  <c r="I64" i="5"/>
  <c r="I10" i="5"/>
  <c r="I50" i="5"/>
  <c r="I11" i="5"/>
  <c r="I55" i="5"/>
  <c r="I48" i="5"/>
  <c r="I53" i="5"/>
  <c r="I43" i="5"/>
  <c r="I60" i="5"/>
  <c r="I82" i="5"/>
  <c r="I85" i="5"/>
  <c r="I56" i="5"/>
  <c r="I93" i="5"/>
  <c r="I63" i="5"/>
  <c r="I38" i="5"/>
  <c r="I91" i="5"/>
  <c r="I2" i="5"/>
  <c r="I39" i="5"/>
  <c r="I79" i="5"/>
  <c r="I22" i="5"/>
  <c r="I92" i="5"/>
  <c r="I77" i="5"/>
  <c r="I49" i="5"/>
  <c r="I31" i="5"/>
  <c r="I24" i="5"/>
  <c r="I94" i="5"/>
  <c r="I42" i="5"/>
  <c r="I8" i="5"/>
  <c r="I3" i="5"/>
  <c r="I36" i="5"/>
  <c r="I61" i="5"/>
  <c r="I34" i="5"/>
  <c r="I18" i="5"/>
  <c r="I9" i="5"/>
  <c r="I100" i="5"/>
  <c r="I80" i="5"/>
  <c r="I66" i="5"/>
  <c r="I86" i="5"/>
  <c r="I37" i="5"/>
  <c r="I67" i="5"/>
  <c r="I17" i="5"/>
  <c r="I27" i="5"/>
  <c r="I29" i="5"/>
  <c r="I72" i="5"/>
  <c r="I13" i="5"/>
  <c r="I28" i="5"/>
  <c r="I69" i="5"/>
  <c r="I5" i="5"/>
  <c r="I4" i="5"/>
  <c r="C135" i="1" l="1" a="1"/>
  <c r="C135" i="1" s="1"/>
  <c r="D135" i="1" a="1"/>
  <c r="D135" i="1" s="1"/>
  <c r="C133" i="4"/>
  <c r="D133" i="4" s="1"/>
  <c r="E133" i="4" s="1" a="1"/>
  <c r="E133" i="4" s="1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8" i="5"/>
  <c r="E59" i="5"/>
  <c r="E99" i="5"/>
  <c r="E52" i="5"/>
  <c r="E4" i="5"/>
  <c r="E6" i="5"/>
  <c r="E98" i="5"/>
  <c r="E82" i="5"/>
  <c r="E62" i="5"/>
  <c r="E24" i="5"/>
  <c r="E73" i="5"/>
  <c r="E74" i="5"/>
  <c r="E2" i="5"/>
  <c r="E69" i="5"/>
  <c r="E64" i="5"/>
  <c r="E68" i="5"/>
  <c r="E70" i="5"/>
  <c r="E81" i="5"/>
  <c r="E90" i="5"/>
  <c r="E27" i="5"/>
  <c r="E94" i="5"/>
  <c r="E86" i="5"/>
  <c r="E47" i="5"/>
  <c r="E42" i="5"/>
  <c r="E48" i="5"/>
  <c r="E31" i="5"/>
  <c r="E76" i="5"/>
  <c r="E56" i="5"/>
  <c r="E92" i="5"/>
  <c r="E39" i="5"/>
  <c r="E13" i="5"/>
  <c r="E7" i="5"/>
  <c r="E53" i="5"/>
  <c r="E38" i="5"/>
  <c r="E77" i="5"/>
  <c r="E67" i="5"/>
  <c r="E91" i="5"/>
  <c r="E40" i="5"/>
  <c r="E97" i="5"/>
  <c r="E95" i="5"/>
  <c r="E87" i="5"/>
  <c r="E23" i="5"/>
  <c r="E28" i="5"/>
  <c r="E30" i="5"/>
  <c r="E15" i="5"/>
  <c r="E46" i="5"/>
  <c r="E49" i="5"/>
  <c r="E43" i="5"/>
  <c r="E84" i="5"/>
  <c r="E66" i="5"/>
  <c r="E44" i="5"/>
  <c r="E26" i="5"/>
  <c r="E11" i="5"/>
  <c r="E88" i="5"/>
  <c r="E29" i="5"/>
  <c r="E19" i="5"/>
  <c r="E32" i="5"/>
  <c r="E36" i="5"/>
  <c r="E37" i="5"/>
  <c r="E16" i="5"/>
  <c r="E65" i="5"/>
  <c r="E51" i="5"/>
  <c r="E100" i="5"/>
  <c r="E25" i="5"/>
  <c r="E41" i="5"/>
  <c r="E61" i="5"/>
  <c r="E60" i="5"/>
  <c r="E101" i="5"/>
  <c r="E55" i="5"/>
  <c r="E75" i="5"/>
  <c r="E35" i="5"/>
  <c r="E21" i="5"/>
  <c r="E10" i="5"/>
  <c r="E12" i="5"/>
  <c r="E54" i="5"/>
  <c r="E17" i="5"/>
  <c r="E78" i="5"/>
  <c r="E93" i="5"/>
  <c r="E9" i="5"/>
  <c r="E83" i="5"/>
  <c r="E22" i="5"/>
  <c r="E3" i="5"/>
  <c r="E57" i="5"/>
  <c r="E5" i="5"/>
  <c r="E18" i="5"/>
  <c r="E45" i="5"/>
  <c r="E85" i="5"/>
  <c r="E58" i="5"/>
  <c r="E14" i="5"/>
  <c r="E72" i="5"/>
  <c r="E79" i="5"/>
  <c r="E63" i="5"/>
  <c r="E33" i="5"/>
  <c r="E80" i="5"/>
  <c r="E34" i="5"/>
  <c r="E96" i="5"/>
  <c r="E71" i="5"/>
  <c r="E89" i="5"/>
  <c r="E20" i="5"/>
  <c r="E50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<sst xmlns="http://schemas.openxmlformats.org/spreadsheetml/2006/main" count="351" uniqueCount="247">
  <si>
    <t>^</t>
  </si>
  <si>
    <t>KANBAN</t>
  </si>
  <si>
    <t>ARCHIVADO</t>
  </si>
  <si>
    <t>IMPORTANTE</t>
  </si>
  <si>
    <t>Pedro Wave</t>
  </si>
  <si>
    <t>NORMAL</t>
  </si>
  <si>
    <t>Pedro Yeye</t>
  </si>
  <si>
    <t>URGENTE</t>
  </si>
  <si>
    <t>COMPLETADO</t>
  </si>
  <si>
    <t>Pedro Mega</t>
  </si>
  <si>
    <t>EN ESPERA</t>
  </si>
  <si>
    <t>Pedro Olé</t>
  </si>
  <si>
    <t>EN PROGRESO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</si>
  <si>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</si>
  <si>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</si>
  <si>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</si>
  <si>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</si>
  <si>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</si>
  <si>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</si>
  <si>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</si>
  <si>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</si>
  <si>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</si>
  <si>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</si>
  <si>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</si>
  <si>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</si>
  <si>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</si>
  <si>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</si>
  <si>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</si>
  <si>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</si>
  <si>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</si>
  <si>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</si>
  <si>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</si>
  <si>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</si>
  <si>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</si>
  <si>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</si>
  <si>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</si>
  <si>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</si>
  <si>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</si>
  <si>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</si>
  <si>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</si>
  <si>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</si>
  <si>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</si>
  <si>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</si>
  <si>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</si>
  <si>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</si>
  <si>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</si>
  <si>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</si>
  <si>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</si>
  <si>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</si>
  <si>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</si>
  <si>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</si>
  <si>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</si>
  <si>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</si>
  <si>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</si>
  <si>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</si>
  <si>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</si>
  <si>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</si>
  <si>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</si>
  <si>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</si>
  <si>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</si>
  <si>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</si>
  <si>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</si>
  <si>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</si>
  <si>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</si>
  <si>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</si>
  <si>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</si>
  <si>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</si>
  <si>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</si>
  <si>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</si>
  <si>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</si>
  <si>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</si>
  <si>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</si>
  <si>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</si>
  <si>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</si>
  <si>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</si>
  <si>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</si>
  <si>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</si>
  <si>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</si>
  <si>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</si>
  <si>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</si>
  <si>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</si>
  <si>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</si>
  <si>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</si>
  <si>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</si>
  <si>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</si>
  <si>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</si>
  <si>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</si>
  <si>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</si>
  <si>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</si>
  <si>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</si>
  <si>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</si>
  <si>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</si>
  <si>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</si>
  <si>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</si>
  <si>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</si>
  <si>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</si>
  <si>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</si>
  <si>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</si>
  <si>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</si>
  <si>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</si>
  <si>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</si>
  <si>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</si>
  <si>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</si>
  <si>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</si>
  <si>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</si>
  <si>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</si>
  <si>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</si>
  <si>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</si>
  <si>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</si>
  <si>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</si>
  <si>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</si>
  <si>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</si>
  <si>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</si>
  <si>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</si>
  <si>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</si>
  <si>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</si>
  <si>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</si>
  <si>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</si>
  <si>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</si>
  <si>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</si>
  <si>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</si>
  <si>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</si>
  <si>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</si>
  <si>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</si>
  <si>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</si>
  <si>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</si>
  <si>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</si>
  <si>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</si>
  <si>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</si>
  <si>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</si>
  <si>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</si>
  <si>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</si>
  <si>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</si>
  <si>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</si>
  <si>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</si>
  <si>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</si>
  <si>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</si>
  <si>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</si>
  <si>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</si>
  <si>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</si>
  <si>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</si>
  <si>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</si>
  <si>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</si>
  <si>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</si>
  <si>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</si>
  <si>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</si>
  <si>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</si>
  <si>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</si>
  <si>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</si>
  <si>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</si>
  <si>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</si>
  <si>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</si>
  <si>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</si>
  <si>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</si>
  <si>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</si>
  <si>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</si>
  <si>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</si>
  <si>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</si>
  <si>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</si>
  <si>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</si>
  <si>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</si>
  <si>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</si>
  <si>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</si>
  <si>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</si>
  <si>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</si>
  <si>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</si>
  <si>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</si>
  <si>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</si>
  <si>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</si>
  <si>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</si>
  <si>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</si>
  <si>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</si>
  <si>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</si>
  <si>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</si>
  <si>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</si>
  <si>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</si>
  <si>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</si>
  <si>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</si>
  <si>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</si>
  <si>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</si>
  <si>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</si>
  <si>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</si>
  <si>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</si>
  <si>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</si>
  <si>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</si>
  <si>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</si>
  <si>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</si>
  <si>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</si>
  <si>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</si>
  <si>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</si>
  <si>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</si>
  <si>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</si>
  <si>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</si>
  <si>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</si>
  <si>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</si>
  <si>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</si>
  <si>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</si>
  <si>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</si>
  <si>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</si>
  <si>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</si>
  <si>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</si>
  <si>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</si>
  <si>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</si>
  <si>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</si>
  <si>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</si>
  <si>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</si>
  <si>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</si>
  <si>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</si>
  <si>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</si>
  <si>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</si>
  <si>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</si>
  <si>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</si>
  <si>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</si>
  <si>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</si>
  <si>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</si>
  <si>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</si>
  <si>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</si>
  <si>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</si>
  <si>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</si>
  <si>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Ruben Arroyo</t>
  </si>
  <si>
    <t>Monica Gomez</t>
  </si>
  <si>
    <t>Jenny Ruiz</t>
  </si>
  <si>
    <t>TAREA1</t>
  </si>
  <si>
    <t>TAREA2</t>
  </si>
  <si>
    <t>TAREA3</t>
  </si>
  <si>
    <t>TAREA4</t>
  </si>
  <si>
    <t xml:space="preserve"> Gestionar el plan del aplicativo aprobado</t>
  </si>
  <si>
    <t>TAREA5</t>
  </si>
  <si>
    <t>Generar Backloc del sprint 1 con validaciones</t>
  </si>
  <si>
    <t>Fase1 Analisis</t>
  </si>
  <si>
    <t>TAREA6</t>
  </si>
  <si>
    <t>Realizar un Baclock de requisitos</t>
  </si>
  <si>
    <t>Aplicar el flujo de proceso CA</t>
  </si>
  <si>
    <t>TAREA7</t>
  </si>
  <si>
    <t>Diseño de BD
Diseño de Arquitectura Sw
Diseño de Interfaz</t>
  </si>
  <si>
    <t>TAREA8</t>
  </si>
  <si>
    <t xml:space="preserve">Pruebas para  elDiseño de BD
Diseño de Arquitectura Sw
Diseño de Interfaz </t>
  </si>
  <si>
    <t>TAREA9</t>
  </si>
  <si>
    <t>Fase3: Construcción de Software</t>
  </si>
  <si>
    <t>Denisse Mejia</t>
  </si>
  <si>
    <t>Alejandro Sarmiento</t>
  </si>
  <si>
    <t>Reunir información a través de una reunión con las UTICS de que es lo que se requiere.</t>
  </si>
  <si>
    <t>Clasificar los requisitos en funcionales (qué hace la aplicación) y no funcionales (rendimiento, usabilidad, seguridad).</t>
  </si>
  <si>
    <t>Documentar claramente todos los requisitos, creando un documento de especificaciones.</t>
  </si>
  <si>
    <t>Realizar ajustes en la lógica de backend o frontend, interfaces o funciones específicas.</t>
  </si>
  <si>
    <t>Asegurar que los cambios realizados en la web sean estables y funcionales.</t>
  </si>
  <si>
    <t>Elegir la estructura de la aplicación, como arquitectura de capas o basada en microservicios.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</si>
</sst>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23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R42" sqref="R42:R49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777343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(5 de 15)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(5 de 15)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(1 de 15)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(4 de 15)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15)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15)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15)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15)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15)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15)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12: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TAREA7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84:</v>
      </c>
      <c r="I6" s="107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0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10: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TAREA6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14: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TAREA9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Diseño de BD
Diseño de Arquitectura Sw
Diseño de Interfaz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0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Realizar un Baclock de requisitos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Fase3: Construcción de Software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45616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45610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45616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45617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45611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45617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0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0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0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/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/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Ruben Arroyo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Monica Gomez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Monica Gomez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8: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TAREA4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13: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TAREA8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11: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TAREA4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Fase1 Analisis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 xml:space="preserve">Pruebas para  elDiseño de BD
Diseño de Arquitectura Sw
Diseño de Interfaz 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Aplicar el flujo de proceso CA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45614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45616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45610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45615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45617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45611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0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0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0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/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/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Ruben Arroyo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Jenny Ruiz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Monica Gomez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7: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TAREA4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9: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TAREA5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TAREA2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 xml:space="preserve"> Gestionar el plan del aplicativo aprobado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Generar Backloc del sprint 1 con validaciones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Clasificar los requisitos en funcionales (qué hace la aplicación) y no funcionales (rendimiento, usabilidad, seguridad).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45610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45614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45533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45611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45615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45535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0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0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45535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3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Monica Gomez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Jenny Ruiz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Alejandro Sarmiento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6: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TAREA5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4:</v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>TAREA4</v>
      </c>
      <c r="J33" s="107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TAREA1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Elegir la estructura de la aplicación, como arquitectura de capas o basada en microservicios.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Realizar ajustes en la lógica de backend o frontend, interfaces o funciones específicas.</v>
      </c>
      <c r="J34" s="107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Reunir información a través de una reunión con las UTICS de que es lo que se requiere.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45618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7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45602</v>
      </c>
      <c r="J35" s="107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45533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45621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7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45615</v>
      </c>
      <c r="J36" s="107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45534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0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7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0</v>
      </c>
      <c r="J37" s="107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45534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2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Alejandro Sarmiento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Alejandro Sarmiento</v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Denisse Mejia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5:</v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TAREA4</v>
      </c>
      <c r="E42" s="107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3:</v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TAREA3</v>
      </c>
      <c r="J42" s="107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7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Asegurar que los cambios realizados en la web sean estables y funcionales.</v>
      </c>
      <c r="E43" s="107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>Documentar claramente todos los requisitos, creando un documento de especificaciones.</v>
      </c>
      <c r="J43" s="107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7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7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45616</v>
      </c>
      <c r="E44" s="107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7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45601</v>
      </c>
      <c r="J44" s="107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7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7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7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45617</v>
      </c>
      <c r="E45" s="107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7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45611</v>
      </c>
      <c r="J45" s="107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7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7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7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0</v>
      </c>
      <c r="E46" s="107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7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45616</v>
      </c>
      <c r="J46" s="107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7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7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16 días</v>
      </c>
      <c r="J47" s="107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7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5 días</v>
      </c>
      <c r="J48" s="107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7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Denisse Mejia</v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Denisse Mejia</v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7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7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7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7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7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7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7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7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7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7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7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7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7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7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7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7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7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7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7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7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7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7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7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7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7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7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7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7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7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7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7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7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7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7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7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7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7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7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7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7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7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7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7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7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7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7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7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7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7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7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7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7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7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7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7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7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7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7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7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7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7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7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7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7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7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7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7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7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7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7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7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7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7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7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7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7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7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7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7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7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7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7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7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7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7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7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7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7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7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7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7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7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7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7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7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7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7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7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7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7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7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7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7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7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7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7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7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7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7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7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7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7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7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7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7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7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7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7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7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7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7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7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7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7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7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7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7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7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7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7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7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7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7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7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7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7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7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7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7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7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7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7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7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7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7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7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7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7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7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7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7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7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7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7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7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7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7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7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7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7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7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7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7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7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7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7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7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7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7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85" zoomScaleNormal="85" workbookViewId="0">
      <pane ySplit="1" topLeftCell="A2" activePane="bottomLeft" state="frozen"/>
      <selection pane="bottomLeft" activeCell="F10" sqref="F10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218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77734375" style="3" customWidth="1"/>
    <col min="12" max="16384" width="10.777343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43.2" x14ac:dyDescent="0.3">
      <c r="A2" s="91" t="s">
        <v>8</v>
      </c>
      <c r="B2" s="92" t="s">
        <v>5</v>
      </c>
      <c r="C2" s="102" t="s">
        <v>222</v>
      </c>
      <c r="D2" s="102" t="s">
        <v>241</v>
      </c>
      <c r="E2" s="103">
        <v>45533</v>
      </c>
      <c r="F2" s="93">
        <v>45534</v>
      </c>
      <c r="G2" s="93">
        <v>45534</v>
      </c>
      <c r="H2" s="43" t="str">
        <f>IF(Datos!$G2&gt;0,Datos!$G2-Datos!$E2+1 &amp; " " &amp; Idiomas!$A$29,"")</f>
        <v>2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239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57.6" x14ac:dyDescent="0.3">
      <c r="A3" s="94" t="s">
        <v>8</v>
      </c>
      <c r="B3" s="95" t="s">
        <v>5</v>
      </c>
      <c r="C3" s="95" t="s">
        <v>223</v>
      </c>
      <c r="D3" s="104" t="s">
        <v>242</v>
      </c>
      <c r="E3" s="105">
        <v>45533</v>
      </c>
      <c r="F3" s="96">
        <v>45535</v>
      </c>
      <c r="G3" s="96">
        <v>45535</v>
      </c>
      <c r="H3" s="45" t="str">
        <f>IF(Datos!$G3&gt;0,Datos!$G3-Datos!$E3+1 &amp; " " &amp; Idiomas!$A$29,"")</f>
        <v>3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240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ht="43.2" x14ac:dyDescent="0.3">
      <c r="A4" s="91" t="s">
        <v>12</v>
      </c>
      <c r="B4" s="92" t="s">
        <v>3</v>
      </c>
      <c r="C4" s="92" t="s">
        <v>224</v>
      </c>
      <c r="D4" s="102" t="s">
        <v>243</v>
      </c>
      <c r="E4" s="103">
        <v>45601</v>
      </c>
      <c r="F4" s="93">
        <v>45611</v>
      </c>
      <c r="G4" s="93">
        <v>45616</v>
      </c>
      <c r="H4" s="43" t="str">
        <f>IF(Datos!$G4&gt;0,Datos!$G4-Datos!$E4+1 &amp; " " &amp; Idiomas!$A$29,"")</f>
        <v>16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5 días</v>
      </c>
      <c r="J4" s="92" t="s">
        <v>239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43.2" x14ac:dyDescent="0.3">
      <c r="A5" s="94" t="s">
        <v>12</v>
      </c>
      <c r="B5" s="95" t="s">
        <v>3</v>
      </c>
      <c r="C5" s="95" t="s">
        <v>225</v>
      </c>
      <c r="D5" s="104" t="s">
        <v>244</v>
      </c>
      <c r="E5" s="96">
        <v>45602</v>
      </c>
      <c r="F5" s="96">
        <v>45615</v>
      </c>
      <c r="G5" s="96"/>
      <c r="H5" s="45" t="str">
        <f>IF(Datos!$G5&gt;0,Datos!$G5-Datos!$E5+1 &amp; " " &amp; Idiomas!$A$29,"")</f>
        <v/>
      </c>
      <c r="I5" s="45" t="str" cm="1">
        <f t="array" ref="I5">IF(OR(Datos!$G5="",Datos!$A5=""),"",IF(AND(Datos!$G5=0,Datos!$F5&gt;0,Fecha_Hoy&gt;Datos!$F5),Fecha_Hoy-Datos!$F5,IF(Datos!$F5&lt;Datos!$G5,Datos!$G5-Datos!$F5,0))&amp; " " &amp; Idiomas!$A$29)</f>
        <v/>
      </c>
      <c r="J5" s="95" t="s">
        <v>240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6.2" customHeight="1" x14ac:dyDescent="0.3">
      <c r="A6" s="91" t="s">
        <v>13</v>
      </c>
      <c r="B6" s="92" t="s">
        <v>5</v>
      </c>
      <c r="C6" s="92" t="s">
        <v>225</v>
      </c>
      <c r="D6" s="115" t="s">
        <v>245</v>
      </c>
      <c r="E6" s="93">
        <v>45616</v>
      </c>
      <c r="F6" s="93">
        <v>45617</v>
      </c>
      <c r="G6" s="93"/>
      <c r="H6" s="43" t="str">
        <f>IF(Datos!$G6&gt;0,Datos!$G6-Datos!$E6+1 &amp; " " &amp; Idiomas!$A$29,"")</f>
        <v/>
      </c>
      <c r="I6" s="43" t="str" cm="1">
        <f t="array" ref="I6">IF(OR(Datos!$G6="",Datos!$A6=""),"",IF(AND(Datos!$G6=0,Datos!$F6&gt;0,Fecha_Hoy&gt;Datos!$F6),Fecha_Hoy-Datos!$F6,IF(Datos!$F6&lt;Datos!$G6,Datos!$G6-Datos!$F6,0))&amp; " " &amp; Idiomas!$A$29)</f>
        <v/>
      </c>
      <c r="J6" s="92" t="s">
        <v>239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ht="43.2" x14ac:dyDescent="0.3">
      <c r="A7" s="94" t="s">
        <v>13</v>
      </c>
      <c r="B7" s="95" t="s">
        <v>5</v>
      </c>
      <c r="C7" s="95" t="s">
        <v>227</v>
      </c>
      <c r="D7" s="104" t="s">
        <v>246</v>
      </c>
      <c r="E7" s="96">
        <v>45618</v>
      </c>
      <c r="F7" s="96">
        <v>45621</v>
      </c>
      <c r="G7" s="96"/>
      <c r="H7" s="45" t="str">
        <f>IF(Datos!$G7&gt;0,Datos!$G7-Datos!$E7+1 &amp; " " &amp; Idiomas!$A$29,"")</f>
        <v/>
      </c>
      <c r="I7" s="45" t="str" cm="1">
        <f t="array" ref="I7">IF(OR(Datos!$G7="",Datos!$A7=""),"",IF(AND(Datos!$G7=0,Datos!$F7&gt;0,Fecha_Hoy&gt;Datos!$F7),Fecha_Hoy-Datos!$F7,IF(Datos!$F7&lt;Datos!$G7,Datos!$G7-Datos!$F7,0))&amp; " " &amp; Idiomas!$A$29)</f>
        <v/>
      </c>
      <c r="J7" s="95" t="s">
        <v>240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13</v>
      </c>
      <c r="B8" s="92" t="s">
        <v>3</v>
      </c>
      <c r="C8" s="92" t="s">
        <v>225</v>
      </c>
      <c r="D8" s="92" t="s">
        <v>226</v>
      </c>
      <c r="E8" s="93">
        <v>45610</v>
      </c>
      <c r="F8" s="93">
        <v>45611</v>
      </c>
      <c r="G8" s="93"/>
      <c r="H8" s="43" t="str">
        <f>IF(Datos!$G8&gt;0,Datos!$G8-Datos!$E8+1 &amp; " " &amp; Idiomas!$A$29,"")</f>
        <v/>
      </c>
      <c r="I8" s="43" t="str" cm="1">
        <f t="array" ref="I8">IF(OR(Datos!$G8="",Datos!$A8=""),"",IF(AND(Datos!$G8=0,Datos!$F8&gt;0,Fecha_Hoy&gt;Datos!$F8),Fecha_Hoy-Datos!$F8,IF(Datos!$F8&lt;Datos!$G8,Datos!$G8-Datos!$F8,0))&amp; " " &amp; Idiomas!$A$29)</f>
        <v/>
      </c>
      <c r="J8" s="92" t="s">
        <v>220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13</v>
      </c>
      <c r="B9" s="95" t="s">
        <v>5</v>
      </c>
      <c r="C9" s="95" t="s">
        <v>225</v>
      </c>
      <c r="D9" s="95" t="s">
        <v>229</v>
      </c>
      <c r="E9" s="96">
        <v>45614</v>
      </c>
      <c r="F9" s="96">
        <v>45615</v>
      </c>
      <c r="G9" s="96"/>
      <c r="H9" s="45" t="str">
        <f>IF(Datos!$G9&gt;0,Datos!$G9-Datos!$E9+1 &amp; " " &amp; Idiomas!$A$29,"")</f>
        <v/>
      </c>
      <c r="I9" s="45" t="str" cm="1">
        <f t="array" ref="I9">IF(OR(Datos!$G9="",Datos!$A9=""),"",IF(AND(Datos!$G9=0,Datos!$F9&gt;0,Fecha_Hoy&gt;Datos!$F9),Fecha_Hoy-Datos!$F9,IF(Datos!$F9&lt;Datos!$G9,Datos!$G9-Datos!$F9,0))&amp; " " &amp; Idiomas!$A$29)</f>
        <v/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12</v>
      </c>
      <c r="B10" s="92" t="s">
        <v>5</v>
      </c>
      <c r="C10" s="92" t="s">
        <v>227</v>
      </c>
      <c r="D10" s="92" t="s">
        <v>228</v>
      </c>
      <c r="E10" s="93">
        <v>45614</v>
      </c>
      <c r="F10" s="93">
        <v>45615</v>
      </c>
      <c r="G10" s="93"/>
      <c r="H10" s="43" t="str">
        <f>IF(Datos!$G10&gt;0,Datos!$G10-Datos!$E10+1 &amp; " " &amp; Idiomas!$A$29,"")</f>
        <v/>
      </c>
      <c r="I10" s="43" t="str" cm="1">
        <f t="array" ref="I10">IF(OR(Datos!$G10="",Datos!$A10=""),"",IF(AND(Datos!$G10=0,Datos!$F10&gt;0,Fecha_Hoy&gt;Datos!$F10),Fecha_Hoy-Datos!$F10,IF(Datos!$F10&lt;Datos!$G10,Datos!$G10-Datos!$F10,0))&amp; " " &amp; Idiomas!$A$29)</f>
        <v/>
      </c>
      <c r="J10" s="92" t="s">
        <v>221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10</v>
      </c>
      <c r="B11" s="95" t="s">
        <v>5</v>
      </c>
      <c r="C11" s="95" t="s">
        <v>230</v>
      </c>
      <c r="D11" s="95" t="s">
        <v>231</v>
      </c>
      <c r="E11" s="97">
        <v>45610</v>
      </c>
      <c r="F11" s="96">
        <v>45611</v>
      </c>
      <c r="G11" s="96"/>
      <c r="H11" s="45" t="str">
        <f>IF(Datos!$G11&gt;0,Datos!$G11-Datos!$E11+1 &amp; " " &amp; Idiomas!$A$29,"")</f>
        <v/>
      </c>
      <c r="I11" s="45" t="str" cm="1">
        <f t="array" ref="I11">IF(OR(Datos!$G11="",Datos!$A11=""),"",IF(AND(Datos!$G11=0,Datos!$F11&gt;0,Fecha_Hoy&gt;Datos!$F11),Fecha_Hoy-Datos!$F11,IF(Datos!$F11&lt;Datos!$G11,Datos!$G11-Datos!$F11,0))&amp; " " &amp; Idiomas!$A$29)</f>
        <v/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8</v>
      </c>
      <c r="B12" s="92" t="s">
        <v>3</v>
      </c>
      <c r="C12" s="92" t="s">
        <v>225</v>
      </c>
      <c r="D12" s="92" t="s">
        <v>232</v>
      </c>
      <c r="E12" s="98">
        <v>45610</v>
      </c>
      <c r="F12" s="93">
        <v>45611</v>
      </c>
      <c r="G12" s="93"/>
      <c r="H12" s="43" t="str">
        <f>IF(Datos!$G12&gt;0,Datos!$G12-Datos!$E12+1 &amp; " " &amp; Idiomas!$A$29,"")</f>
        <v/>
      </c>
      <c r="I12" s="43" t="str" cm="1">
        <f t="array" ref="I12">IF(OR(Datos!$G12="",Datos!$A12=""),"",IF(AND(Datos!$G12=0,Datos!$F12&gt;0,Fecha_Hoy&gt;Datos!$F12),Fecha_Hoy-Datos!$F12,IF(Datos!$F12&lt;Datos!$G12,Datos!$G12-Datos!$F12,0))&amp; " " &amp; Idiomas!$A$29)</f>
        <v/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43.2" x14ac:dyDescent="0.3">
      <c r="A13" s="94" t="s">
        <v>13</v>
      </c>
      <c r="B13" s="95" t="s">
        <v>5</v>
      </c>
      <c r="C13" s="95" t="s">
        <v>233</v>
      </c>
      <c r="D13" s="104" t="s">
        <v>234</v>
      </c>
      <c r="E13" s="96">
        <v>45616</v>
      </c>
      <c r="F13" s="96">
        <v>45617</v>
      </c>
      <c r="G13" s="96"/>
      <c r="H13" s="45" t="str">
        <f>IF(Datos!$G13&gt;0,Datos!$G13-Datos!$E13+1 &amp; " " &amp; Idiomas!$A$29,"")</f>
        <v/>
      </c>
      <c r="I13" s="45" t="str" cm="1">
        <f t="array" ref="I13">IF(OR(Datos!$G13="",Datos!$A13=""),"",IF(AND(Datos!$G13=0,Datos!$F13&gt;0,Fecha_Hoy&gt;Datos!$F13),Fecha_Hoy-Datos!$F13,IF(Datos!$F13&lt;Datos!$G13,Datos!$G13-Datos!$F13,0))&amp; " " &amp; Idiomas!$A$29)</f>
        <v/>
      </c>
      <c r="J13" s="95" t="s">
        <v>219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12</v>
      </c>
      <c r="B14" s="92" t="s">
        <v>5</v>
      </c>
      <c r="C14" s="92" t="s">
        <v>235</v>
      </c>
      <c r="D14" s="102" t="s">
        <v>236</v>
      </c>
      <c r="E14" s="93">
        <v>45616</v>
      </c>
      <c r="F14" s="93">
        <v>45617</v>
      </c>
      <c r="G14" s="93"/>
      <c r="H14" s="43" t="str">
        <f>IF(Datos!$G14&gt;0,Datos!$G14-Datos!$E14+1 &amp; " " &amp; Idiomas!$A$29,"")</f>
        <v/>
      </c>
      <c r="I14" s="43" t="str" cm="1">
        <f t="array" ref="I14">IF(OR(Datos!$G14="",Datos!$A14=""),"",IF(AND(Datos!$G14=0,Datos!$F14&gt;0,Fecha_Hoy&gt;Datos!$F14),Fecha_Hoy-Datos!$F14,IF(Datos!$F14&lt;Datos!$G14,Datos!$G14-Datos!$F14,0))&amp; " " &amp; Idiomas!$A$29)</f>
        <v/>
      </c>
      <c r="J14" s="92" t="s">
        <v>221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8</v>
      </c>
      <c r="B15" s="95" t="s">
        <v>3</v>
      </c>
      <c r="C15" s="95" t="s">
        <v>237</v>
      </c>
      <c r="D15" s="95" t="s">
        <v>238</v>
      </c>
      <c r="E15" s="96">
        <v>45616</v>
      </c>
      <c r="F15" s="96">
        <v>45617</v>
      </c>
      <c r="G15" s="96"/>
      <c r="H15" s="45" t="str">
        <f>IF(Datos!$G15&gt;0,Datos!$G15-Datos!$E15+1 &amp; " " &amp; Idiomas!$A$29,"")</f>
        <v/>
      </c>
      <c r="I15" s="45" t="str" cm="1">
        <f t="array" ref="I15">IF(OR(Datos!$G15="",Datos!$A15=""),"",IF(AND(Datos!$G15=0,Datos!$F15&gt;0,Fecha_Hoy&gt;Datos!$F15),Fecha_Hoy-Datos!$F15,IF(Datos!$F15&lt;Datos!$G15,Datos!$G15-Datos!$F15,0))&amp; " " &amp; Idiomas!$A$29)</f>
        <v/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/>
      <c r="B16" s="92"/>
      <c r="C16" s="92"/>
      <c r="D16" s="9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 t="s">
        <v>9</v>
      </c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3">
      <c r="A17" s="94"/>
      <c r="B17" s="95"/>
      <c r="C17" s="95"/>
      <c r="D17" s="95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 t="s">
        <v>4</v>
      </c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3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 t="s">
        <v>4</v>
      </c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3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 t="s">
        <v>4</v>
      </c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 t="s">
        <v>4</v>
      </c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95"/>
      <c r="D21" s="95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 t="s">
        <v>4</v>
      </c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 t="s">
        <v>6</v>
      </c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 t="s">
        <v>6</v>
      </c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 t="s">
        <v>6</v>
      </c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 t="s">
        <v>6</v>
      </c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 t="s">
        <v>6</v>
      </c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 t="s">
        <v>9</v>
      </c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 t="s">
        <v>9</v>
      </c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 t="s">
        <v>9</v>
      </c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 t="s">
        <v>9</v>
      </c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 t="s">
        <v>9</v>
      </c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 t="s">
        <v>4</v>
      </c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 t="s">
        <v>4</v>
      </c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 t="s">
        <v>4</v>
      </c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 t="s">
        <v>4</v>
      </c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 t="s">
        <v>4</v>
      </c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 t="s">
        <v>6</v>
      </c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 t="s">
        <v>6</v>
      </c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 t="s">
        <v>6</v>
      </c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 t="s">
        <v>6</v>
      </c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 t="s">
        <v>6</v>
      </c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 t="s">
        <v>9</v>
      </c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 t="s">
        <v>9</v>
      </c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 t="s">
        <v>9</v>
      </c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 t="s">
        <v>9</v>
      </c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 t="s">
        <v>9</v>
      </c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 t="s">
        <v>4</v>
      </c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 t="s">
        <v>4</v>
      </c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 t="s">
        <v>11</v>
      </c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 t="s">
        <v>4</v>
      </c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 t="s">
        <v>4</v>
      </c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 t="s">
        <v>6</v>
      </c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 t="s">
        <v>12</v>
      </c>
      <c r="B85" s="95" t="s">
        <v>5</v>
      </c>
      <c r="C85" s="95"/>
      <c r="D85" s="95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A2" workbookViewId="0">
      <selection activeCell="B20" sqref="B20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777343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14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15</v>
      </c>
      <c r="F3" s="113" t="s">
        <v>16</v>
      </c>
      <c r="G3" s="113"/>
      <c r="H3" s="113"/>
    </row>
    <row r="4" spans="2:9" x14ac:dyDescent="0.3">
      <c r="B4" s="89" t="str">
        <f>Idiomas!$A$3</f>
        <v>Idioma</v>
      </c>
      <c r="E4" s="8" t="s">
        <v>17</v>
      </c>
      <c r="F4" s="114" t="s">
        <v>18</v>
      </c>
      <c r="G4" s="114"/>
      <c r="H4" s="114"/>
    </row>
    <row r="5" spans="2:9" ht="15" customHeight="1" x14ac:dyDescent="0.3">
      <c r="B5" s="90" t="s">
        <v>19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20</v>
      </c>
    </row>
    <row r="9" spans="2:9" x14ac:dyDescent="0.3">
      <c r="B9" s="75" t="s">
        <v>13</v>
      </c>
      <c r="D9" s="72" t="s">
        <v>7</v>
      </c>
      <c r="F9" s="68" t="s">
        <v>239</v>
      </c>
      <c r="H9" s="66" t="str">
        <f>Idiomas!$A$12</f>
        <v>Tarea</v>
      </c>
      <c r="I9" s="85">
        <v>1</v>
      </c>
    </row>
    <row r="10" spans="2:9" x14ac:dyDescent="0.3">
      <c r="B10" s="76" t="s">
        <v>12</v>
      </c>
      <c r="D10" s="73" t="s">
        <v>3</v>
      </c>
      <c r="F10" s="69" t="s">
        <v>240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10</v>
      </c>
      <c r="D11" s="74" t="s">
        <v>5</v>
      </c>
      <c r="F11" s="70"/>
      <c r="H11" s="79" t="str">
        <f>Idiomas!$A$14</f>
        <v>Inicio</v>
      </c>
      <c r="I11" s="86">
        <v>3</v>
      </c>
    </row>
    <row r="12" spans="2:9" x14ac:dyDescent="0.3">
      <c r="B12" s="76" t="s">
        <v>8</v>
      </c>
      <c r="F12" s="69"/>
      <c r="H12" s="67" t="str">
        <f>Idiomas!$A$15</f>
        <v>Previsto</v>
      </c>
      <c r="I12" s="87">
        <v>4</v>
      </c>
    </row>
    <row r="13" spans="2:9" x14ac:dyDescent="0.3">
      <c r="B13" s="77" t="s">
        <v>2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13</v>
      </c>
      <c r="F14" s="69"/>
      <c r="H14" s="67" t="str">
        <f>Idiomas!$A$17</f>
        <v>Duración</v>
      </c>
      <c r="I14" s="87">
        <v>6</v>
      </c>
    </row>
    <row r="15" spans="2:9" x14ac:dyDescent="0.3">
      <c r="B15" s="77" t="s">
        <v>12</v>
      </c>
      <c r="F15" s="70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69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21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10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22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77734375" style="2" customWidth="1"/>
    <col min="2" max="2" width="9.777343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777343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23</v>
      </c>
      <c r="F1" s="50" t="s">
        <v>24</v>
      </c>
      <c r="G1" s="50" t="s">
        <v>25</v>
      </c>
      <c r="H1" s="50" t="s">
        <v>26</v>
      </c>
      <c r="I1" s="50" t="s">
        <v>27</v>
      </c>
      <c r="J1" s="50" t="s">
        <v>28</v>
      </c>
      <c r="K1" s="50" t="s">
        <v>29</v>
      </c>
      <c r="L1" s="50" t="s">
        <v>30</v>
      </c>
      <c r="M1" s="50" t="s">
        <v>31</v>
      </c>
      <c r="N1" s="50" t="s">
        <v>32</v>
      </c>
      <c r="O1" s="50" t="str">
        <f>Idiomas!$A$21</f>
        <v>Celda</v>
      </c>
      <c r="P1" s="51" t="s">
        <v>33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R-33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R-33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R33:R40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3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R-24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R-24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R24:R31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2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>H-42</v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H-42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H42:H49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2</v>
      </c>
      <c r="C5" s="57">
        <f>IFERROR(MATCH(Datos!$B5,Configura!$D$9:$D$11,0),0)</f>
        <v>2</v>
      </c>
      <c r="D5" s="57" cm="1">
        <f t="array" ref="D5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>H-33</v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H-33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H33:H40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1</v>
      </c>
      <c r="C6" s="53">
        <f>IFERROR(MATCH(Datos!$B6,Configura!$D$9:$D$11,0),0)</f>
        <v>3</v>
      </c>
      <c r="D6" s="53" cm="1">
        <f t="array" ref="D6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>C-42</v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C-42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C42:C49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1</v>
      </c>
      <c r="C7" s="57">
        <f>IFERROR(MATCH(Datos!$B7,Configura!$D$9:$D$11,0),0)</f>
        <v>3</v>
      </c>
      <c r="D7" s="57" cm="1">
        <f t="array" ref="D7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>C-33</v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C-33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C33:C40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1</v>
      </c>
      <c r="C8" s="53">
        <f>IFERROR(MATCH(Datos!$B8,Configura!$D$9:$D$11,0),0)</f>
        <v>2</v>
      </c>
      <c r="D8" s="53" cm="1">
        <f t="array" ref="D8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>C-24</v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C-24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C24:C31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1</v>
      </c>
      <c r="C9" s="57">
        <f>IFERROR(MATCH(Datos!$B9,Configura!$D$9:$D$11,0),0)</f>
        <v>3</v>
      </c>
      <c r="D9" s="57" cm="1">
        <f t="array" ref="D9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>C-15</v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C-15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C15:C22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2</v>
      </c>
      <c r="C10" s="53">
        <f>IFERROR(MATCH(Datos!$B10,Configura!$D$9:$D$11,0),0)</f>
        <v>3</v>
      </c>
      <c r="D10" s="53" cm="1">
        <f t="array" ref="D10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>H-24</v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H-24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H24:H31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3</v>
      </c>
      <c r="C11" s="57">
        <f>IFERROR(MATCH(Datos!$B11,Configura!$D$9:$D$11,0),0)</f>
        <v>3</v>
      </c>
      <c r="D11" s="57" cm="1">
        <f t="array" ref="D1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>M-6</v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M-6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M6:M13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ref="D12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R-15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R-15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R15:R22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1</v>
      </c>
      <c r="C13" s="57">
        <f>IFERROR(MATCH(Datos!$B13,Configura!$D$9:$D$11,0),0)</f>
        <v>3</v>
      </c>
      <c r="D13" s="57" cm="1">
        <f t="array" ref="D13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>C-6</v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C-6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C6:C13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2</v>
      </c>
      <c r="C14" s="53">
        <f>IFERROR(MATCH(Datos!$B14,Configura!$D$9:$D$11,0),0)</f>
        <v>3</v>
      </c>
      <c r="D14" s="53" cm="1">
        <f t="array" ref="D14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>H-15</v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H-15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H15:H22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ref="D15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R-6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R6:R13</v>
      </c>
    </row>
    <row r="16" spans="1:16" ht="15.6" thickTop="1" thickBot="1" x14ac:dyDescent="0.35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2</v>
      </c>
      <c r="C85" s="57">
        <f>IFERROR(MATCH(Datos!$B85,Configura!$D$9:$D$11,0),0)</f>
        <v>3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>H-6</v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H-6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H6:H13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777343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12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3-1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84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10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3-1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14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12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3-2</v>
      </c>
      <c r="G4" s="19">
        <f ca="1"/>
        <v>3</v>
      </c>
      <c r="H4" s="20">
        <f t="shared" ref="H4:H67" ca="1" si="11">H3--(J3=0)</f>
        <v>1</v>
      </c>
      <c r="I4" s="20">
        <f t="shared" ca="1" si="1"/>
        <v>84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10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3-2</v>
      </c>
      <c r="Q4" s="19" t="str">
        <f ca="1"/>
        <v/>
      </c>
      <c r="R4" s="20">
        <f t="shared" ref="R4:R67" ca="1" si="13">R3--(T3=0)</f>
        <v>1</v>
      </c>
      <c r="S4" s="20">
        <f t="shared" ca="1" si="3"/>
        <v>14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12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3-3</v>
      </c>
      <c r="G5" s="19">
        <f ca="1"/>
        <v>4</v>
      </c>
      <c r="H5" s="20">
        <f t="shared" ca="1" si="11"/>
        <v>1</v>
      </c>
      <c r="I5" s="20">
        <f t="shared" ca="1" si="1"/>
        <v>84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>
        <f t="shared" ca="1" si="2"/>
        <v>10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3-3</v>
      </c>
      <c r="Q5" s="19" t="str">
        <f ca="1"/>
        <v/>
      </c>
      <c r="R5" s="20">
        <f t="shared" ca="1" si="13"/>
        <v>1</v>
      </c>
      <c r="S5" s="20">
        <f t="shared" ca="1" si="3"/>
        <v>14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>
        <f ca="1"/>
        <v>5</v>
      </c>
      <c r="C6" s="20">
        <f t="shared" ca="1" si="10"/>
        <v>1</v>
      </c>
      <c r="D6" s="20">
        <f t="shared" ca="1" si="0"/>
        <v>12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3-4</v>
      </c>
      <c r="G6" s="19" t="str">
        <f ca="1"/>
        <v/>
      </c>
      <c r="H6" s="20">
        <f t="shared" ca="1" si="11"/>
        <v>1</v>
      </c>
      <c r="I6" s="20">
        <f t="shared" ca="1" si="1"/>
        <v>84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>
        <f t="shared" ca="1" si="2"/>
        <v>10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3-4</v>
      </c>
      <c r="Q6" s="19" t="str">
        <f ca="1"/>
        <v/>
      </c>
      <c r="R6" s="20">
        <f t="shared" ca="1" si="13"/>
        <v>1</v>
      </c>
      <c r="S6" s="20">
        <f t="shared" ca="1" si="3"/>
        <v>14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>
        <f ca="1"/>
        <v>6</v>
      </c>
      <c r="C7" s="20">
        <f t="shared" ca="1" si="10"/>
        <v>1</v>
      </c>
      <c r="D7" s="20">
        <f t="shared" ca="1" si="0"/>
        <v>12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3-5</v>
      </c>
      <c r="G7" s="19" t="str">
        <f ca="1"/>
        <v/>
      </c>
      <c r="H7" s="20">
        <f t="shared" ca="1" si="11"/>
        <v>1</v>
      </c>
      <c r="I7" s="20">
        <f t="shared" ca="1" si="1"/>
        <v>84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>
        <f t="shared" ca="1" si="2"/>
        <v>10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3-5</v>
      </c>
      <c r="Q7" s="19" t="str">
        <f ca="1"/>
        <v/>
      </c>
      <c r="R7" s="20">
        <f t="shared" ca="1" si="13"/>
        <v>1</v>
      </c>
      <c r="S7" s="20">
        <f t="shared" ca="1" si="3"/>
        <v>14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>
        <f ca="1"/>
        <v>7</v>
      </c>
      <c r="C8" s="20">
        <f t="shared" ca="1" si="10"/>
        <v>1</v>
      </c>
      <c r="D8" s="20">
        <f t="shared" ca="1" si="0"/>
        <v>12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3-6</v>
      </c>
      <c r="G8" s="19" t="str">
        <f ca="1"/>
        <v/>
      </c>
      <c r="H8" s="20">
        <f t="shared" ca="1" si="11"/>
        <v>1</v>
      </c>
      <c r="I8" s="20">
        <f t="shared" ca="1" si="1"/>
        <v>84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 t="str">
        <f ca="1"/>
        <v/>
      </c>
      <c r="M8" s="20">
        <f t="shared" ca="1" si="12"/>
        <v>1</v>
      </c>
      <c r="N8" s="20">
        <f t="shared" ca="1" si="2"/>
        <v>10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3-6</v>
      </c>
      <c r="Q8" s="19" t="str">
        <f ca="1"/>
        <v/>
      </c>
      <c r="R8" s="20">
        <f t="shared" ca="1" si="13"/>
        <v>1</v>
      </c>
      <c r="S8" s="20">
        <f t="shared" ca="1" si="3"/>
        <v>14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>
        <f ca="1"/>
        <v>8</v>
      </c>
      <c r="C9" s="20">
        <f t="shared" ca="1" si="10"/>
        <v>1</v>
      </c>
      <c r="D9" s="20">
        <f t="shared" ca="1" si="0"/>
        <v>12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3-7</v>
      </c>
      <c r="G9" s="19" t="str">
        <f ca="1"/>
        <v/>
      </c>
      <c r="H9" s="20">
        <f t="shared" ca="1" si="11"/>
        <v>1</v>
      </c>
      <c r="I9" s="20">
        <f t="shared" ca="1" si="1"/>
        <v>84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 t="str">
        <f ca="1"/>
        <v/>
      </c>
      <c r="M9" s="20">
        <f t="shared" ca="1" si="12"/>
        <v>1</v>
      </c>
      <c r="N9" s="20">
        <f t="shared" ca="1" si="2"/>
        <v>10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3-7</v>
      </c>
      <c r="Q9" s="19" t="str">
        <f ca="1"/>
        <v/>
      </c>
      <c r="R9" s="20">
        <f t="shared" ca="1" si="13"/>
        <v>1</v>
      </c>
      <c r="S9" s="20">
        <f t="shared" ca="1" si="3"/>
        <v>14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12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3-8</v>
      </c>
      <c r="G10" s="19">
        <f ca="1"/>
        <v>9</v>
      </c>
      <c r="H10" s="20">
        <f t="shared" ca="1" si="11"/>
        <v>1</v>
      </c>
      <c r="I10" s="20">
        <f t="shared" ca="1" si="1"/>
        <v>84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 t="str">
        <f ca="1"/>
        <v/>
      </c>
      <c r="M10" s="20">
        <f t="shared" ca="1" si="12"/>
        <v>1</v>
      </c>
      <c r="N10" s="20">
        <f t="shared" ca="1" si="2"/>
        <v>10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3-8</v>
      </c>
      <c r="Q10" s="19" t="str">
        <f ca="1"/>
        <v/>
      </c>
      <c r="R10" s="20">
        <f t="shared" ca="1" si="13"/>
        <v>1</v>
      </c>
      <c r="S10" s="20">
        <f t="shared" ca="1" si="3"/>
        <v>14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12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84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>
        <f ca="1"/>
        <v>10</v>
      </c>
      <c r="M11" s="20">
        <f t="shared" ca="1" si="12"/>
        <v>1</v>
      </c>
      <c r="N11" s="20">
        <f t="shared" ca="1" si="2"/>
        <v>10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14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8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>
        <f t="shared" ca="1" si="1"/>
        <v>13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3-1</v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11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>
        <f ca="1"/>
        <v>12</v>
      </c>
      <c r="C13" s="20">
        <f t="shared" ca="1" si="20"/>
        <v>2</v>
      </c>
      <c r="D13" s="20">
        <f t="shared" ca="1" si="0"/>
        <v>8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>
        <f t="shared" ca="1" si="1"/>
        <v>13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3-2</v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>
        <f t="shared" ca="1" si="3"/>
        <v>11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8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>
        <f ca="1"/>
        <v>13</v>
      </c>
      <c r="H14" s="20">
        <f t="shared" ca="1" si="11"/>
        <v>2</v>
      </c>
      <c r="I14" s="20">
        <f t="shared" ca="1" si="1"/>
        <v>13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3-3</v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11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8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>
        <f t="shared" ca="1" si="1"/>
        <v>13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3-4</v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11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8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>
        <f t="shared" ca="1" si="1"/>
        <v>13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3-5</v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11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8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>
        <f t="shared" ca="1" si="1"/>
        <v>13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3-6</v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11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8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>
        <f t="shared" ca="1" si="1"/>
        <v>13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3-7</v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11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8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3-8</v>
      </c>
      <c r="G19" s="19" t="str">
        <f ca="1"/>
        <v/>
      </c>
      <c r="H19" s="20">
        <f t="shared" ca="1" si="11"/>
        <v>2</v>
      </c>
      <c r="I19" s="20">
        <f t="shared" ca="1" si="1"/>
        <v>13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3-8</v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11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8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13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11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7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3</v>
      </c>
      <c r="I21" s="20">
        <f t="shared" ca="1" si="1"/>
        <v>9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3-1</v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2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7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3</v>
      </c>
      <c r="I22" s="20">
        <f t="shared" ca="1" si="1"/>
        <v>9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3-2</v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2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7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3</v>
      </c>
      <c r="I23" s="20">
        <f t="shared" ca="1" si="1"/>
        <v>9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3-3</v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2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7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3</v>
      </c>
      <c r="I24" s="20">
        <f t="shared" ca="1" si="1"/>
        <v>9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3-4</v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2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7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3</v>
      </c>
      <c r="I25" s="20">
        <f t="shared" ca="1" si="1"/>
        <v>9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3-5</v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2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7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3</v>
      </c>
      <c r="I26" s="20">
        <f t="shared" ca="1" si="1"/>
        <v>9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3-6</v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2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7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3</v>
      </c>
      <c r="I27" s="20">
        <f t="shared" ca="1" si="1"/>
        <v>9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3-7</v>
      </c>
      <c r="L27" s="19" t="str">
        <f ca="1"/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2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7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2-8</v>
      </c>
      <c r="G28" s="19" t="str">
        <f ca="1"/>
        <v/>
      </c>
      <c r="H28" s="20">
        <f t="shared" ca="1" si="11"/>
        <v>3</v>
      </c>
      <c r="I28" s="20">
        <f t="shared" ca="1" si="1"/>
        <v>9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3-8</v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2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7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9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2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6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3-1</v>
      </c>
      <c r="G30" s="19" t="str">
        <f ca="1"/>
        <v/>
      </c>
      <c r="H30" s="20">
        <f t="shared" ca="1" si="11"/>
        <v>4</v>
      </c>
      <c r="I30" s="20">
        <f t="shared" ca="1" si="1"/>
        <v>4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2-1</v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6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3-2</v>
      </c>
      <c r="G31" s="19" t="str">
        <f ca="1"/>
        <v/>
      </c>
      <c r="H31" s="20">
        <f t="shared" ca="1" si="11"/>
        <v>4</v>
      </c>
      <c r="I31" s="20">
        <f t="shared" ca="1" si="1"/>
        <v>4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2-2</v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6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3-3</v>
      </c>
      <c r="G32" s="19" t="str">
        <f ca="1"/>
        <v/>
      </c>
      <c r="H32" s="20">
        <f t="shared" ca="1" si="11"/>
        <v>4</v>
      </c>
      <c r="I32" s="20">
        <f t="shared" ca="1" si="1"/>
        <v>4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2-3</v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6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3-4</v>
      </c>
      <c r="G33" s="19" t="str">
        <f ca="1"/>
        <v/>
      </c>
      <c r="H33" s="20">
        <f t="shared" ca="1" si="11"/>
        <v>4</v>
      </c>
      <c r="I33" s="20">
        <f t="shared" ca="1" si="1"/>
        <v>4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2-4</v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6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3-5</v>
      </c>
      <c r="G34" s="19" t="str">
        <f ca="1"/>
        <v/>
      </c>
      <c r="H34" s="20">
        <f t="shared" ca="1" si="11"/>
        <v>4</v>
      </c>
      <c r="I34" s="20">
        <f t="shared" ca="1" si="1"/>
        <v>4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2-5</v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6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3-6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4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2-6</v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6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3-7</v>
      </c>
      <c r="G36" s="19" t="str">
        <f ca="1"/>
        <v/>
      </c>
      <c r="H36" s="20">
        <f t="shared" ca="1" si="11"/>
        <v>4</v>
      </c>
      <c r="I36" s="20">
        <f t="shared" ca="1" si="22"/>
        <v>4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2-7</v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6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3-8</v>
      </c>
      <c r="G37" s="19" t="str">
        <f ca="1"/>
        <v/>
      </c>
      <c r="H37" s="20">
        <f t="shared" ca="1" si="11"/>
        <v>4</v>
      </c>
      <c r="I37" s="20">
        <f t="shared" ca="1" si="22"/>
        <v>4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2-8</v>
      </c>
      <c r="L37" s="19" t="str">
        <f ca="1"/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6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4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5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3-1</v>
      </c>
      <c r="G39" s="19" t="str">
        <f ca="1"/>
        <v/>
      </c>
      <c r="H39" s="20">
        <f t="shared" ca="1" si="11"/>
        <v>5</v>
      </c>
      <c r="I39" s="20">
        <f t="shared" ca="1" si="22"/>
        <v>3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2-1</v>
      </c>
      <c r="L39" s="19" t="str">
        <f ca="1"/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5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3-2</v>
      </c>
      <c r="G40" s="19" t="str">
        <f ca="1"/>
        <v/>
      </c>
      <c r="H40" s="20">
        <f t="shared" ca="1" si="11"/>
        <v>5</v>
      </c>
      <c r="I40" s="20">
        <f t="shared" ca="1" si="22"/>
        <v>3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2-2</v>
      </c>
      <c r="L40" s="19" t="str">
        <f ca="1"/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5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3-3</v>
      </c>
      <c r="G41" s="19" t="str">
        <f ca="1"/>
        <v/>
      </c>
      <c r="H41" s="20">
        <f t="shared" ca="1" si="11"/>
        <v>5</v>
      </c>
      <c r="I41" s="20">
        <f t="shared" ca="1" si="22"/>
        <v>3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2-3</v>
      </c>
      <c r="L41" s="19" t="str">
        <f ca="1"/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5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3-4</v>
      </c>
      <c r="G42" s="19" t="str">
        <f ca="1"/>
        <v/>
      </c>
      <c r="H42" s="20">
        <f t="shared" ca="1" si="11"/>
        <v>5</v>
      </c>
      <c r="I42" s="20">
        <f t="shared" ca="1" si="22"/>
        <v>3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2-4</v>
      </c>
      <c r="L42" s="19" t="str">
        <f ca="1"/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5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3-5</v>
      </c>
      <c r="G43" s="19" t="str">
        <f ca="1"/>
        <v/>
      </c>
      <c r="H43" s="20">
        <f t="shared" ca="1" si="11"/>
        <v>5</v>
      </c>
      <c r="I43" s="20">
        <f t="shared" ca="1" si="22"/>
        <v>3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2-5</v>
      </c>
      <c r="L43" s="19" t="str">
        <f ca="1"/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5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3-6</v>
      </c>
      <c r="G44" s="19" t="str">
        <f ca="1"/>
        <v/>
      </c>
      <c r="H44" s="20">
        <f t="shared" ca="1" si="11"/>
        <v>5</v>
      </c>
      <c r="I44" s="20">
        <f t="shared" ca="1" si="22"/>
        <v>3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2-6</v>
      </c>
      <c r="L44" s="19" t="str">
        <f ca="1"/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5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3-7</v>
      </c>
      <c r="G45" s="19" t="str">
        <f ca="1"/>
        <v/>
      </c>
      <c r="H45" s="20">
        <f t="shared" ca="1" si="11"/>
        <v>5</v>
      </c>
      <c r="I45" s="20">
        <f t="shared" ca="1" si="22"/>
        <v>3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2-7</v>
      </c>
      <c r="L45" s="19" t="str">
        <f ca="1"/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5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3-8</v>
      </c>
      <c r="G46" s="19" t="str">
        <f ca="1"/>
        <v/>
      </c>
      <c r="H46" s="20">
        <f t="shared" ca="1" si="11"/>
        <v>5</v>
      </c>
      <c r="I46" s="20">
        <f t="shared" ca="1" si="22"/>
        <v>3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2-8</v>
      </c>
      <c r="L46" s="19" t="str">
        <f ca="1"/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>
        <f t="shared" ca="1" si="21"/>
        <v>5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3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6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6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5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6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6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5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6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6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5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6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6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5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6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6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5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6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6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5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6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5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6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6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5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6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6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5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6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6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5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6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6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5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6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6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5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6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6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5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6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6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5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6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6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5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6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6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5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6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6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5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6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6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5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6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6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5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6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6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5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6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6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5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6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6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5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6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6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5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6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6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5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6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6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5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6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6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5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6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6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5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6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6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5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6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6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5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6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6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5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6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6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5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6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6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5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6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6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5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6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6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5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6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6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5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6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6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5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6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6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5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6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>
        <f ca="1"/>
        <v>84</v>
      </c>
      <c r="H85" s="20">
        <f t="shared" ca="1" si="36"/>
        <v>6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5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6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6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5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6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6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5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6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6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5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6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6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5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6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6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5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6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6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5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6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6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5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6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6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5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6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6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5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6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6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5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6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6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5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6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6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5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6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6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5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6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6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5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6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6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5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6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6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5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6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6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5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6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6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5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6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6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5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6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6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5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6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6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5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6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6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5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6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6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5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6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6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5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6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6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5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6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6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5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6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6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5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6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6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5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6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6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5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6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6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5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6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6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5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6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6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5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6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6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5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6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6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5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6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6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5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6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6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5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6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6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5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6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6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5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6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6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5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6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6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5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6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6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5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6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6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5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6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6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5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6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6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5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6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6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5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6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6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5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6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6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5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6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6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5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6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6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5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6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6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5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6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6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5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6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6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5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6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6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5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6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6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5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6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6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5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6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6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5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6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6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5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6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6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5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6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6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5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6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6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5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6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6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5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6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6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5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6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6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5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6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6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5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6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6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5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6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6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5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6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6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5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6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6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5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6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6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5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6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6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5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6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6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5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6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6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5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6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6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5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6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6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5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6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6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5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6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6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5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6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6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5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6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6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5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6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6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5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6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6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5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6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6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5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6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6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5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6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6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5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6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6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5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6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6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5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6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6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5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6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6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5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6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6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5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6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6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5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6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6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5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6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6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5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6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6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5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6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6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5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6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6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5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6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6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5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6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6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5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6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6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5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6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6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5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6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6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5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6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6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5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6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6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5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6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6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5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6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6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5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6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6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5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6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6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5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6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6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5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6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6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5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6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6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5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6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6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5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6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6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5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6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6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5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6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6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5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6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6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5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77734375" style="2" hidden="1"/>
  </cols>
  <sheetData>
    <row r="1" spans="1:7" x14ac:dyDescent="0.3">
      <c r="A1" s="27">
        <f>IFERROR(MATCH(miIdioma,misIdiomas,0),1)</f>
        <v>1</v>
      </c>
      <c r="B1" s="2" t="s">
        <v>19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3">
      <c r="A2" s="32" t="str" cm="1">
        <f t="array" ref="A2">INDEX(TablaIdiomas[#This Row],1,$A$1)&amp;""</f>
        <v>Tablero KANBAN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7" x14ac:dyDescent="0.3">
      <c r="A3" s="36" t="str" cm="1">
        <f t="array" ref="A3">INDEX(TablaIdiomas[#This Row],1,$A$1)&amp;""</f>
        <v>Idioma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7" x14ac:dyDescent="0.3">
      <c r="A4" s="32" t="str" cm="1">
        <f t="array" ref="A4">INDEX(TablaIdiomas[#This Row],1,$A$1)&amp;""</f>
        <v>AVISO: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51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</row>
    <row r="7" spans="1:7" x14ac:dyDescent="0.3">
      <c r="A7" s="36" t="str" cm="1">
        <f t="array" ref="A7">INDEX(TablaIdiomas[#This Row],1,$A$1)&amp;""</f>
        <v>Estados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68</v>
      </c>
    </row>
    <row r="8" spans="1:7" x14ac:dyDescent="0.3">
      <c r="A8" s="32" t="str" cm="1">
        <f t="array" ref="A8">INDEX(TablaIdiomas[#This Row],1,$A$1)&amp;""</f>
        <v>Criticidad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</row>
    <row r="10" spans="1:7" x14ac:dyDescent="0.3">
      <c r="A10" s="32" t="str" cm="1">
        <f t="array" ref="A10">INDEX(TablaIdiomas[#This Row],1,$A$1)&amp;""</f>
        <v>Estado final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85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</row>
    <row r="12" spans="1:7" x14ac:dyDescent="0.3">
      <c r="A12" s="32" t="str" cm="1">
        <f t="array" ref="A12">INDEX(TablaIdiomas[#This Row],1,$A$1)&amp;""</f>
        <v>Tarea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102</v>
      </c>
      <c r="C13" s="2" t="s">
        <v>103</v>
      </c>
      <c r="D13" s="2" t="s">
        <v>103</v>
      </c>
      <c r="E13" s="2" t="s">
        <v>104</v>
      </c>
      <c r="F13" s="2" t="s">
        <v>105</v>
      </c>
      <c r="G13" s="2" t="s">
        <v>106</v>
      </c>
    </row>
    <row r="14" spans="1:7" x14ac:dyDescent="0.3">
      <c r="A14" s="32" t="str" cm="1">
        <f t="array" ref="A14">INDEX(TablaIdiomas[#This Row],1,$A$1)&amp;""</f>
        <v>Inicio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108</v>
      </c>
      <c r="G14" s="2" t="s">
        <v>111</v>
      </c>
    </row>
    <row r="15" spans="1:7" x14ac:dyDescent="0.3">
      <c r="A15" s="36" t="str" cm="1">
        <f t="array" ref="A15">INDEX(TablaIdiomas[#This Row],1,$A$1)&amp;""</f>
        <v>Previsto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</row>
    <row r="16" spans="1:7" x14ac:dyDescent="0.3">
      <c r="A16" s="32" t="str" cm="1">
        <f t="array" ref="A16">INDEX(TablaIdiomas[#This Row],1,$A$1)&amp;""</f>
        <v>Final</v>
      </c>
      <c r="B16" s="2" t="s">
        <v>118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118</v>
      </c>
    </row>
    <row r="17" spans="1:7" x14ac:dyDescent="0.3">
      <c r="A17" s="36" t="str" cm="1">
        <f t="array" ref="A17">INDEX(TablaIdiomas[#This Row],1,$A$1)&amp;""</f>
        <v>Duración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</row>
    <row r="18" spans="1:7" x14ac:dyDescent="0.3">
      <c r="A18" s="32" t="str" cm="1">
        <f t="array" ref="A18">INDEX(TablaIdiomas[#This Row],1,$A$1)&amp;""</f>
        <v>Retraso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3">
      <c r="A19" s="36" t="str" cm="1">
        <f t="array" ref="A19">INDEX(TablaIdiomas[#This Row],1,$A$1)&amp;""</f>
        <v>Asignado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</row>
    <row r="20" spans="1:7" x14ac:dyDescent="0.3">
      <c r="A20" s="32" t="str" cm="1">
        <f t="array" ref="A20">INDEX(TablaIdiomas[#This Row],1,$A$1)&amp;""</f>
        <v>Filtro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139</v>
      </c>
      <c r="G20" s="2" t="s">
        <v>138</v>
      </c>
    </row>
    <row r="21" spans="1:7" x14ac:dyDescent="0.3">
      <c r="A21" s="36" t="str" cm="1">
        <f t="array" ref="A21">INDEX(TablaIdiomas[#This Row],1,$A$1)&amp;""</f>
        <v>Celda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3">
      <c r="A23" s="36" t="str" cm="1">
        <f t="array" ref="A23">INDEX(TablaIdiomas[#This Row],1,$A$1)&amp;""</f>
        <v>líneas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</row>
    <row r="29" spans="1:7" x14ac:dyDescent="0.3">
      <c r="A29" s="36" t="str" cm="1">
        <f t="array" ref="A29">INDEX(TablaIdiomas[#This Row],1,$A$1)&amp;""</f>
        <v>días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DENISSE ALEJANDRA MEJIA HERNANDEZ</cp:lastModifiedBy>
  <cp:revision>0</cp:revision>
  <dcterms:created xsi:type="dcterms:W3CDTF">2022-12-26T11:27:14Z</dcterms:created>
  <dcterms:modified xsi:type="dcterms:W3CDTF">2024-11-19T15:52:33Z</dcterms:modified>
  <cp:category/>
  <cp:contentStatus/>
</cp:coreProperties>
</file>