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88fe9a5f9479dd/Escritorio/Portafolio_Analista_de_datos_Jose_Hernandez/Excel_Reporte_de_ventas1/"/>
    </mc:Choice>
  </mc:AlternateContent>
  <xr:revisionPtr revIDLastSave="519" documentId="8_{99878A11-CA8B-4941-B016-DDDD896DC55C}" xr6:coauthVersionLast="47" xr6:coauthVersionMax="47" xr10:uidLastSave="{1472519B-F1F3-41DE-9BAF-2F815B95093B}"/>
  <bookViews>
    <workbookView xWindow="-120" yWindow="-120" windowWidth="20730" windowHeight="11280" activeTab="1" xr2:uid="{6D185567-50FD-4C89-A5DE-8C49CF581C88}"/>
  </bookViews>
  <sheets>
    <sheet name="Metodologia" sheetId="2" r:id="rId1"/>
    <sheet name="Reporte de ventas" sheetId="1" r:id="rId2"/>
  </sheets>
  <definedNames>
    <definedName name="DatosExternos_1" localSheetId="1" hidden="1">'Reporte de ventas'!$B$5:$D$29</definedName>
    <definedName name="DatosExternos_2" localSheetId="1" hidden="1">'Reporte de ventas'!#REF!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I16" i="1" s="1"/>
  <c r="J17" i="1"/>
  <c r="J18" i="1"/>
  <c r="J19" i="1"/>
  <c r="J20" i="1"/>
  <c r="J21" i="1"/>
  <c r="J22" i="1"/>
  <c r="J23" i="1"/>
  <c r="J24" i="1"/>
  <c r="J25" i="1"/>
  <c r="J26" i="1"/>
  <c r="J27" i="1"/>
  <c r="J16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I23" i="1" l="1"/>
  <c r="I27" i="1"/>
  <c r="I19" i="1"/>
  <c r="I25" i="1"/>
  <c r="I21" i="1"/>
  <c r="I17" i="1"/>
  <c r="I26" i="1"/>
  <c r="I24" i="1"/>
  <c r="I22" i="1"/>
  <c r="I20" i="1"/>
  <c r="I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8A7F27-6975-4C8F-B881-E58F8EBAD5A3}" keepAlive="1" name="Consulta - ventas_mensuales" description="Conexión a la consulta 'ventas_mensuales' en el libro." type="5" refreshedVersion="8" background="1" saveData="1">
    <dbPr connection="Provider=Microsoft.Mashup.OleDb.1;Data Source=$Workbook$;Location=ventas_mensuales;Extended Properties=&quot;&quot;" command="SELECT * FROM [ventas_mensuales]"/>
  </connection>
  <connection id="2" xr16:uid="{D2BB826E-07CC-48BD-9EA4-5BAE77FD6B1D}" keepAlive="1" name="Consulta - ventas_mensuales (2)" description="Conexión a la consulta 'ventas_mensuales (2)' en el libro." type="5" refreshedVersion="8" background="1" saveData="1">
    <dbPr connection="Provider=Microsoft.Mashup.OleDb.1;Data Source=$Workbook$;Location=&quot;ventas_mensuales (2)&quot;;Extended Properties=&quot;&quot;" command="SELECT * FROM [ventas_mensuales (2)]"/>
  </connection>
  <connection id="3" xr16:uid="{63B0B208-0F29-4E96-9966-321C0F16CAC9}" keepAlive="1" name="Consulta - ventas_mensuales (3)" description="Conexión a la consulta 'ventas_mensuales (3)' en el libro." type="5" refreshedVersion="8" background="1" saveData="1">
    <dbPr connection="Provider=Microsoft.Mashup.OleDb.1;Data Source=$Workbook$;Location=&quot;ventas_mensuales (3)&quot;;Extended Properties=&quot;&quot;" command="SELECT * FROM [ventas_mensuales (3)]"/>
  </connection>
</connections>
</file>

<file path=xl/sharedStrings.xml><?xml version="1.0" encoding="utf-8"?>
<sst xmlns="http://schemas.openxmlformats.org/spreadsheetml/2006/main" count="72" uniqueCount="47">
  <si>
    <t>Mín. de Sales</t>
  </si>
  <si>
    <t>Máx. de Sales</t>
  </si>
  <si>
    <t>% MoM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</si>
  <si>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</si>
  <si>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</si>
  <si>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</si>
  <si>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</si>
  <si>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</si>
  <si>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</si>
  <si>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</si>
  <si>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</si>
  <si>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</si>
  <si>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</si>
  <si>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</si>
  <si>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</si>
  <si>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Nombre Mes</t>
  </si>
  <si>
    <t>Mes</t>
  </si>
  <si>
    <t>Valor</t>
  </si>
  <si>
    <t>METODOLOGÍA - ANÁLISIS DE VENTAS MENSUALES</t>
  </si>
  <si>
    <t>1. OBJETIVO DEL ANÁLISIS</t>
  </si>
  <si>
    <t>Analizar las tendencias de ventas mensuales durante un período de 24 meses (enero 2021 - diciembre 2022) para identificar patrones estacionales, calcular métricas de rendimiento y proporcionar insights para la toma de decisiones comerciales.</t>
  </si>
  <si>
    <t>2. FUENTE Y CARACTERÍSTICAS DE LOS DATOS</t>
  </si>
  <si>
    <t>3. PROCESO DE LIMPIEZA DE DATOS</t>
  </si>
  <si>
    <t>3.1 Verificaciones realizadas:</t>
  </si>
  <si>
    <t>✅ Validación de formato numérico en ventas</t>
  </si>
  <si>
    <t>✅ Consistencia en nombres de meses</t>
  </si>
  <si>
    <t>3.2 Tratamiento aplicado:</t>
  </si>
  <si>
    <t>✅ Revisión de duplicados</t>
  </si>
  <si>
    <t>✅ Identificación de valores nulos</t>
  </si>
  <si>
    <t>Se eliminaron filas duplicadas</t>
  </si>
  <si>
    <t>Se rellenaron valores nulos con el promedio</t>
  </si>
  <si>
    <t>Se aplico el formato correcto a las fechas y los valores numericos</t>
  </si>
  <si>
    <t>Índice Estacional</t>
  </si>
  <si>
    <t>Métrica </t>
  </si>
  <si>
    <t>Ventas</t>
  </si>
  <si>
    <r>
      <t xml:space="preserve">Origen: </t>
    </r>
    <r>
      <rPr>
        <sz val="10"/>
        <color theme="1"/>
        <rFont val="Aptos Narrow"/>
        <family val="2"/>
        <scheme val="minor"/>
      </rPr>
      <t>ventas_mensuales.csv (Datos simulados generados para fines de demostración analítica)</t>
    </r>
  </si>
  <si>
    <r>
      <t>Período:</t>
    </r>
    <r>
      <rPr>
        <sz val="10"/>
        <color theme="1"/>
        <rFont val="Aptos Narrow"/>
        <family val="2"/>
        <scheme val="minor"/>
      </rPr>
      <t xml:space="preserve"> 24 meses (enero 2021 - diciembre 2022)</t>
    </r>
  </si>
  <si>
    <r>
      <t>Frecuencia:</t>
    </r>
    <r>
      <rPr>
        <sz val="10"/>
        <color theme="1"/>
        <rFont val="Aptos Narrow"/>
        <family val="2"/>
        <scheme val="minor"/>
      </rPr>
      <t xml:space="preserve"> Mensual</t>
    </r>
  </si>
  <si>
    <r>
      <t>Variable principal:</t>
    </r>
    <r>
      <rPr>
        <sz val="10"/>
        <color theme="1"/>
        <rFont val="Aptos Narrow"/>
        <family val="2"/>
        <scheme val="minor"/>
      </rPr>
      <t xml:space="preserve"> Ventas en dólares ($USD)</t>
    </r>
  </si>
  <si>
    <r>
      <t>Completitud:</t>
    </r>
    <r>
      <rPr>
        <sz val="10"/>
        <color theme="1"/>
        <rFont val="Aptos Narrow"/>
        <family val="2"/>
        <scheme val="minor"/>
      </rPr>
      <t xml:space="preserve"> 100% (sin valores faltantes)</t>
    </r>
  </si>
  <si>
    <t>Diferecencia %</t>
  </si>
  <si>
    <t>Prom. Del Mes</t>
  </si>
  <si>
    <t>Promedio de Ventas</t>
  </si>
  <si>
    <t>Desviación estándar</t>
  </si>
  <si>
    <t>Cuartil 75</t>
  </si>
  <si>
    <t>Media</t>
  </si>
  <si>
    <t>Cuartil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</si>
</sst>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20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/>
    <xf numFmtId="0" fontId="2" fillId="0" borderId="0" xfId="0" applyFont="1" applyAlignment="1"/>
    <xf numFmtId="0" fontId="3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wrapText="1" indent="1"/>
    </xf>
    <xf numFmtId="17" fontId="1" fillId="0" borderId="0" xfId="0" applyNumberFormat="1" applyFont="1"/>
    <xf numFmtId="0" fontId="1" fillId="0" borderId="0" xfId="0" applyFont="1" applyAlignment="1">
      <alignment horizontal="center"/>
    </xf>
    <xf numFmtId="8" fontId="1" fillId="0" borderId="0" xfId="0" applyNumberFormat="1" applyFont="1"/>
    <xf numFmtId="9" fontId="1" fillId="0" borderId="0" xfId="0" applyNumberFormat="1" applyFont="1"/>
    <xf numFmtId="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0" fontId="1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8" fontId="5" fillId="0" borderId="0" xfId="0" applyNumberFormat="1" applyFont="1" applyAlignment="1">
      <alignment horizontal="center"/>
    </xf>
    <xf numFmtId="0" fontId="4" fillId="0" borderId="1" xfId="0" applyFont="1" applyFill="1" applyBorder="1" applyAlignment="1">
      <alignment horizontal="left"/>
    </xf>
  </cellXfs>
  <cellStyles count="1"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0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0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0"/>
        <name val="Aptos Narrow"/>
        <family val="2"/>
        <scheme val="minor"/>
      </font>
      <numFmt numFmtId="13" formatCode="0%"/>
    </dxf>
    <dxf>
      <font>
        <strike val="0"/>
        <outline val="0"/>
        <shadow val="0"/>
        <u val="none"/>
        <vertAlign val="baseline"/>
        <sz val="20"/>
        <name val="Aptos Narrow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20"/>
        <name val="Aptos Narrow"/>
        <family val="2"/>
        <scheme val="minor"/>
      </font>
      <numFmt numFmtId="12" formatCode="&quot;$&quot;#,##0.00_);[Red]\(&quot;$&quot;#,##0.00\)"/>
    </dxf>
    <dxf>
      <font>
        <strike val="0"/>
        <outline val="0"/>
        <shadow val="0"/>
        <u val="none"/>
        <vertAlign val="baseline"/>
        <sz val="20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0"/>
        <name val="Aptos Narrow"/>
        <family val="2"/>
        <scheme val="minor"/>
      </font>
      <numFmt numFmtId="12" formatCode="&quot;$&quot;#,##0.00_);[Red]\(&quot;$&quot;#,##0.00\)"/>
    </dxf>
    <dxf>
      <font>
        <strike val="0"/>
        <outline val="0"/>
        <shadow val="0"/>
        <u val="none"/>
        <vertAlign val="baseline"/>
        <sz val="20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numFmt numFmtId="13" formatCode="0%"/>
    </dxf>
    <dxf>
      <font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numFmt numFmtId="12" formatCode="&quot;$&quot;#,##0.00_);[Red]\(&quot;$&quot;#,##0.00\)"/>
    </dxf>
    <dxf>
      <font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numFmt numFmtId="22" formatCode="mmm\-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numFmt numFmtId="22" formatCode="mmm\-yy"/>
    </dxf>
    <dxf>
      <numFmt numFmtId="13" formatCode="0%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Tendencias de Ventas Mensuales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'Reporte de ventas'!$D$5</c:f>
              <c:strCache>
                <c:ptCount val="1"/>
                <c:pt idx="0">
                  <c:v>Ventas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31A-463E-8795-64424BD26805}"/>
                </c:ext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31A-463E-8795-64424BD26805}"/>
                </c:ext>
              </c:extLst>
            </c:dLbl>
            <c:dLbl>
              <c:idx val="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31A-463E-8795-64424BD26805}"/>
                </c:ext>
              </c:extLst>
            </c:dLbl>
            <c:dLbl>
              <c:idx val="1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31A-463E-8795-64424BD26805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'Reporte de ventas'!$B$6:$B$29</c:f>
              <c:numCache>
                <c:formatCode>mmm\-yy</c:formatCode>
                <c:ptCount val="2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</c:numCache>
            </c:numRef>
          </c:cat>
          <c:val>
            <c:numRef>
              <c:f>'Reporte de ventas'!$D$6:$D$29</c:f>
              <c:numCache>
                <c:formatCode>"$"#,##0.00_);[Red]\("$"#,##0.00\)</c:formatCode>
                <c:ptCount val="24"/>
                <c:pt idx="0">
                  <c:v>165.42956019265145</c:v>
                </c:pt>
                <c:pt idx="1">
                  <c:v>195.60311583210583</c:v>
                </c:pt>
                <c:pt idx="2">
                  <c:v>174.78722458080426</c:v>
                </c:pt>
                <c:pt idx="3">
                  <c:v>225.14244452437831</c:v>
                </c:pt>
                <c:pt idx="4">
                  <c:v>222.87236579136922</c:v>
                </c:pt>
                <c:pt idx="5">
                  <c:v>196.13047137472873</c:v>
                </c:pt>
                <c:pt idx="6">
                  <c:v>198.48167938789589</c:v>
                </c:pt>
                <c:pt idx="7">
                  <c:v>189.29835439167368</c:v>
                </c:pt>
                <c:pt idx="8">
                  <c:v>191.46155999388083</c:v>
                </c:pt>
                <c:pt idx="9">
                  <c:v>203.23352577681734</c:v>
                </c:pt>
                <c:pt idx="10">
                  <c:v>218.61999044991902</c:v>
                </c:pt>
                <c:pt idx="11">
                  <c:v>204.62560238232396</c:v>
                </c:pt>
                <c:pt idx="12">
                  <c:v>187.21564953554724</c:v>
                </c:pt>
                <c:pt idx="13">
                  <c:v>197.81575248297571</c:v>
                </c:pt>
                <c:pt idx="14">
                  <c:v>198.62526862807127</c:v>
                </c:pt>
                <c:pt idx="15">
                  <c:v>196.13047137472873</c:v>
                </c:pt>
                <c:pt idx="16">
                  <c:v>171.41651524309421</c:v>
                </c:pt>
                <c:pt idx="17">
                  <c:v>185.28682046672367</c:v>
                </c:pt>
                <c:pt idx="18">
                  <c:v>169.87330051987942</c:v>
                </c:pt>
                <c:pt idx="19">
                  <c:v>178.07586751838659</c:v>
                </c:pt>
                <c:pt idx="20">
                  <c:v>244.25051644788397</c:v>
                </c:pt>
                <c:pt idx="21">
                  <c:v>231.12480057141647</c:v>
                </c:pt>
                <c:pt idx="22">
                  <c:v>175.55979756839332</c:v>
                </c:pt>
                <c:pt idx="23">
                  <c:v>186.07065795784047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A-4A13-9844-96DB98B787CE}"/>
            </c:ext>
          </c:extLst>
        </c:ser>
        <c:ser>
          <c:idx val="2"/>
          <c:order val="2"/>
          <c:tx>
            <c:strRef>
              <c:f>'Reporte de ventas'!$E$5</c:f>
              <c:strCache>
                <c:ptCount val="1"/>
                <c:pt idx="0">
                  <c:v>% MoM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'Reporte de ventas'!$B$6:$B$29</c:f>
              <c:numCache>
                <c:formatCode>mmm\-yy</c:formatCode>
                <c:ptCount val="2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</c:numCache>
            </c:numRef>
          </c:cat>
          <c:val>
            <c:numRef>
              <c:f>'Reporte de ventas'!$E$6:$E$29</c:f>
              <c:numCache>
                <c:formatCode>0%</c:formatCode>
                <c:ptCount val="24"/>
                <c:pt idx="0">
                  <c:v>0</c:v>
                </c:pt>
                <c:pt idx="1">
                  <c:v>0.18239518743999367</c:v>
                </c:pt>
                <c:pt idx="2">
                  <c:v>-0.10641901670507486</c:v>
                </c:pt>
                <c:pt idx="3">
                  <c:v>0.2880943962829205</c:v>
                </c:pt>
                <c:pt idx="4">
                  <c:v>-1.0082855490908038E-2</c:v>
                </c:pt>
                <c:pt idx="5">
                  <c:v>-0.11998748396503124</c:v>
                </c:pt>
                <c:pt idx="6">
                  <c:v>1.1987979209385198E-2</c:v>
                </c:pt>
                <c:pt idx="7">
                  <c:v>-4.6267872302083325E-2</c:v>
                </c:pt>
                <c:pt idx="8">
                  <c:v>1.14274929074729E-2</c:v>
                </c:pt>
                <c:pt idx="9">
                  <c:v>6.1484748078479853E-2</c:v>
                </c:pt>
                <c:pt idx="10">
                  <c:v>7.5708299672950854E-2</c:v>
                </c:pt>
                <c:pt idx="11">
                  <c:v>-6.4012389895336932E-2</c:v>
                </c:pt>
                <c:pt idx="12">
                  <c:v>-8.5081987024516303E-2</c:v>
                </c:pt>
                <c:pt idx="13">
                  <c:v>5.6619748262101303E-2</c:v>
                </c:pt>
                <c:pt idx="14">
                  <c:v>4.0922734157140764E-3</c:v>
                </c:pt>
                <c:pt idx="15">
                  <c:v>-1.256032160748935E-2</c:v>
                </c:pt>
                <c:pt idx="16">
                  <c:v>-0.12600773331348294</c:v>
                </c:pt>
                <c:pt idx="17">
                  <c:v>8.0915804430858343E-2</c:v>
                </c:pt>
                <c:pt idx="18">
                  <c:v>-8.3187351955302274E-2</c:v>
                </c:pt>
                <c:pt idx="19">
                  <c:v>4.8286381517307721E-2</c:v>
                </c:pt>
                <c:pt idx="20">
                  <c:v>0.37160930255001989</c:v>
                </c:pt>
                <c:pt idx="21">
                  <c:v>-5.3738743595525398E-2</c:v>
                </c:pt>
                <c:pt idx="22">
                  <c:v>-0.24041125342519798</c:v>
                </c:pt>
                <c:pt idx="23">
                  <c:v>5.987054288640542E-2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A-463E-8795-64424BD268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0914672"/>
        <c:axId val="320915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'Reporte de ventas'!$C$5</c15:sqref>
                        </c15:formulaRef>
                      </c:ext>
                    </c:extLst>
                    <c:strCache>
                      <c:ptCount val="1"/>
                      <c:pt idx="0">
                        <c:v>Nombre Mes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D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'Reporte de ventas'!$B$6:$B$29</c15:sqref>
                        </c15:formulaRef>
                      </c:ext>
                    </c:extLst>
                    <c:numCache>
                      <c:formatCode>mmm\-yy</c:formatCode>
                      <c:ptCount val="24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'Reporte de ventas'!$C$6:$C$29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28A-4A13-9844-96DB98B787CE}"/>
                  </c:ext>
                </c:extLst>
              </c15:ser>
            </c15:filteredLineSeries>
          </c:ext>
        </c:extLst>
      </c:lineChart>
      <c:dateAx>
        <c:axId val="32091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DO" sz="2000"/>
                  <a:t>Mes</a:t>
                </a:r>
              </a:p>
            </c:rich>
          </c:tx>
          <c:layout>
            <c:manualLayout>
              <c:xMode val="edge"/>
              <c:yMode val="edge"/>
              <c:x val="0.48240863862859601"/>
              <c:y val="0.92885335087970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20915632"/>
        <c:crosses val="autoZero"/>
        <c:auto val="1"/>
        <c:lblOffset val="100"/>
        <c:baseTimeUnit val="months"/>
      </c:dateAx>
      <c:valAx>
        <c:axId val="320915632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DO" sz="2000"/>
                  <a:t>Ventas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2091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Promedio de Ventas Mensuales e </a:t>
            </a:r>
            <a:r>
              <a:rPr lang="es-DO" sz="2800" b="0" i="0" u="none" strike="noStrike" baseline="0"/>
              <a:t>Índice</a:t>
            </a:r>
            <a:r>
              <a:rPr lang="en-US" sz="2800"/>
              <a:t> Estacional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de ventas'!$H$15</c:f>
              <c:strCache>
                <c:ptCount val="1"/>
                <c:pt idx="0">
                  <c:v>Prom. Del 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enero</c:v>
              </c:pt>
              <c:pt idx="1">
                <c:v>febrero</c:v>
              </c:pt>
              <c:pt idx="2">
                <c:v>marzo</c:v>
              </c:pt>
              <c:pt idx="3">
                <c:v>abril</c:v>
              </c:pt>
              <c:pt idx="4">
                <c:v>mayo</c:v>
              </c:pt>
              <c:pt idx="5">
                <c:v>junio</c:v>
              </c:pt>
              <c:pt idx="6">
                <c:v>julio</c:v>
              </c:pt>
              <c:pt idx="7">
                <c:v>agosto</c:v>
              </c:pt>
              <c:pt idx="8">
                <c:v>septiembre</c:v>
              </c:pt>
              <c:pt idx="9">
                <c:v>octubre</c:v>
              </c:pt>
              <c:pt idx="10">
                <c:v>noviembre</c:v>
              </c:pt>
              <c:pt idx="11">
                <c:v>diciembre</c:v>
              </c:pt>
            </c:strLit>
          </c:cat>
          <c:val>
            <c:numRef>
              <c:f>'Reporte de ventas'!$H$16:$H$27</c:f>
              <c:numCache>
                <c:formatCode>"$"#,##0.00_);[Red]\("$"#,##0.00\)</c:formatCode>
                <c:ptCount val="12"/>
                <c:pt idx="0">
                  <c:v>176.32260486409933</c:v>
                </c:pt>
                <c:pt idx="1">
                  <c:v>196.70943415754078</c:v>
                </c:pt>
                <c:pt idx="2">
                  <c:v>186.70624660443775</c:v>
                </c:pt>
                <c:pt idx="3">
                  <c:v>210.63645794955352</c:v>
                </c:pt>
                <c:pt idx="4">
                  <c:v>197.14444051723171</c:v>
                </c:pt>
                <c:pt idx="5">
                  <c:v>190.70864592072621</c:v>
                </c:pt>
                <c:pt idx="6">
                  <c:v>184.17748995388766</c:v>
                </c:pt>
                <c:pt idx="7">
                  <c:v>183.68711095503014</c:v>
                </c:pt>
                <c:pt idx="8">
                  <c:v>217.8560382208824</c:v>
                </c:pt>
                <c:pt idx="9">
                  <c:v>217.17916317411692</c:v>
                </c:pt>
                <c:pt idx="10">
                  <c:v>197.08989400915618</c:v>
                </c:pt>
                <c:pt idx="11">
                  <c:v>195.34813017008221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9-4843-A852-9311B819C5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"/>
        <c:axId val="911971423"/>
        <c:axId val="911971903"/>
      </c:barChart>
      <c:lineChart>
        <c:grouping val="standard"/>
        <c:varyColors val="0"/>
        <c:ser>
          <c:idx val="1"/>
          <c:order val="1"/>
          <c:tx>
            <c:strRef>
              <c:f>'Reporte de ventas'!$I$15</c:f>
              <c:strCache>
                <c:ptCount val="1"/>
                <c:pt idx="0">
                  <c:v>Índice Estacional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enero</c:v>
              </c:pt>
              <c:pt idx="1">
                <c:v>febrero</c:v>
              </c:pt>
              <c:pt idx="2">
                <c:v>marzo</c:v>
              </c:pt>
              <c:pt idx="3">
                <c:v>abril</c:v>
              </c:pt>
              <c:pt idx="4">
                <c:v>mayo</c:v>
              </c:pt>
              <c:pt idx="5">
                <c:v>junio</c:v>
              </c:pt>
              <c:pt idx="6">
                <c:v>julio</c:v>
              </c:pt>
              <c:pt idx="7">
                <c:v>agosto</c:v>
              </c:pt>
              <c:pt idx="8">
                <c:v>septiembre</c:v>
              </c:pt>
              <c:pt idx="9">
                <c:v>octubre</c:v>
              </c:pt>
              <c:pt idx="10">
                <c:v>noviembre</c:v>
              </c:pt>
              <c:pt idx="11">
                <c:v>diciembre</c:v>
              </c:pt>
            </c:strLit>
          </c:cat>
          <c:val>
            <c:numRef>
              <c:f>'Reporte de ventas'!$I$16:$I$27</c:f>
              <c:numCache>
                <c:formatCode>#,##0.00</c:formatCode>
                <c:ptCount val="12"/>
                <c:pt idx="0">
                  <c:v>0.89900668482673307</c:v>
                </c:pt>
                <c:pt idx="1">
                  <c:v>1.0029519267391445</c:v>
                </c:pt>
                <c:pt idx="2">
                  <c:v>0.95194920654483639</c:v>
                </c:pt>
                <c:pt idx="3">
                  <c:v>1.0739609020115468</c:v>
                </c:pt>
                <c:pt idx="4">
                  <c:v>1.0051698705223917</c:v>
                </c:pt>
                <c:pt idx="5">
                  <c:v>0.97235602700590296</c:v>
                </c:pt>
                <c:pt idx="6">
                  <c:v>0.93905596954384718</c:v>
                </c:pt>
                <c:pt idx="7">
                  <c:v>0.93655570023117829</c:v>
                </c:pt>
                <c:pt idx="8">
                  <c:v>1.1107709918498314</c:v>
                </c:pt>
                <c:pt idx="9">
                  <c:v>1.1073198450595285</c:v>
                </c:pt>
                <c:pt idx="10">
                  <c:v>1.0048917571436127</c:v>
                </c:pt>
                <c:pt idx="11">
                  <c:v>0.99601111852144708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79-4843-A852-9311B819C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442815"/>
        <c:axId val="1020443775"/>
      </c:lineChart>
      <c:catAx>
        <c:axId val="91197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DO" sz="20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11971903"/>
        <c:crosses val="autoZero"/>
        <c:auto val="1"/>
        <c:lblAlgn val="ctr"/>
        <c:lblOffset val="100"/>
        <c:noMultiLvlLbl val="0"/>
      </c:catAx>
      <c:valAx>
        <c:axId val="911971903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DO" sz="2000"/>
                  <a:t>Promedio de ventas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11971423"/>
        <c:crosses val="autoZero"/>
        <c:crossBetween val="between"/>
      </c:valAx>
      <c:valAx>
        <c:axId val="1020443775"/>
        <c:scaling>
          <c:orientation val="minMax"/>
          <c:max val="1.1500000000000001"/>
          <c:min val="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DO" sz="2000"/>
                  <a:t>Indice Estacional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20442815"/>
        <c:crosses val="max"/>
        <c:crossBetween val="between"/>
      </c:valAx>
      <c:catAx>
        <c:axId val="10204428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04437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DO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580834</xdr:colOff>
      <xdr:row>4</xdr:row>
      <xdr:rowOff>117188</xdr:rowOff>
    </xdr:from>
    <xdr:to>
      <xdr:col>16</xdr:col>
      <xdr:colOff>450272</xdr:colOff>
      <xdr:row>28</xdr:row>
      <xdr:rowOff>17319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E0F2A8E-31D8-2CFD-8B8E-50EDF22167CD}"/>
            </a:ext>
          </a:extLst>
        </xdr:cNvPr>
        <xdr:cNvSpPr txBox="1"/>
      </xdr:nvSpPr>
      <xdr:spPr>
        <a:xfrm>
          <a:off x="14140970" y="16725324"/>
          <a:ext cx="5619075" cy="5719040"/>
        </a:xfrm>
        <a:prstGeom prst="rect">
          <a:avLst/>
        </a:prstGeom>
        <a:solidFill>
          <a:schemeClr val="bg1">
            <a:lumMod val="85000"/>
          </a:schemeClr>
        </a:solidFill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DO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Insight Simples pero Valiosos</a:t>
          </a:r>
        </a:p>
        <a:p>
          <a:endParaRPr lang="es-DO" sz="20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2000"/>
            <a:t>✅ "Septiembre muestra el mayor potencial de ventas (índice 1.11)" ⚠️ "Enero requiere estrategias especiales (índice 0.90)" </a:t>
          </a:r>
        </a:p>
        <a:p>
          <a:r>
            <a:rPr lang="es-DO" sz="2000"/>
            <a:t>📈 "Pico atípico en Sep 2022 (+37%) requiere investigación" </a:t>
          </a:r>
        </a:p>
        <a:p>
          <a:r>
            <a:rPr lang="es-DO" sz="2000"/>
            <a:t>📉 "Volatilidad alta en Q4 2022 sugiere eventos externos"</a:t>
          </a:r>
          <a:endParaRPr lang="es-DO" sz="20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endParaRPr lang="es-DO" sz="20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endParaRPr lang="es-DO" sz="20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endParaRPr lang="es-DO" sz="20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2000" b="1"/>
            <a:t>Recomendaciones de Negocio</a:t>
          </a:r>
        </a:p>
        <a:p>
          <a:endParaRPr lang="es-DO" sz="2000"/>
        </a:p>
        <a:p>
          <a:r>
            <a:rPr lang="es-DO" sz="2000"/>
            <a:t>-</a:t>
          </a:r>
          <a:r>
            <a:rPr lang="es-DO" sz="2000" baseline="0"/>
            <a:t> </a:t>
          </a:r>
          <a:r>
            <a:rPr lang="es-DO" sz="2000"/>
            <a:t>Preparar inventario extra en agosto para el pico de septiembre</a:t>
          </a:r>
        </a:p>
        <a:p>
          <a:r>
            <a:rPr lang="es-DO" sz="2000"/>
            <a:t>- Implementar promociones en enero para compensar estacionalidad</a:t>
          </a:r>
        </a:p>
        <a:p>
          <a:r>
            <a:rPr lang="es-DO" sz="2000"/>
            <a:t>- Investigar factores detrás del pico de septiembre 2022</a:t>
          </a:r>
        </a:p>
        <a:p>
          <a:r>
            <a:rPr lang="es-DO" sz="2000"/>
            <a:t>- Monitorear Q4 por alta volatilidad</a:t>
          </a:r>
        </a:p>
        <a:p>
          <a:endParaRPr lang="es-DO" sz="1100"/>
        </a:p>
      </xdr:txBody>
    </xdr:sp>
    <xdr:clientData/>
  </xdr:twoCellAnchor>
  <xdr:twoCellAnchor>
    <xdr:from>
      <xdr:col>0</xdr:col>
      <xdr:colOff>735609</xdr:colOff>
      <xdr:row>32</xdr:row>
      <xdr:rowOff>72519</xdr:rowOff>
    </xdr:from>
    <xdr:to>
      <xdr:col>16</xdr:col>
      <xdr:colOff>523875</xdr:colOff>
      <xdr:row>68</xdr:row>
      <xdr:rowOff>71778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AF7B4F3-C68D-DCD1-3A80-284193454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12047</xdr:colOff>
      <xdr:row>74</xdr:row>
      <xdr:rowOff>110783</xdr:rowOff>
    </xdr:from>
    <xdr:to>
      <xdr:col>16</xdr:col>
      <xdr:colOff>563354</xdr:colOff>
      <xdr:row>110</xdr:row>
      <xdr:rowOff>110783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2CF927-36C1-877C-F794-D54190F6E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9FF940B-B935-4A12-B579-D9BD86C81615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Month" tableColumnId="1"/>
      <queryTableField id="4" dataBound="0" tableColumnId="4"/>
      <queryTableField id="2" name="Sales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F3A94-74AF-4B52-9092-39DB4B6E6E04}" name="ventas_mensuales" displayName="ventas_mensuales" ref="B5:E29" tableType="queryTable" totalsRowShown="0" headerRowDxfId="2" dataDxfId="3">
  <autoFilter ref="B5:E29" xr:uid="{29BF3A94-74AF-4B52-9092-39DB4B6E6E04}">
    <filterColumn colId="0" hiddenButton="1"/>
    <filterColumn colId="1" hiddenButton="1"/>
    <filterColumn colId="2" hiddenButton="1"/>
    <filterColumn colId="3" hiddenButton="1"/>
  </autoFilter>
  <tableColumns count="4">
    <tableColumn id="1" xr3:uid="{E9B6EEEF-9E9C-4ED2-9F6A-E8802533766D}" uniqueName="1" name="Mes" queryTableFieldId="1" dataDxfId="16"/>
    <tableColumn id="4" xr3:uid="{9197C7B1-2813-4DEC-86C9-478B8D4689C8}" uniqueName="4" name="Nombre Mes" queryTableFieldId="4" dataDxfId="15">
      <calculatedColumnFormula>TEXT(ventas_mensuales[[#This Row],[Mes]], "mmmm")</calculatedColumnFormula>
    </tableColumn>
    <tableColumn id="2" xr3:uid="{3074325D-F735-4EA7-8DA2-4FE6E2A0E8C6}" uniqueName="2" name="Ventas" queryTableFieldId="2" dataDxfId="14"/>
    <tableColumn id="3" xr3:uid="{C9E711A9-BD3F-4D89-B7E3-F98DEFD1D2EE}" uniqueName="3" name="% MoM" queryTableFieldId="3" dataDxfId="13">
      <calculatedColumnFormula>IFERROR((ventas_mensuales[[#This Row],[Ventas]]-D5)/D5,0)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6D8E0D-DA48-4EDB-9B90-C302DC9481EC}" name="Tabla2" displayName="Tabla2" ref="G15:J27" headerRowDxfId="0" dataDxfId="4" totalsRowDxfId="5">
  <autoFilter ref="G15:J27" xr:uid="{306D8E0D-DA48-4EDB-9B90-C302DC9481EC}">
    <filterColumn colId="0" hiddenButton="1"/>
    <filterColumn colId="1" hiddenButton="1"/>
    <filterColumn colId="2" hiddenButton="1"/>
    <filterColumn colId="3" hiddenButton="1"/>
  </autoFilter>
  <tableColumns count="4">
    <tableColumn id="1" xr3:uid="{03973F7C-A718-445A-B081-0E28FE691187}" name="Mes" totalsRowLabel="Total" dataDxfId="9" totalsRowDxfId="18"/>
    <tableColumn id="2" xr3:uid="{01C50056-90BB-4421-BF95-19C524D02A7F}" name="Prom. Del Mes" dataDxfId="8"/>
    <tableColumn id="3" xr3:uid="{4B10259C-B727-4DDF-90AA-68BF21D774E2}" name="Índice Estacional" dataDxfId="7">
      <calculatedColumnFormula>Tabla2[[#This Row],[Prom. Del Mes]]/$H$6</calculatedColumnFormula>
    </tableColumn>
    <tableColumn id="4" xr3:uid="{80CFD4BA-36F1-473E-81FA-F005D0E51347}" name="Diferecencia %" totalsRowFunction="sum" dataDxfId="6" totalsRowDxfId="17">
      <calculatedColumnFormula>(H16-AVERAGE($H$16:$H$27))/AVERAGE($H$16:$H$27)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80FD35-1154-4D4C-B2AD-219ED6C9E194}" name="Tabla4" displayName="Tabla4" ref="G5:H12" totalsRowShown="0" headerRowDxfId="1" dataDxfId="10">
  <autoFilter ref="G5:H12" xr:uid="{2380FD35-1154-4D4C-B2AD-219ED6C9E194}">
    <filterColumn colId="0" hiddenButton="1"/>
    <filterColumn colId="1" hiddenButton="1"/>
  </autoFilter>
  <tableColumns count="2">
    <tableColumn id="1" xr3:uid="{A65248EE-718C-438C-88AE-4EA5B6F070DF}" name="Métrica " dataDxfId="12"/>
    <tableColumn id="2" xr3:uid="{3AC4D0DB-9DF0-4496-AA8B-EC866F296626}" name="Valor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CEF85-AAB6-42B5-91A3-F74CDC4AC99F}">
  <dimension ref="B2:M30"/>
  <sheetViews>
    <sheetView view="pageLayout" topLeftCell="A9" zoomScaleNormal="100" workbookViewId="0">
      <selection activeCell="B5" sqref="B5"/>
    </sheetView>
  </sheetViews>
  <sheetFormatPr baseColWidth="10" defaultRowHeight="15" x14ac:dyDescent="0.25"/>
  <sheetData>
    <row r="2" spans="2:13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x14ac:dyDescent="0.25">
      <c r="B3" s="3" t="s">
        <v>18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x14ac:dyDescent="0.25">
      <c r="B5" s="3" t="s">
        <v>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ht="53.25" customHeight="1" x14ac:dyDescent="0.25">
      <c r="B7" s="9" t="s">
        <v>20</v>
      </c>
      <c r="C7" s="9"/>
      <c r="D7" s="9"/>
      <c r="E7" s="9"/>
      <c r="F7" s="9"/>
      <c r="G7" s="7"/>
      <c r="H7" s="7"/>
      <c r="I7" s="7"/>
      <c r="J7" s="7"/>
      <c r="K7" s="7"/>
      <c r="L7" s="7"/>
      <c r="M7" s="7"/>
    </row>
    <row r="8" spans="2:13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x14ac:dyDescent="0.25">
      <c r="B9" s="3" t="s">
        <v>21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 x14ac:dyDescent="0.25">
      <c r="B10" s="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ht="26.25" customHeight="1" x14ac:dyDescent="0.25">
      <c r="B11" s="8" t="s">
        <v>35</v>
      </c>
      <c r="C11" s="8"/>
      <c r="D11" s="8"/>
      <c r="E11" s="8"/>
      <c r="F11" s="8"/>
      <c r="G11" s="2"/>
      <c r="H11" s="2"/>
      <c r="I11" s="2"/>
      <c r="J11" s="2"/>
      <c r="K11" s="2"/>
      <c r="L11" s="2"/>
      <c r="M11" s="2"/>
    </row>
    <row r="12" spans="2:13" x14ac:dyDescent="0.25">
      <c r="B12" s="5" t="s">
        <v>36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2:13" x14ac:dyDescent="0.25">
      <c r="B13" s="5" t="s">
        <v>37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2:13" x14ac:dyDescent="0.25">
      <c r="B14" s="5" t="s">
        <v>38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x14ac:dyDescent="0.25">
      <c r="B15" s="5" t="s">
        <v>39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2:13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s="3" t="s">
        <v>22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x14ac:dyDescent="0.25">
      <c r="B19" s="6" t="s">
        <v>23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x14ac:dyDescent="0.25">
      <c r="B21" s="4" t="s">
        <v>27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x14ac:dyDescent="0.25">
      <c r="B22" s="4" t="s">
        <v>28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x14ac:dyDescent="0.25">
      <c r="B23" s="4" t="s">
        <v>24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x14ac:dyDescent="0.25">
      <c r="B24" s="4" t="s">
        <v>25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2:13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25">
      <c r="B26" s="6" t="s">
        <v>26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x14ac:dyDescent="0.25">
      <c r="B27" s="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x14ac:dyDescent="0.25">
      <c r="B28" s="4" t="s">
        <v>29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2:13" x14ac:dyDescent="0.25">
      <c r="B29" s="4" t="s">
        <v>30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2:13" x14ac:dyDescent="0.25">
      <c r="B30" s="4" t="s">
        <v>31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</sheetData>
  <mergeCells count="2">
    <mergeCell ref="B7:F7"/>
    <mergeCell ref="B11:F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4D572-C3AD-4DDB-9F58-428CAB077E28}">
  <sheetPr>
    <pageSetUpPr fitToPage="1"/>
  </sheetPr>
  <dimension ref="B5:J29"/>
  <sheetViews>
    <sheetView tabSelected="1" topLeftCell="A63" zoomScale="40" zoomScaleNormal="40" zoomScalePageLayoutView="40" workbookViewId="0">
      <selection activeCell="T17" sqref="T17"/>
    </sheetView>
  </sheetViews>
  <sheetFormatPr baseColWidth="10" defaultRowHeight="15" x14ac:dyDescent="0.25"/>
  <cols>
    <col min="2" max="2" width="13.42578125" bestFit="1" customWidth="1"/>
    <col min="3" max="3" width="23.140625" customWidth="1"/>
    <col min="4" max="4" width="21.5703125" bestFit="1" customWidth="1"/>
    <col min="5" max="5" width="16.28515625" customWidth="1"/>
    <col min="6" max="6" width="15" customWidth="1"/>
    <col min="7" max="7" width="45.85546875" bestFit="1" customWidth="1"/>
    <col min="8" max="8" width="30.7109375" bestFit="1" customWidth="1"/>
    <col min="9" max="9" width="30.7109375" customWidth="1"/>
    <col min="10" max="10" width="27" bestFit="1" customWidth="1"/>
    <col min="11" max="11" width="17.42578125" bestFit="1" customWidth="1"/>
    <col min="12" max="12" width="16.42578125" bestFit="1" customWidth="1"/>
    <col min="13" max="13" width="18.28515625" bestFit="1" customWidth="1"/>
  </cols>
  <sheetData>
    <row r="5" spans="2:10" ht="26.25" x14ac:dyDescent="0.4">
      <c r="B5" s="17" t="s">
        <v>16</v>
      </c>
      <c r="C5" s="17" t="s">
        <v>15</v>
      </c>
      <c r="D5" s="17" t="s">
        <v>34</v>
      </c>
      <c r="E5" s="17" t="s">
        <v>2</v>
      </c>
      <c r="G5" s="18" t="s">
        <v>33</v>
      </c>
      <c r="H5" s="19" t="s">
        <v>17</v>
      </c>
    </row>
    <row r="6" spans="2:10" ht="26.25" x14ac:dyDescent="0.4">
      <c r="B6" s="10">
        <v>44197</v>
      </c>
      <c r="C6" s="11" t="s">
        <v>3</v>
      </c>
      <c r="D6" s="12">
        <v>165.42956019265145</v>
      </c>
      <c r="E6" s="13">
        <f>IFERROR((ventas_mensuales[[#This Row],[Ventas]]-D5)/D5,0)</f>
        <v>0</v>
      </c>
      <c r="G6" s="1" t="s">
        <v>42</v>
      </c>
      <c r="H6" s="12">
        <f>AVERAGE(ventas_mensuales[Ventas])</f>
        <v>196.13047137472873</v>
      </c>
    </row>
    <row r="7" spans="2:10" ht="26.25" x14ac:dyDescent="0.4">
      <c r="B7" s="10">
        <v>44228</v>
      </c>
      <c r="C7" s="11" t="s">
        <v>4</v>
      </c>
      <c r="D7" s="12">
        <v>195.60311583210583</v>
      </c>
      <c r="E7" s="13">
        <f>IFERROR((ventas_mensuales[[#This Row],[Ventas]]-D6)/D6,0)</f>
        <v>0.18239518743999367</v>
      </c>
      <c r="G7" s="1" t="s">
        <v>0</v>
      </c>
      <c r="H7" s="12">
        <f>MIN(ventas_mensuales[Ventas])</f>
        <v>165.42956019265145</v>
      </c>
    </row>
    <row r="8" spans="2:10" ht="26.25" x14ac:dyDescent="0.4">
      <c r="B8" s="10">
        <v>44256</v>
      </c>
      <c r="C8" s="11" t="s">
        <v>5</v>
      </c>
      <c r="D8" s="12">
        <v>174.78722458080426</v>
      </c>
      <c r="E8" s="13">
        <f>IFERROR((ventas_mensuales[[#This Row],[Ventas]]-D7)/D7,0)</f>
        <v>-0.10641901670507486</v>
      </c>
      <c r="G8" s="1" t="s">
        <v>1</v>
      </c>
      <c r="H8" s="12">
        <f>MAX(ventas_mensuales[Ventas])</f>
        <v>244.25051644788397</v>
      </c>
    </row>
    <row r="9" spans="2:10" ht="26.25" x14ac:dyDescent="0.4">
      <c r="B9" s="10">
        <v>44287</v>
      </c>
      <c r="C9" s="11" t="s">
        <v>6</v>
      </c>
      <c r="D9" s="12">
        <v>225.14244452437831</v>
      </c>
      <c r="E9" s="13">
        <f>IFERROR((ventas_mensuales[[#This Row],[Ventas]]-D8)/D8,0)</f>
        <v>0.2880943962829205</v>
      </c>
      <c r="G9" s="1" t="s">
        <v>43</v>
      </c>
      <c r="H9" s="12">
        <f>_xlfn.STDEV.S(ventas_mensuales[Ventas])</f>
        <v>20.381566931235405</v>
      </c>
    </row>
    <row r="10" spans="2:10" ht="26.25" x14ac:dyDescent="0.4">
      <c r="B10" s="10">
        <v>44317</v>
      </c>
      <c r="C10" s="11" t="s">
        <v>7</v>
      </c>
      <c r="D10" s="12">
        <v>222.87236579136922</v>
      </c>
      <c r="E10" s="13">
        <f>IFERROR((ventas_mensuales[[#This Row],[Ventas]]-D9)/D9,0)</f>
        <v>-1.0082855490908038E-2</v>
      </c>
      <c r="G10" s="14" t="s">
        <v>44</v>
      </c>
      <c r="H10" s="12">
        <f>_xlfn.PERCENTILE.EXC(ventas_mensuales[Ventas],0.75)</f>
        <v>204.2775832309473</v>
      </c>
    </row>
    <row r="11" spans="2:10" ht="26.25" x14ac:dyDescent="0.4">
      <c r="B11" s="10">
        <v>44348</v>
      </c>
      <c r="C11" s="11" t="s">
        <v>8</v>
      </c>
      <c r="D11" s="12">
        <v>196.13047137472873</v>
      </c>
      <c r="E11" s="13">
        <f>IFERROR((ventas_mensuales[[#This Row],[Ventas]]-D10)/D10,0)</f>
        <v>-0.11998748396503124</v>
      </c>
      <c r="G11" s="14" t="s">
        <v>45</v>
      </c>
      <c r="H11" s="12">
        <f>_xlfn.PERCENTILE.EXC(ventas_mensuales[Ventas],0.5)</f>
        <v>195.86679360341728</v>
      </c>
    </row>
    <row r="12" spans="2:10" ht="26.25" x14ac:dyDescent="0.4">
      <c r="B12" s="10">
        <v>44378</v>
      </c>
      <c r="C12" s="11" t="s">
        <v>9</v>
      </c>
      <c r="D12" s="12">
        <v>198.48167938789589</v>
      </c>
      <c r="E12" s="13">
        <f>IFERROR((ventas_mensuales[[#This Row],[Ventas]]-D11)/D11,0)</f>
        <v>1.1987979209385198E-2</v>
      </c>
      <c r="G12" s="14" t="s">
        <v>46</v>
      </c>
      <c r="H12" s="12">
        <f>_xlfn.PERCENTILE.EXC(ventas_mensuales[Ventas],0.25)</f>
        <v>179.87860575547086</v>
      </c>
    </row>
    <row r="13" spans="2:10" ht="26.25" x14ac:dyDescent="0.4">
      <c r="B13" s="10">
        <v>44409</v>
      </c>
      <c r="C13" s="11" t="s">
        <v>10</v>
      </c>
      <c r="D13" s="12">
        <v>189.29835439167368</v>
      </c>
      <c r="E13" s="13">
        <f>IFERROR((ventas_mensuales[[#This Row],[Ventas]]-D12)/D12,0)</f>
        <v>-4.6267872302083325E-2</v>
      </c>
    </row>
    <row r="14" spans="2:10" ht="26.25" x14ac:dyDescent="0.4">
      <c r="B14" s="10">
        <v>44440</v>
      </c>
      <c r="C14" s="11" t="s">
        <v>11</v>
      </c>
      <c r="D14" s="12">
        <v>191.46155999388083</v>
      </c>
      <c r="E14" s="13">
        <f>IFERROR((ventas_mensuales[[#This Row],[Ventas]]-D13)/D13,0)</f>
        <v>1.14274929074729E-2</v>
      </c>
    </row>
    <row r="15" spans="2:10" ht="26.25" x14ac:dyDescent="0.4">
      <c r="B15" s="10">
        <v>44470</v>
      </c>
      <c r="C15" s="11" t="s">
        <v>12</v>
      </c>
      <c r="D15" s="12">
        <v>203.23352577681734</v>
      </c>
      <c r="E15" s="13">
        <f>IFERROR((ventas_mensuales[[#This Row],[Ventas]]-D14)/D14,0)</f>
        <v>6.1484748078479853E-2</v>
      </c>
      <c r="G15" s="20" t="s">
        <v>16</v>
      </c>
      <c r="H15" s="20" t="s">
        <v>41</v>
      </c>
      <c r="I15" s="20" t="s">
        <v>32</v>
      </c>
      <c r="J15" s="20" t="s">
        <v>40</v>
      </c>
    </row>
    <row r="16" spans="2:10" ht="26.25" x14ac:dyDescent="0.4">
      <c r="B16" s="10">
        <v>44501</v>
      </c>
      <c r="C16" s="11" t="s">
        <v>13</v>
      </c>
      <c r="D16" s="12">
        <v>218.61999044991902</v>
      </c>
      <c r="E16" s="13">
        <f>IFERROR((ventas_mensuales[[#This Row],[Ventas]]-D15)/D15,0)</f>
        <v>7.5708299672950854E-2</v>
      </c>
      <c r="G16" s="15" t="s">
        <v>3</v>
      </c>
      <c r="H16" s="12">
        <v>176.32260486409933</v>
      </c>
      <c r="I16" s="16">
        <f>Tabla2[[#This Row],[Prom. Del Mes]]/$H$6</f>
        <v>0.89900668482673307</v>
      </c>
      <c r="J16" s="13">
        <f t="shared" ref="J16:J27" si="0">(H16-AVERAGE($H$16:$H$27))/AVERAGE($H$16:$H$27)</f>
        <v>-0.10099331517326697</v>
      </c>
    </row>
    <row r="17" spans="2:10" ht="26.25" x14ac:dyDescent="0.4">
      <c r="B17" s="10">
        <v>44531</v>
      </c>
      <c r="C17" s="11" t="s">
        <v>14</v>
      </c>
      <c r="D17" s="12">
        <v>204.62560238232396</v>
      </c>
      <c r="E17" s="13">
        <f>IFERROR((ventas_mensuales[[#This Row],[Ventas]]-D16)/D16,0)</f>
        <v>-6.4012389895336932E-2</v>
      </c>
      <c r="G17" s="15" t="s">
        <v>4</v>
      </c>
      <c r="H17" s="12">
        <v>196.70943415754078</v>
      </c>
      <c r="I17" s="16">
        <f>Tabla2[[#This Row],[Prom. Del Mes]]/$H$6</f>
        <v>1.0029519267391445</v>
      </c>
      <c r="J17" s="13">
        <f t="shared" si="0"/>
        <v>2.9519267391443938E-3</v>
      </c>
    </row>
    <row r="18" spans="2:10" ht="26.25" x14ac:dyDescent="0.4">
      <c r="B18" s="10">
        <v>44562</v>
      </c>
      <c r="C18" s="11" t="s">
        <v>3</v>
      </c>
      <c r="D18" s="12">
        <v>187.21564953554724</v>
      </c>
      <c r="E18" s="13">
        <f>IFERROR((ventas_mensuales[[#This Row],[Ventas]]-D17)/D17,0)</f>
        <v>-8.5081987024516303E-2</v>
      </c>
      <c r="G18" s="15" t="s">
        <v>5</v>
      </c>
      <c r="H18" s="12">
        <v>186.70624660443775</v>
      </c>
      <c r="I18" s="16">
        <f>Tabla2[[#This Row],[Prom. Del Mes]]/$H$6</f>
        <v>0.95194920654483639</v>
      </c>
      <c r="J18" s="13">
        <f t="shared" si="0"/>
        <v>-4.8050793455163651E-2</v>
      </c>
    </row>
    <row r="19" spans="2:10" ht="26.25" x14ac:dyDescent="0.4">
      <c r="B19" s="10">
        <v>44593</v>
      </c>
      <c r="C19" s="11" t="s">
        <v>4</v>
      </c>
      <c r="D19" s="12">
        <v>197.81575248297571</v>
      </c>
      <c r="E19" s="13">
        <f>IFERROR((ventas_mensuales[[#This Row],[Ventas]]-D18)/D18,0)</f>
        <v>5.6619748262101303E-2</v>
      </c>
      <c r="G19" s="15" t="s">
        <v>6</v>
      </c>
      <c r="H19" s="12">
        <v>210.63645794955352</v>
      </c>
      <c r="I19" s="16">
        <f>Tabla2[[#This Row],[Prom. Del Mes]]/$H$6</f>
        <v>1.0739609020115468</v>
      </c>
      <c r="J19" s="13">
        <f t="shared" si="0"/>
        <v>7.3960902011546759E-2</v>
      </c>
    </row>
    <row r="20" spans="2:10" ht="26.25" x14ac:dyDescent="0.4">
      <c r="B20" s="10">
        <v>44621</v>
      </c>
      <c r="C20" s="11" t="s">
        <v>5</v>
      </c>
      <c r="D20" s="12">
        <v>198.62526862807127</v>
      </c>
      <c r="E20" s="13">
        <f>IFERROR((ventas_mensuales[[#This Row],[Ventas]]-D19)/D19,0)</f>
        <v>4.0922734157140764E-3</v>
      </c>
      <c r="G20" s="15" t="s">
        <v>7</v>
      </c>
      <c r="H20" s="12">
        <v>197.14444051723171</v>
      </c>
      <c r="I20" s="16">
        <f>Tabla2[[#This Row],[Prom. Del Mes]]/$H$6</f>
        <v>1.0051698705223917</v>
      </c>
      <c r="J20" s="13">
        <f t="shared" si="0"/>
        <v>5.169870522391636E-3</v>
      </c>
    </row>
    <row r="21" spans="2:10" ht="26.25" x14ac:dyDescent="0.4">
      <c r="B21" s="10">
        <v>44652</v>
      </c>
      <c r="C21" s="11" t="s">
        <v>6</v>
      </c>
      <c r="D21" s="12">
        <v>196.13047137472873</v>
      </c>
      <c r="E21" s="13">
        <f>IFERROR((ventas_mensuales[[#This Row],[Ventas]]-D20)/D20,0)</f>
        <v>-1.256032160748935E-2</v>
      </c>
      <c r="G21" s="15" t="s">
        <v>8</v>
      </c>
      <c r="H21" s="12">
        <v>190.70864592072621</v>
      </c>
      <c r="I21" s="16">
        <f>Tabla2[[#This Row],[Prom. Del Mes]]/$H$6</f>
        <v>0.97235602700590296</v>
      </c>
      <c r="J21" s="13">
        <f t="shared" si="0"/>
        <v>-2.7643972994096998E-2</v>
      </c>
    </row>
    <row r="22" spans="2:10" ht="26.25" x14ac:dyDescent="0.4">
      <c r="B22" s="10">
        <v>44682</v>
      </c>
      <c r="C22" s="11" t="s">
        <v>7</v>
      </c>
      <c r="D22" s="12">
        <v>171.41651524309421</v>
      </c>
      <c r="E22" s="13">
        <f>IFERROR((ventas_mensuales[[#This Row],[Ventas]]-D21)/D21,0)</f>
        <v>-0.12600773331348294</v>
      </c>
      <c r="G22" s="15" t="s">
        <v>9</v>
      </c>
      <c r="H22" s="12">
        <v>184.17748995388766</v>
      </c>
      <c r="I22" s="16">
        <f>Tabla2[[#This Row],[Prom. Del Mes]]/$H$6</f>
        <v>0.93905596954384718</v>
      </c>
      <c r="J22" s="13">
        <f t="shared" si="0"/>
        <v>-6.0944030456152785E-2</v>
      </c>
    </row>
    <row r="23" spans="2:10" ht="26.25" x14ac:dyDescent="0.4">
      <c r="B23" s="10">
        <v>44713</v>
      </c>
      <c r="C23" s="11" t="s">
        <v>8</v>
      </c>
      <c r="D23" s="12">
        <v>185.28682046672367</v>
      </c>
      <c r="E23" s="13">
        <f>IFERROR((ventas_mensuales[[#This Row],[Ventas]]-D22)/D22,0)</f>
        <v>8.0915804430858343E-2</v>
      </c>
      <c r="G23" s="15" t="s">
        <v>10</v>
      </c>
      <c r="H23" s="12">
        <v>183.68711095503014</v>
      </c>
      <c r="I23" s="16">
        <f>Tabla2[[#This Row],[Prom. Del Mes]]/$H$6</f>
        <v>0.93655570023117829</v>
      </c>
      <c r="J23" s="13">
        <f t="shared" si="0"/>
        <v>-6.3444299768821696E-2</v>
      </c>
    </row>
    <row r="24" spans="2:10" ht="26.25" x14ac:dyDescent="0.4">
      <c r="B24" s="10">
        <v>44743</v>
      </c>
      <c r="C24" s="11" t="s">
        <v>9</v>
      </c>
      <c r="D24" s="12">
        <v>169.87330051987942</v>
      </c>
      <c r="E24" s="13">
        <f>IFERROR((ventas_mensuales[[#This Row],[Ventas]]-D23)/D23,0)</f>
        <v>-8.3187351955302274E-2</v>
      </c>
      <c r="G24" s="15" t="s">
        <v>11</v>
      </c>
      <c r="H24" s="12">
        <v>217.8560382208824</v>
      </c>
      <c r="I24" s="16">
        <f>Tabla2[[#This Row],[Prom. Del Mes]]/$H$6</f>
        <v>1.1107709918498314</v>
      </c>
      <c r="J24" s="13">
        <f t="shared" si="0"/>
        <v>0.11077099184983141</v>
      </c>
    </row>
    <row r="25" spans="2:10" ht="26.25" x14ac:dyDescent="0.4">
      <c r="B25" s="10">
        <v>44774</v>
      </c>
      <c r="C25" s="11" t="s">
        <v>10</v>
      </c>
      <c r="D25" s="12">
        <v>178.07586751838659</v>
      </c>
      <c r="E25" s="13">
        <f>IFERROR((ventas_mensuales[[#This Row],[Ventas]]-D24)/D24,0)</f>
        <v>4.8286381517307721E-2</v>
      </c>
      <c r="G25" s="15" t="s">
        <v>12</v>
      </c>
      <c r="H25" s="12">
        <v>217.17916317411692</v>
      </c>
      <c r="I25" s="16">
        <f>Tabla2[[#This Row],[Prom. Del Mes]]/$H$6</f>
        <v>1.1073198450595285</v>
      </c>
      <c r="J25" s="13">
        <f t="shared" si="0"/>
        <v>0.10731984505952859</v>
      </c>
    </row>
    <row r="26" spans="2:10" ht="26.25" x14ac:dyDescent="0.4">
      <c r="B26" s="10">
        <v>44805</v>
      </c>
      <c r="C26" s="11" t="s">
        <v>11</v>
      </c>
      <c r="D26" s="12">
        <v>244.25051644788397</v>
      </c>
      <c r="E26" s="13">
        <f>IFERROR((ventas_mensuales[[#This Row],[Ventas]]-D25)/D25,0)</f>
        <v>0.37160930255001989</v>
      </c>
      <c r="G26" s="15" t="s">
        <v>13</v>
      </c>
      <c r="H26" s="12">
        <v>197.08989400915618</v>
      </c>
      <c r="I26" s="16">
        <f>Tabla2[[#This Row],[Prom. Del Mes]]/$H$6</f>
        <v>1.0048917571436127</v>
      </c>
      <c r="J26" s="13">
        <f t="shared" si="0"/>
        <v>4.8917571436126956E-3</v>
      </c>
    </row>
    <row r="27" spans="2:10" ht="26.25" x14ac:dyDescent="0.4">
      <c r="B27" s="10">
        <v>44835</v>
      </c>
      <c r="C27" s="11" t="s">
        <v>12</v>
      </c>
      <c r="D27" s="12">
        <v>231.12480057141647</v>
      </c>
      <c r="E27" s="13">
        <f>IFERROR((ventas_mensuales[[#This Row],[Ventas]]-D26)/D26,0)</f>
        <v>-5.3738743595525398E-2</v>
      </c>
      <c r="G27" s="15" t="s">
        <v>14</v>
      </c>
      <c r="H27" s="12">
        <v>195.34813017008221</v>
      </c>
      <c r="I27" s="16">
        <f>Tabla2[[#This Row],[Prom. Del Mes]]/$H$6</f>
        <v>0.99601111852144708</v>
      </c>
      <c r="J27" s="13">
        <f t="shared" si="0"/>
        <v>-3.9888814785529435E-3</v>
      </c>
    </row>
    <row r="28" spans="2:10" ht="26.25" x14ac:dyDescent="0.4">
      <c r="B28" s="10">
        <v>44866</v>
      </c>
      <c r="C28" s="11" t="s">
        <v>13</v>
      </c>
      <c r="D28" s="12">
        <v>175.55979756839332</v>
      </c>
      <c r="E28" s="13">
        <f>IFERROR((ventas_mensuales[[#This Row],[Ventas]]-D27)/D27,0)</f>
        <v>-0.24041125342519798</v>
      </c>
    </row>
    <row r="29" spans="2:10" ht="26.25" x14ac:dyDescent="0.4">
      <c r="B29" s="10">
        <v>44896</v>
      </c>
      <c r="C29" s="11" t="s">
        <v>14</v>
      </c>
      <c r="D29" s="12">
        <v>186.07065795784047</v>
      </c>
      <c r="E29" s="13">
        <f>IFERROR((ventas_mensuales[[#This Row],[Ventas]]-D28)/D28,0)</f>
        <v>5.987054288640542E-2</v>
      </c>
    </row>
  </sheetData>
  <conditionalFormatting sqref="E6:E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4">
      <iconSet iconSet="3Arrows">
        <cfvo type="percent" val="0"/>
        <cfvo type="percent" val="33"/>
        <cfvo type="percent" val="67"/>
      </iconSet>
    </cfRule>
  </conditionalFormatting>
  <pageMargins left="0.70866141732283505" right="0.70866141732283505" top="0.74803149606299202" bottom="0.74803149606299202" header="0.31496062992126" footer="0.31496062992126"/>
  <pageSetup scale="27" fitToHeight="0" orientation="portrait" r:id="rId1"/>
  <headerFooter>
    <oddHeader>&amp;C&amp;"-,Negrita"&amp;28Comercial XYZ
Análisis de ventas simuladas(datos generados por Copilot)
Ventas desde enero 2021 hasta diciembre 2022</oddHeader>
  </headerFooter>
  <ignoredErrors>
    <ignoredError sqref="C6:C29" calculatedColumn="1"/>
  </ignoredErrors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4057A9F-7979-40DA-9CA2-F3959345691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E6:E29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5 3 8 5 3 d 2 - d c 3 5 - 4 e 1 8 - b 3 0 8 - d 8 d 5 2 1 3 5 0 e f 2 "   x m l n s = " h t t p : / / s c h e m a s . m i c r o s o f t . c o m / D a t a M a s h u p " > A A A A A A A F A A B Q S w M E F A A C A A g A f A f W W m 3 K D f S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W M z Q 3 0 z O w 0 Y c J 2 v h m 5 i E U G A E d D J J F E r R x L s 0 p K S 1 K t U s t 1 n X x t 9 G H c W 3 0 o X 6 w A w B Q S w M E F A A C A A g A f A f W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w H 1 l o F l 3 Y X A A I A A L U I A A A T A B w A R m 9 y b X V s Y X M v U 2 V j d G l v b j E u b S C i G A A o o B Q A A A A A A A A A A A A A A A A A A A A A A A A A A A D t U 0 1 r 2 0 A Q v R v 8 H x b l I o M Q l Z 3 W / U A H Y 6 W E Q u u 0 d n q J i h i v J s n C a s f d X b m N j f 9 7 R 1 W C P 9 q U Q k 4 t 1 k W 7 w 8 y b N 2 / f O J R e k R H T 9 p + 8 6 X T c L V g s x R K N B 1 d U a F w N G p 1 I h U b f 7 Q j + J l b d o O H I 2 C 3 j j G T N W T 5 8 q z T G Y z K e L y 4 M x q / z S 4 f W 5 e / I o T h H a 8 C U u M o z + m Y 0 Q e n y w x a x d M u g F 1 1 l q F W l P N o 0 i I J I j E n X l X F p P x J n R l K p z E 2 a 9 J / z 9 W N N H q f + T m O 6 P c Y f y O C X X t R S P Q m 4 B u a 4 g p K c W F i q a K n 4 G D D 7 G c w 5 / a K J e T x H K J l t 2 M 4 W i a v 7 + E j r q Q Q N 1 q X e 1 r v A M 7 U g I a G a K 8 b e 4 s 0 s G H d N t m p 5 z + 4 W 6 M J H a U T r d f C e N b v l Q T 2 n i h I 8 b i K x D q a N J A 9 R U 1 d z t J v N t j u r D U 6 Q L d F A C T v z T M n 6 8 J D d b p s J 1 9 h 4 5 C S a R s t d 0 K x e a C V / c v x a K w 9 7 Q m X K e W V k A 3 7 Y v O H b w u + A f Q Z N V l j E a q F h t a f R J + S Q R M 6 o M f x 9 2 8 j U W k f J q x d x M n h 2 O k w G w 9 N h / + V w E N 3 X 2 j 2 Q 6 E G v T a / b U e Z x C l u D n w S / W D z s 9 4 K j z 4 8 + / x 9 8 3 u 1 0 / + T 0 w V O c f s k o V l E + M Z h Z t c T 8 z E m r P D W x C 3 4 W u C a t q B g Z 0 K w l F C U W / N z k i m Z F i u 2 K n H 2 X q A u e j 2 u w y W p 5 J s e N e c r G / K 2 5 D z b n 3 7 H 2 D 1 B L A Q I t A B Q A A g A I A H w H 1 l p t y g 3 0 p w A A A P c A A A A S A A A A A A A A A A A A A A A A A A A A A A B D b 2 5 m a W c v U G F j a 2 F n Z S 5 4 b W x Q S w E C L Q A U A A I A C A B 8 B 9 Z a U 3 I 4 L J s A A A D h A A A A E w A A A A A A A A A A A A A A A A D z A A A A W 0 N v b n R l b n R f V H l w Z X N d L n h t b F B L A Q I t A B Q A A g A I A H w H 1 l o F l 3 Y X A A I A A L U I A A A T A A A A A A A A A A A A A A A A A N s B A A B G b 3 J t d W x h c y 9 T Z W N 0 a W 9 u M S 5 t U E s F B g A A A A A D A A M A w g A A A C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Y g A A A A A A A A F C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Z l b n R h c 1 9 t Z W 5 z d W F s Z X M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l Z 2 F j a c O z b i I g L z 4 8 R W 5 0 c n k g V H l w Z T 0 i R m l s b E N v d W 5 0 I i B W Y W x 1 Z T 0 i b D I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4 V D E 5 O j U 5 O j A 2 L j k 4 N j g 4 N z d a I i A v P j x F b n R y e S B U e X B l P S J G a W x s Q 2 9 s d W 1 u V H l w Z X M i I F Z h b H V l P S J z Q 1 F V P S I g L z 4 8 R W 5 0 c n k g V H l w Z T 0 i R m l s b E N v b H V t b k 5 h b W V z I i B W Y W x 1 Z T 0 i c 1 s m c X V v d D t N b 2 5 0 a C Z x d W 9 0 O y w m c X V v d D t T Y W x l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N 2 E 5 N D B h N S 0 3 N m J k L T Q 3 N j k t Y T U w M y 1 m O W M w N T B h N W V h M z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S G 9 q Y T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l b n R h c 1 9 t Z W 5 z d W F s Z X M v Q X V 0 b 1 J l b W 9 2 Z W R D b 2 x 1 b W 5 z M S 5 7 T W 9 u d G g s M H 0 m c X V v d D s s J n F 1 b 3 Q 7 U 2 V j d G l v b j E v d m V u d G F z X 2 1 l b n N 1 Y W x l c y 9 B d X R v U m V t b 3 Z l Z E N v b H V t b n M x L n t T Y W x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2 Z W 5 0 Y X N f b W V u c 3 V h b G V z L 0 F 1 d G 9 S Z W 1 v d m V k Q 2 9 s d W 1 u c z E u e 0 1 v b n R o L D B 9 J n F 1 b 3 Q 7 L C Z x d W 9 0 O 1 N l Y 3 R p b 2 4 x L 3 Z l b n R h c 1 9 t Z W 5 z d W F s Z X M v Q X V 0 b 1 J l b W 9 2 Z W R D b 2 x 1 b W 5 z M S 5 7 U 2 F s Z X M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F e G N l c H R p b 2 4 i I C 8 + P E V u d H J 5 I F R 5 c G U 9 I k Z p b G x U Y X J n Z X Q i I F Z h b H V l P S J z d m V u d G F z X 2 1 l b n N 1 Y W x l c y I g L z 4 8 L 1 N 0 Y W J s Z U V u d H J p Z X M + P C 9 J d G V t P j x J d G V t P j x J d G V t T G 9 j Y X R p b 2 4 + P E l 0 Z W 1 U e X B l P k Z v c m 1 1 b G E 8 L 0 l 0 Z W 1 U e X B l P j x J d G V t U G F 0 a D 5 T Z W N 0 a W 9 u M S 9 2 Z W 5 0 Y X N f b W V u c 3 V h b G V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4 V D E 5 O j U 5 O j A 2 L j k 4 N j g 4 N z d a I i A v P j x F b n R y e S B U e X B l P S J G a W x s Q 2 9 s d W 1 u V H l w Z X M i I F Z h b H V l P S J z Q 1 F V P S I g L z 4 8 R W 5 0 c n k g V H l w Z T 0 i R m l s b E N v b H V t b k 5 h b W V z I i B W Y W x 1 Z T 0 i c 1 s m c X V v d D t N b 2 5 0 a C Z x d W 9 0 O y w m c X V v d D t T Y W x l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Y z A 1 Z D V k Z i 0 y M D d k L T Q w M T c t O T F l M S 0 z Z D M 5 Y z l m N T U y Z j c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l b n R h c 1 9 t Z W 5 z d W F s Z X M v Q X V 0 b 1 J l b W 9 2 Z W R D b 2 x 1 b W 5 z M S 5 7 T W 9 u d G g s M H 0 m c X V v d D s s J n F 1 b 3 Q 7 U 2 V j d G l v b j E v d m V u d G F z X 2 1 l b n N 1 Y W x l c y 9 B d X R v U m V t b 3 Z l Z E N v b H V t b n M x L n t T Y W x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2 Z W 5 0 Y X N f b W V u c 3 V h b G V z L 0 F 1 d G 9 S Z W 1 v d m V k Q 2 9 s d W 1 u c z E u e 0 1 v b n R o L D B 9 J n F 1 b 3 Q 7 L C Z x d W 9 0 O 1 N l Y 3 R p b 2 4 x L 3 Z l b n R h c 1 9 t Z W 5 z d W F s Z X M v Q X V 0 b 1 J l b W 9 2 Z W R D b 2 x 1 b W 5 z M S 5 7 U 2 F s Z X M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O Y X Z p Z 2 F 0 a W 9 u U 3 R l c E 5 h b W U i I F Z h b H V l P S J z T m F 2 Z W d h Y 2 n D s 2 4 i I C 8 + P C 9 T d G F i b G V F b n R y a W V z P j w v S X R l b T 4 8 S X R l b T 4 8 S X R l b U x v Y 2 F 0 a W 9 u P j x J d G V t V H l w Z T 5 G b 3 J t d W x h P C 9 J d G V t V H l w Z T 4 8 S X R l b V B h d G g + U 2 V j d G l v b j E v d m V u d G F z X 2 1 l b n N 1 Y W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0 Y X N f b W V u c 3 V h b G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1 9 t Z W 5 z d W F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d G F z X 2 1 l b n N 1 Y W x l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1 9 t Z W 5 z d W F s Z X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d G F z X 2 1 l b n N 1 Y W x l c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d G F z X 2 1 l b n N 1 Y W x l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0 Y X N f b W V u c 3 V h b G V z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1 9 t Z W 5 z d W F s Z X M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d G F z X 2 1 l b n N 1 Y W x l c y U y M C g y K S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1 9 t Z W 5 z d W F s Z X M l M j A o M i k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d G F z X 2 1 l b n N 1 Y W x l c y U y M C g y K S 9 W Y W x v c i U y M H J l Z W 1 w b G F 6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m V u d G F z X 2 1 l b n N 1 Y W x l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h N j E 3 M z A 0 L W Y 2 O D Q t N G Q 3 Z i 0 4 Y 2 J l L W Y 4 Y z l i Z j U z M 2 J l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l b n R h c 1 9 t Z W 5 z d W F s Z X M g K D M p L 0 F 1 d G 9 S Z W 1 v d m V k Q 2 9 s d W 1 u c z E u e 0 1 v b n R o L D B 9 J n F 1 b 3 Q 7 L C Z x d W 9 0 O 1 N l Y 3 R p b 2 4 x L 3 Z l b n R h c 1 9 t Z W 5 z d W F s Z X M g K D M p L 0 F 1 d G 9 S Z W 1 v d m V k Q 2 9 s d W 1 u c z E u e 1 N h b G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l b n R h c 1 9 t Z W 5 z d W F s Z X M g K D M p L 0 F 1 d G 9 S Z W 1 v d m V k Q 2 9 s d W 1 u c z E u e 0 1 v b n R o L D B 9 J n F 1 b 3 Q 7 L C Z x d W 9 0 O 1 N l Y 3 R p b 2 4 x L 3 Z l b n R h c 1 9 t Z W 5 z d W F s Z X M g K D M p L 0 F 1 d G 9 S Z W 1 v d m V k Q 2 9 s d W 1 u c z E u e 1 N h b G V z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b 2 5 0 a C Z x d W 9 0 O y w m c X V v d D t T Y W x l c y Z x d W 9 0 O 1 0 i I C 8 + P E V u d H J 5 I F R 5 c G U 9 I k Z p b G x D b 2 x 1 b W 5 U e X B l c y I g V m F s d W U 9 I n N D U V U 9 I i A v P j x F b n R y e S B U e X B l P S J G a W x s T G F z d F V w Z G F 0 Z W Q i I F Z h b H V l P S J k M j A y N S 0 w N i 0 y M l Q w N D o 0 N j o 1 N C 4 0 N D k z M z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i I C 8 + P E V u d H J 5 I F R 5 c G U 9 I k F k Z G V k V G 9 E Y X R h T W 9 k Z W w i I F Z h b H V l P S J s M C I g L z 4 8 R W 5 0 c n k g V H l w Z T 0 i U m V j b 3 Z l c n l U Y X J n Z X R T a G V l d C I g V m F s d W U 9 I n N I b 2 p h N C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2 Z W 5 0 Y X N f b W V u c 3 V h b G V z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1 9 t Z W 5 z d W F s Z X M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d G F z X 2 1 l b n N 1 Y W x l c y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0 Y X N f b W V u c 3 V h b G V z J T I w K D M p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1 9 t Z W 5 z d W F s Z X M l M j A o M y k v V m F s b 3 I l M j B y Z W V t c G x h e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y S r / 9 5 + P S 6 R T r u O a H H S I A A A A A A I A A A A A A B B m A A A A A Q A A I A A A A H d a 2 S 8 k d w P T 5 + L b Y c X D h 8 g j t o R b 8 N J 6 e k u q O w y 6 O 4 2 G A A A A A A 6 A A A A A A g A A I A A A A I a e h 7 0 U E C U c T 2 5 1 s H + z h A P U P s k F + p 5 w 0 R o 1 W e T 2 x q m z U A A A A C D W v x 0 6 U 0 2 L i 2 2 S M O M V P w q 0 y 1 D h o M + C + / B Q h y r + C 6 F M B X 9 S w 5 p z j + 8 / b T a o y t 6 2 R q 0 j 6 C B T M P F O d E d / i 3 Q V l W x O O 0 M f N z e A 2 v q R I C U 8 E y 9 i Q A A A A A F l 4 O D h 7 m B i M L j L 5 u u J D b M 7 P 4 1 k m M A g y p A / 2 6 J K 4 s 3 R X l 7 Z g v p 4 p N C a B Q O Y L 7 o B 0 y b t I a J m t 3 9 V 7 4 l 3 P Y k K a 2 E = < / D a t a M a s h u p > 
</file>

<file path=customXml/itemProps1.xml><?xml version="1.0" encoding="utf-8"?>
<ds:datastoreItem xmlns:ds="http://schemas.openxmlformats.org/officeDocument/2006/customXml" ds:itemID="{C7A2ED8C-E682-440F-B911-B16436801C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Metodologia</vt:lpstr>
      <vt:lpstr>Reporte de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Hernandez</dc:creator>
  <cp:lastModifiedBy>Jose Alejandro Hernandez</cp:lastModifiedBy>
  <cp:lastPrinted>2025-06-24T05:09:29Z</cp:lastPrinted>
  <dcterms:created xsi:type="dcterms:W3CDTF">2025-06-18T13:16:10Z</dcterms:created>
  <dcterms:modified xsi:type="dcterms:W3CDTF">2025-06-24T05:16:20Z</dcterms:modified>
</cp:coreProperties>
</file>