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88fe9a5f9479dd/Escritorio/Portafolio_Analista_de_datos_Jose_Hernandez/Excel_Reporte_de_ventas1/"/>
    </mc:Choice>
  </mc:AlternateContent>
  <xr:revisionPtr revIDLastSave="355" documentId="8_{99878A11-CA8B-4941-B016-DDDD896DC55C}" xr6:coauthVersionLast="47" xr6:coauthVersionMax="47" xr10:uidLastSave="{FB4B605E-2C64-46AF-9E22-1FD527DAD6C5}"/>
  <bookViews>
    <workbookView xWindow="-120" yWindow="-120" windowWidth="20730" windowHeight="11280" xr2:uid="{6D185567-50FD-4C89-A5DE-8C49CF581C88}"/>
  </bookViews>
  <sheets>
    <sheet name="Reporte de ventas" sheetId="1" r:id="rId1"/>
  </sheets>
  <definedNames>
    <definedName name="DatosExternos_1" localSheetId="0" hidden="1">'Reporte de ventas'!$C$43:$E$67</definedName>
    <definedName name="DatosExternos_2" localSheetId="0" hidden="1">'Reporte de ventas'!#REF!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" l="1"/>
  <c r="I50" i="1"/>
  <c r="I48" i="1"/>
  <c r="I47" i="1"/>
  <c r="I46" i="1"/>
  <c r="I45" i="1"/>
  <c r="I44" i="1"/>
  <c r="J54" i="1" s="1"/>
  <c r="K55" i="1"/>
  <c r="K56" i="1"/>
  <c r="K57" i="1"/>
  <c r="K58" i="1"/>
  <c r="K59" i="1"/>
  <c r="K60" i="1"/>
  <c r="K61" i="1"/>
  <c r="K62" i="1"/>
  <c r="K63" i="1"/>
  <c r="K64" i="1"/>
  <c r="K65" i="1"/>
  <c r="K54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J61" i="1" l="1"/>
  <c r="J65" i="1"/>
  <c r="J57" i="1"/>
  <c r="J63" i="1"/>
  <c r="J59" i="1"/>
  <c r="J55" i="1"/>
  <c r="J64" i="1"/>
  <c r="J62" i="1"/>
  <c r="J60" i="1"/>
  <c r="J58" i="1"/>
  <c r="J5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A7F27-6975-4C8F-B881-E58F8EBAD5A3}" keepAlive="1" name="Consulta - ventas_mensuales" description="Conexión a la consulta 'ventas_mensuales' en el libro." type="5" refreshedVersion="8" background="1" saveData="1">
    <dbPr connection="Provider=Microsoft.Mashup.OleDb.1;Data Source=$Workbook$;Location=ventas_mensuales;Extended Properties=&quot;&quot;" command="SELECT * FROM [ventas_mensuales]"/>
  </connection>
  <connection id="2" xr16:uid="{D2BB826E-07CC-48BD-9EA4-5BAE77FD6B1D}" keepAlive="1" name="Consulta - ventas_mensuales (2)" description="Conexión a la consulta 'ventas_mensuales (2)' en el libro." type="5" refreshedVersion="8" background="1" saveData="1">
    <dbPr connection="Provider=Microsoft.Mashup.OleDb.1;Data Source=$Workbook$;Location=&quot;ventas_mensuales (2)&quot;;Extended Properties=&quot;&quot;" command="SELECT * FROM [ventas_mensuales (2)]"/>
  </connection>
  <connection id="3" xr16:uid="{63B0B208-0F29-4E96-9966-321C0F16CAC9}" keepAlive="1" name="Consulta - ventas_mensuales (3)" description="Conexión a la consulta 'ventas_mensuales (3)' en el libro." type="5" refreshedVersion="8" background="1" saveData="1">
    <dbPr connection="Provider=Microsoft.Mashup.OleDb.1;Data Source=$Workbook$;Location=&quot;ventas_mensuales (3)&quot;;Extended Properties=&quot;&quot;" command="SELECT * FROM [ventas_mensuales (3)]"/>
  </connection>
</connections>
</file>

<file path=xl/sharedStrings.xml><?xml version="1.0" encoding="utf-8"?>
<sst xmlns="http://schemas.openxmlformats.org/spreadsheetml/2006/main" count="69" uniqueCount="44">
  <si>
    <t>Promedio de Ventas(Sales)</t>
  </si>
  <si>
    <t>Desviación estándar (Sales)</t>
  </si>
  <si>
    <t>Mín. de Sales</t>
  </si>
  <si>
    <t>Máx. de Sales</t>
  </si>
  <si>
    <t>% MoM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</si>
  <si>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</si>
  <si>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</si>
  <si>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</si>
  <si>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</si>
  <si>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</si>
  <si>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</si>
  <si>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</si>
  <si>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</si>
  <si>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</si>
  <si>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</si>
  <si>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</si>
  <si>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</si>
  <si>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Nombre Mes</t>
  </si>
  <si>
    <t>Mes</t>
  </si>
  <si>
    <t>Promedio del mes</t>
  </si>
  <si>
    <t>Diferecencia%</t>
  </si>
  <si>
    <t>Valor</t>
  </si>
  <si>
    <t>METODOLOGÍA - ANÁLISIS DE VENTAS MENSUALES</t>
  </si>
  <si>
    <t>1. OBJETIVO DEL ANÁLISIS</t>
  </si>
  <si>
    <t>Analizar las tendencias de ventas mensuales durante un período de 24 meses (enero 2021 - diciembre 2022) para identificar patrones estacionales, calcular métricas de rendimiento y proporcionar insights para la toma de decisiones comerciales.</t>
  </si>
  <si>
    <t>2. FUENTE Y CARACTERÍSTICAS DE LOS DATOS</t>
  </si>
  <si>
    <t>3. PROCESO DE LIMPIEZA DE DATOS</t>
  </si>
  <si>
    <t>3.1 Verificaciones realizadas:</t>
  </si>
  <si>
    <t>✅ Validación de formato numérico en ventas</t>
  </si>
  <si>
    <t>✅ Consistencia en nombres de meses</t>
  </si>
  <si>
    <t>3.2 Tratamiento aplicado:</t>
  </si>
  <si>
    <t>✅ Revisión de duplicados</t>
  </si>
  <si>
    <t>✅ Identificación de valores nulos</t>
  </si>
  <si>
    <t>Se eliminaron filas duplicadas</t>
  </si>
  <si>
    <t>Se rellenaron valores nulos con el promedio</t>
  </si>
  <si>
    <t>Se aplico el formato correcto a las fechas y los valores numericos</t>
  </si>
  <si>
    <t>Índice Estacional</t>
  </si>
  <si>
    <t>Métrica </t>
  </si>
  <si>
    <t>Ventas</t>
  </si>
  <si>
    <r>
      <t xml:space="preserve">Origen: </t>
    </r>
    <r>
      <rPr>
        <sz val="20"/>
        <color theme="1"/>
        <rFont val="Aptos Narrow"/>
        <family val="2"/>
        <scheme val="minor"/>
      </rPr>
      <t>ventas_mensuales.csv (Datos simulados generados para fines de demostración analítica)</t>
    </r>
  </si>
  <si>
    <r>
      <t>Período:</t>
    </r>
    <r>
      <rPr>
        <sz val="20"/>
        <color theme="1"/>
        <rFont val="Aptos Narrow"/>
        <family val="2"/>
        <scheme val="minor"/>
      </rPr>
      <t xml:space="preserve"> 24 meses (enero 2021 - diciembre 2022)</t>
    </r>
  </si>
  <si>
    <r>
      <t>Frecuencia:</t>
    </r>
    <r>
      <rPr>
        <sz val="20"/>
        <color theme="1"/>
        <rFont val="Aptos Narrow"/>
        <family val="2"/>
        <scheme val="minor"/>
      </rPr>
      <t xml:space="preserve"> Mensual</t>
    </r>
  </si>
  <si>
    <r>
      <t>Variable principal:</t>
    </r>
    <r>
      <rPr>
        <sz val="20"/>
        <color theme="1"/>
        <rFont val="Aptos Narrow"/>
        <family val="2"/>
        <scheme val="minor"/>
      </rPr>
      <t xml:space="preserve"> Ventas en dólares ($USD)</t>
    </r>
  </si>
  <si>
    <r>
      <t>Completitud:</t>
    </r>
    <r>
      <rPr>
        <sz val="20"/>
        <color theme="1"/>
        <rFont val="Aptos Narrow"/>
        <family val="2"/>
        <scheme val="minor"/>
      </rPr>
      <t xml:space="preserve"> 100% (sin valores faltantes)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</si>
</sst>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8" fontId="0" fillId="0" borderId="0" xfId="0" applyNumberFormat="1"/>
    <xf numFmtId="9" fontId="0" fillId="0" borderId="0" xfId="0" applyNumberFormat="1"/>
    <xf numFmtId="17" fontId="0" fillId="0" borderId="0" xfId="0" applyNumberFormat="1"/>
    <xf numFmtId="0" fontId="0" fillId="0" borderId="0" xfId="0" applyAlignment="1">
      <alignment horizontal="left"/>
    </xf>
    <xf numFmtId="4" fontId="0" fillId="0" borderId="0" xfId="0" applyNumberFormat="1"/>
    <xf numFmtId="0" fontId="1" fillId="0" borderId="0" xfId="0" applyFont="1"/>
    <xf numFmtId="8" fontId="1" fillId="0" borderId="0" xfId="0" applyNumberFormat="1" applyFont="1"/>
    <xf numFmtId="9" fontId="0" fillId="0" borderId="0" xfId="0" applyNumberFormat="1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13">
    <dxf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numFmt numFmtId="13" formatCode="0%"/>
    </dxf>
    <dxf>
      <numFmt numFmtId="13" formatCode="0%"/>
    </dxf>
    <dxf>
      <numFmt numFmtId="4" formatCode="#,##0.00"/>
    </dxf>
    <dxf>
      <numFmt numFmtId="12" formatCode="&quot;$&quot;#,##0.00_);[Red]\(&quot;$&quot;#,##0.00\)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3" formatCode="0%"/>
    </dxf>
    <dxf>
      <numFmt numFmtId="12" formatCode="&quot;$&quot;#,##0.00_);[Red]\(&quot;$&quot;#,##0.00\)"/>
    </dxf>
    <dxf>
      <numFmt numFmtId="22" formatCode="mmm\-yy"/>
      <alignment horizontal="center" vertical="bottom" textRotation="0" wrapText="0" indent="0" justifyLastLine="0" shrinkToFit="0" readingOrder="0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Tendencias de ventas mensuales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'Reporte de ventas'!$E$43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31A-463E-8795-64424BD26805}"/>
                </c:ext>
              </c:extLst>
            </c:dLbl>
            <c:dLbl>
              <c:idx val="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31A-463E-8795-64424BD26805}"/>
                </c:ext>
              </c:extLst>
            </c:dLbl>
            <c:dLbl>
              <c:idx val="7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31A-463E-8795-64424BD26805}"/>
                </c:ext>
              </c:extLst>
            </c:dLbl>
            <c:dLbl>
              <c:idx val="1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31A-463E-8795-64424BD26805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'Reporte de ventas'!$C$44:$C$67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'Reporte de ventas'!$E$44:$E$67</c:f>
              <c:numCache>
                <c:formatCode>"$"#,##0.00_);[Red]\("$"#,##0.00\)</c:formatCode>
                <c:ptCount val="24"/>
                <c:pt idx="0">
                  <c:v>165.42956019265145</c:v>
                </c:pt>
                <c:pt idx="1">
                  <c:v>195.60311583210583</c:v>
                </c:pt>
                <c:pt idx="2">
                  <c:v>174.78722458080426</c:v>
                </c:pt>
                <c:pt idx="3">
                  <c:v>225.14244452437831</c:v>
                </c:pt>
                <c:pt idx="4">
                  <c:v>222.87236579136922</c:v>
                </c:pt>
                <c:pt idx="5">
                  <c:v>196.13047137472873</c:v>
                </c:pt>
                <c:pt idx="6">
                  <c:v>198.48167938789589</c:v>
                </c:pt>
                <c:pt idx="7">
                  <c:v>189.29835439167368</c:v>
                </c:pt>
                <c:pt idx="8">
                  <c:v>191.46155999388083</c:v>
                </c:pt>
                <c:pt idx="9">
                  <c:v>203.23352577681734</c:v>
                </c:pt>
                <c:pt idx="10">
                  <c:v>218.61999044991902</c:v>
                </c:pt>
                <c:pt idx="11">
                  <c:v>204.62560238232396</c:v>
                </c:pt>
                <c:pt idx="12">
                  <c:v>187.21564953554724</c:v>
                </c:pt>
                <c:pt idx="13">
                  <c:v>197.81575248297571</c:v>
                </c:pt>
                <c:pt idx="14">
                  <c:v>198.62526862807127</c:v>
                </c:pt>
                <c:pt idx="15">
                  <c:v>196.13047137472873</c:v>
                </c:pt>
                <c:pt idx="16">
                  <c:v>171.41651524309421</c:v>
                </c:pt>
                <c:pt idx="17">
                  <c:v>185.28682046672367</c:v>
                </c:pt>
                <c:pt idx="18">
                  <c:v>169.87330051987942</c:v>
                </c:pt>
                <c:pt idx="19">
                  <c:v>178.07586751838659</c:v>
                </c:pt>
                <c:pt idx="20">
                  <c:v>244.25051644788397</c:v>
                </c:pt>
                <c:pt idx="21">
                  <c:v>231.12480057141647</c:v>
                </c:pt>
                <c:pt idx="22">
                  <c:v>175.55979756839332</c:v>
                </c:pt>
                <c:pt idx="23">
                  <c:v>186.07065795784047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8A-4A13-9844-96DB98B787CE}"/>
            </c:ext>
          </c:extLst>
        </c:ser>
        <c:ser>
          <c:idx val="2"/>
          <c:order val="2"/>
          <c:tx>
            <c:strRef>
              <c:f>'Reporte de ventas'!$F$43</c:f>
              <c:strCache>
                <c:ptCount val="1"/>
                <c:pt idx="0">
                  <c:v>% MoM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'Reporte de ventas'!$C$44:$C$67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'Reporte de ventas'!$F$44:$F$67</c:f>
              <c:numCache>
                <c:formatCode>0%</c:formatCode>
                <c:ptCount val="24"/>
                <c:pt idx="0">
                  <c:v>0</c:v>
                </c:pt>
                <c:pt idx="1">
                  <c:v>0.18239518743999367</c:v>
                </c:pt>
                <c:pt idx="2">
                  <c:v>-0.10641901670507486</c:v>
                </c:pt>
                <c:pt idx="3">
                  <c:v>0.2880943962829205</c:v>
                </c:pt>
                <c:pt idx="4">
                  <c:v>-1.0082855490908038E-2</c:v>
                </c:pt>
                <c:pt idx="5">
                  <c:v>-0.11998748396503124</c:v>
                </c:pt>
                <c:pt idx="6">
                  <c:v>1.1987979209385198E-2</c:v>
                </c:pt>
                <c:pt idx="7">
                  <c:v>-4.6267872302083325E-2</c:v>
                </c:pt>
                <c:pt idx="8">
                  <c:v>1.14274929074729E-2</c:v>
                </c:pt>
                <c:pt idx="9">
                  <c:v>6.1484748078479853E-2</c:v>
                </c:pt>
                <c:pt idx="10">
                  <c:v>7.5708299672950854E-2</c:v>
                </c:pt>
                <c:pt idx="11">
                  <c:v>-6.4012389895336932E-2</c:v>
                </c:pt>
                <c:pt idx="12">
                  <c:v>-8.5081987024516303E-2</c:v>
                </c:pt>
                <c:pt idx="13">
                  <c:v>5.6619748262101303E-2</c:v>
                </c:pt>
                <c:pt idx="14">
                  <c:v>4.0922734157140764E-3</c:v>
                </c:pt>
                <c:pt idx="15">
                  <c:v>-1.256032160748935E-2</c:v>
                </c:pt>
                <c:pt idx="16">
                  <c:v>-0.12600773331348294</c:v>
                </c:pt>
                <c:pt idx="17">
                  <c:v>8.0915804430858343E-2</c:v>
                </c:pt>
                <c:pt idx="18">
                  <c:v>-8.3187351955302274E-2</c:v>
                </c:pt>
                <c:pt idx="19">
                  <c:v>4.8286381517307721E-2</c:v>
                </c:pt>
                <c:pt idx="20">
                  <c:v>0.37160930255001989</c:v>
                </c:pt>
                <c:pt idx="21">
                  <c:v>-5.3738743595525398E-2</c:v>
                </c:pt>
                <c:pt idx="22">
                  <c:v>-0.24041125342519798</c:v>
                </c:pt>
                <c:pt idx="23">
                  <c:v>5.987054288640542E-2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A-463E-8795-64424BD2680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0914672"/>
        <c:axId val="320915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'Reporte de ventas'!$D$43</c15:sqref>
                        </c15:formulaRef>
                      </c:ext>
                    </c:extLst>
                    <c:strCache>
                      <c:ptCount val="1"/>
                      <c:pt idx="0">
                        <c:v>Nombre Mes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DO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'Reporte de ventas'!$C$44:$C$67</c15:sqref>
                        </c15:formulaRef>
                      </c:ext>
                    </c:extLst>
                    <c:numCache>
                      <c:formatCode>mmm\-yy</c:formatCode>
                      <c:ptCount val="24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  <c:pt idx="3">
                        <c:v>44287</c:v>
                      </c:pt>
                      <c:pt idx="4">
                        <c:v>44317</c:v>
                      </c:pt>
                      <c:pt idx="5">
                        <c:v>44348</c:v>
                      </c:pt>
                      <c:pt idx="6">
                        <c:v>44378</c:v>
                      </c:pt>
                      <c:pt idx="7">
                        <c:v>44409</c:v>
                      </c:pt>
                      <c:pt idx="8">
                        <c:v>44440</c:v>
                      </c:pt>
                      <c:pt idx="9">
                        <c:v>44470</c:v>
                      </c:pt>
                      <c:pt idx="10">
                        <c:v>44501</c:v>
                      </c:pt>
                      <c:pt idx="11">
                        <c:v>44531</c:v>
                      </c:pt>
                      <c:pt idx="12">
                        <c:v>44562</c:v>
                      </c:pt>
                      <c:pt idx="13">
                        <c:v>44593</c:v>
                      </c:pt>
                      <c:pt idx="14">
                        <c:v>44621</c:v>
                      </c:pt>
                      <c:pt idx="15">
                        <c:v>44652</c:v>
                      </c:pt>
                      <c:pt idx="16">
                        <c:v>44682</c:v>
                      </c:pt>
                      <c:pt idx="17">
                        <c:v>44713</c:v>
                      </c:pt>
                      <c:pt idx="18">
                        <c:v>44743</c:v>
                      </c:pt>
                      <c:pt idx="19">
                        <c:v>44774</c:v>
                      </c:pt>
                      <c:pt idx="20">
                        <c:v>44805</c:v>
                      </c:pt>
                      <c:pt idx="21">
                        <c:v>44835</c:v>
                      </c:pt>
                      <c:pt idx="22">
                        <c:v>44866</c:v>
                      </c:pt>
                      <c:pt idx="23">
                        <c:v>44896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'Reporte de ventas'!$D$44:$D$67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28A-4A13-9844-96DB98B787CE}"/>
                  </c:ext>
                </c:extLst>
              </c15:ser>
            </c15:filteredLineSeries>
          </c:ext>
        </c:extLst>
      </c:lineChart>
      <c:dateAx>
        <c:axId val="32091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DO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20915632"/>
        <c:crosses val="autoZero"/>
        <c:auto val="1"/>
        <c:lblOffset val="100"/>
        <c:baseTimeUnit val="months"/>
      </c:dateAx>
      <c:valAx>
        <c:axId val="320915632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DO"/>
                  <a:t>Ventas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2091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de Ventas Mensuales e Indice de Estacionales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solidFill>
              <a:schemeClr val="accent2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de ventas'!$I$53</c:f>
              <c:strCache>
                <c:ptCount val="1"/>
                <c:pt idx="0">
                  <c:v>Promedio del 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enero</c:v>
              </c:pt>
              <c:pt idx="1">
                <c:v>febrero</c:v>
              </c:pt>
              <c:pt idx="2">
                <c:v>marzo</c:v>
              </c:pt>
              <c:pt idx="3">
                <c:v>abril</c:v>
              </c:pt>
              <c:pt idx="4">
                <c:v>mayo</c:v>
              </c:pt>
              <c:pt idx="5">
                <c:v>junio</c:v>
              </c:pt>
              <c:pt idx="6">
                <c:v>julio</c:v>
              </c:pt>
              <c:pt idx="7">
                <c:v>agosto</c:v>
              </c:pt>
              <c:pt idx="8">
                <c:v>septiembre</c:v>
              </c:pt>
              <c:pt idx="9">
                <c:v>octubre</c:v>
              </c:pt>
              <c:pt idx="10">
                <c:v>noviembre</c:v>
              </c:pt>
              <c:pt idx="11">
                <c:v>diciembre</c:v>
              </c:pt>
            </c:strLit>
          </c:cat>
          <c:val>
            <c:numRef>
              <c:f>'Reporte de ventas'!$I$54:$I$65</c:f>
              <c:numCache>
                <c:formatCode>"$"#,##0.00_);[Red]\("$"#,##0.00\)</c:formatCode>
                <c:ptCount val="12"/>
                <c:pt idx="0">
                  <c:v>176.32260486409933</c:v>
                </c:pt>
                <c:pt idx="1">
                  <c:v>196.70943415754078</c:v>
                </c:pt>
                <c:pt idx="2">
                  <c:v>186.70624660443775</c:v>
                </c:pt>
                <c:pt idx="3">
                  <c:v>210.63645794955352</c:v>
                </c:pt>
                <c:pt idx="4">
                  <c:v>197.14444051723171</c:v>
                </c:pt>
                <c:pt idx="5">
                  <c:v>190.70864592072621</c:v>
                </c:pt>
                <c:pt idx="6">
                  <c:v>184.17748995388766</c:v>
                </c:pt>
                <c:pt idx="7">
                  <c:v>183.68711095503014</c:v>
                </c:pt>
                <c:pt idx="8">
                  <c:v>217.8560382208824</c:v>
                </c:pt>
                <c:pt idx="9">
                  <c:v>217.17916317411692</c:v>
                </c:pt>
                <c:pt idx="10">
                  <c:v>197.08989400915618</c:v>
                </c:pt>
                <c:pt idx="11">
                  <c:v>195.34813017008221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9-4843-A852-9311B819C5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"/>
        <c:axId val="911971423"/>
        <c:axId val="911971903"/>
      </c:barChart>
      <c:lineChart>
        <c:grouping val="standard"/>
        <c:varyColors val="0"/>
        <c:ser>
          <c:idx val="1"/>
          <c:order val="1"/>
          <c:tx>
            <c:strRef>
              <c:f>'Reporte de ventas'!$J$53</c:f>
              <c:strCache>
                <c:ptCount val="1"/>
                <c:pt idx="0">
                  <c:v>Índice Estacional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enero</c:v>
              </c:pt>
              <c:pt idx="1">
                <c:v>febrero</c:v>
              </c:pt>
              <c:pt idx="2">
                <c:v>marzo</c:v>
              </c:pt>
              <c:pt idx="3">
                <c:v>abril</c:v>
              </c:pt>
              <c:pt idx="4">
                <c:v>mayo</c:v>
              </c:pt>
              <c:pt idx="5">
                <c:v>junio</c:v>
              </c:pt>
              <c:pt idx="6">
                <c:v>julio</c:v>
              </c:pt>
              <c:pt idx="7">
                <c:v>agosto</c:v>
              </c:pt>
              <c:pt idx="8">
                <c:v>septiembre</c:v>
              </c:pt>
              <c:pt idx="9">
                <c:v>octubre</c:v>
              </c:pt>
              <c:pt idx="10">
                <c:v>noviembre</c:v>
              </c:pt>
              <c:pt idx="11">
                <c:v>diciembre</c:v>
              </c:pt>
            </c:strLit>
          </c:cat>
          <c:val>
            <c:numRef>
              <c:f>'Reporte de ventas'!$J$54:$J$65</c:f>
              <c:numCache>
                <c:formatCode>#,##0.00</c:formatCode>
                <c:ptCount val="12"/>
                <c:pt idx="0">
                  <c:v>0.89900668482673307</c:v>
                </c:pt>
                <c:pt idx="1">
                  <c:v>1.0029519267391445</c:v>
                </c:pt>
                <c:pt idx="2">
                  <c:v>0.95194920654483639</c:v>
                </c:pt>
                <c:pt idx="3">
                  <c:v>1.0739609020115468</c:v>
                </c:pt>
                <c:pt idx="4">
                  <c:v>1.0051698705223917</c:v>
                </c:pt>
                <c:pt idx="5">
                  <c:v>0.97235602700590296</c:v>
                </c:pt>
                <c:pt idx="6">
                  <c:v>0.93905596954384718</c:v>
                </c:pt>
                <c:pt idx="7">
                  <c:v>0.93655570023117829</c:v>
                </c:pt>
                <c:pt idx="8">
                  <c:v>1.1107709918498314</c:v>
                </c:pt>
                <c:pt idx="9">
                  <c:v>1.1073198450595285</c:v>
                </c:pt>
                <c:pt idx="10">
                  <c:v>1.0048917571436127</c:v>
                </c:pt>
                <c:pt idx="11">
                  <c:v>0.99601111852144708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79-4843-A852-9311B819C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442815"/>
        <c:axId val="1020443775"/>
      </c:lineChart>
      <c:catAx>
        <c:axId val="91197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DO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11971903"/>
        <c:crosses val="autoZero"/>
        <c:auto val="1"/>
        <c:lblAlgn val="ctr"/>
        <c:lblOffset val="100"/>
        <c:noMultiLvlLbl val="0"/>
      </c:catAx>
      <c:valAx>
        <c:axId val="911971903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DO"/>
                  <a:t>Promedio de ventas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11971423"/>
        <c:crosses val="autoZero"/>
        <c:crossBetween val="between"/>
      </c:valAx>
      <c:valAx>
        <c:axId val="1020443775"/>
        <c:scaling>
          <c:orientation val="minMax"/>
          <c:max val="1.1500000000000001"/>
          <c:min val="0.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DO"/>
                  <a:t>Indice Estacional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020442815"/>
        <c:crosses val="max"/>
        <c:crossBetween val="between"/>
      </c:valAx>
      <c:catAx>
        <c:axId val="10204428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04437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DO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580834</xdr:colOff>
      <xdr:row>42</xdr:row>
      <xdr:rowOff>117188</xdr:rowOff>
    </xdr:from>
    <xdr:to>
      <xdr:col>15</xdr:col>
      <xdr:colOff>412434</xdr:colOff>
      <xdr:row>60</xdr:row>
      <xdr:rowOff>32452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E0F2A8E-31D8-2CFD-8B8E-50EDF22167CD}"/>
            </a:ext>
          </a:extLst>
        </xdr:cNvPr>
        <xdr:cNvSpPr txBox="1"/>
      </xdr:nvSpPr>
      <xdr:spPr>
        <a:xfrm>
          <a:off x="12443789" y="117188"/>
          <a:ext cx="4386281" cy="3344264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DO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DO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Insight Simples pero Valiosos</a:t>
          </a:r>
        </a:p>
        <a:p>
          <a:endParaRPr lang="es-DO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DO" sz="1200"/>
            <a:t>✅ "Septiembre muestra el mayor potencial de ventas (índice 1.11)" ⚠️ "Enero requiere estrategias especiales (índice 0.90)" </a:t>
          </a:r>
        </a:p>
        <a:p>
          <a:r>
            <a:rPr lang="es-DO" sz="1200"/>
            <a:t>📈 "Pico atípico en Sep 2022 (+37%) requiere investigación" </a:t>
          </a:r>
        </a:p>
        <a:p>
          <a:r>
            <a:rPr lang="es-DO" sz="1200"/>
            <a:t>📉 "Volatilidad alta en Q4 2022 sugiere eventos externos"</a:t>
          </a:r>
          <a:endParaRPr lang="es-DO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endParaRPr lang="es-DO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endParaRPr lang="es-DO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DO" sz="1200" b="1"/>
            <a:t>Recomendaciones de Negocio</a:t>
          </a:r>
        </a:p>
        <a:p>
          <a:endParaRPr lang="es-DO" sz="1200"/>
        </a:p>
        <a:p>
          <a:r>
            <a:rPr lang="es-DO" sz="1200"/>
            <a:t>-</a:t>
          </a:r>
          <a:r>
            <a:rPr lang="es-DO" sz="1200" baseline="0"/>
            <a:t> </a:t>
          </a:r>
          <a:r>
            <a:rPr lang="es-DO" sz="1200"/>
            <a:t>Preparar inventario extra en agosto para el pico de septiembre</a:t>
          </a:r>
        </a:p>
        <a:p>
          <a:r>
            <a:rPr lang="es-DO" sz="1200"/>
            <a:t>- Implementar promociones en enero para compensar estacionalidad</a:t>
          </a:r>
        </a:p>
        <a:p>
          <a:r>
            <a:rPr lang="es-DO" sz="1200"/>
            <a:t>- Investigar factores detrás del pico de septiembre 2022</a:t>
          </a:r>
        </a:p>
        <a:p>
          <a:r>
            <a:rPr lang="es-DO" sz="1200"/>
            <a:t>- Monitorear Q4 por alta volatilidad</a:t>
          </a:r>
        </a:p>
        <a:p>
          <a:endParaRPr lang="es-DO" sz="1100"/>
        </a:p>
      </xdr:txBody>
    </xdr:sp>
    <xdr:clientData/>
  </xdr:twoCellAnchor>
  <xdr:twoCellAnchor>
    <xdr:from>
      <xdr:col>2</xdr:col>
      <xdr:colOff>0</xdr:colOff>
      <xdr:row>68</xdr:row>
      <xdr:rowOff>124586</xdr:rowOff>
    </xdr:from>
    <xdr:to>
      <xdr:col>8</xdr:col>
      <xdr:colOff>537171</xdr:colOff>
      <xdr:row>93</xdr:row>
      <xdr:rowOff>45686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AF7B4F3-C68D-DCD1-3A80-284193454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852455</xdr:colOff>
      <xdr:row>68</xdr:row>
      <xdr:rowOff>122070</xdr:rowOff>
    </xdr:from>
    <xdr:to>
      <xdr:col>17</xdr:col>
      <xdr:colOff>261592</xdr:colOff>
      <xdr:row>93</xdr:row>
      <xdr:rowOff>44009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2CF927-36C1-877C-F794-D54190F6E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9FF940B-B935-4A12-B579-D9BD86C81615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Month" tableColumnId="1"/>
      <queryTableField id="4" dataBound="0" tableColumnId="4"/>
      <queryTableField id="2" name="Sale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F3A94-74AF-4B52-9092-39DB4B6E6E04}" name="ventas_mensuales" displayName="ventas_mensuales" ref="C43:F67" tableType="queryTable" totalsRowShown="0">
  <autoFilter ref="C43:F67" xr:uid="{29BF3A94-74AF-4B52-9092-39DB4B6E6E04}">
    <filterColumn colId="0" hiddenButton="1"/>
    <filterColumn colId="1" hiddenButton="1"/>
    <filterColumn colId="2" hiddenButton="1"/>
    <filterColumn colId="3" hiddenButton="1"/>
  </autoFilter>
  <tableColumns count="4">
    <tableColumn id="1" xr3:uid="{E9B6EEEF-9E9C-4ED2-9F6A-E8802533766D}" uniqueName="1" name="Mes" queryTableFieldId="1" dataDxfId="12"/>
    <tableColumn id="4" xr3:uid="{9197C7B1-2813-4DEC-86C9-478B8D4689C8}" uniqueName="4" name="Nombre Mes" queryTableFieldId="4" dataDxfId="11">
      <calculatedColumnFormula>TEXT(ventas_mensuales[[#This Row],[Mes]], "mmmm")</calculatedColumnFormula>
    </tableColumn>
    <tableColumn id="2" xr3:uid="{3074325D-F735-4EA7-8DA2-4FE6E2A0E8C6}" uniqueName="2" name="Ventas" queryTableFieldId="2" dataDxfId="10"/>
    <tableColumn id="3" xr3:uid="{C9E711A9-BD3F-4D89-B7E3-F98DEFD1D2EE}" uniqueName="3" name="% MoM" queryTableFieldId="3" dataDxfId="9">
      <calculatedColumnFormula>IFERROR((ventas_mensuales[[#This Row],[Ventas]]-E43)/E43,0)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D8E0D-DA48-4EDB-9B90-C302DC9481EC}" name="Tabla2" displayName="Tabla2" ref="H53:K65" headerRowDxfId="8">
  <autoFilter ref="H53:K65" xr:uid="{306D8E0D-DA48-4EDB-9B90-C302DC9481EC}">
    <filterColumn colId="0" hiddenButton="1"/>
    <filterColumn colId="1" hiddenButton="1"/>
    <filterColumn colId="2" hiddenButton="1"/>
    <filterColumn colId="3" hiddenButton="1"/>
  </autoFilter>
  <tableColumns count="4">
    <tableColumn id="1" xr3:uid="{03973F7C-A718-445A-B081-0E28FE691187}" name="Mes" totalsRowLabel="Total" dataDxfId="7" totalsRowDxfId="6"/>
    <tableColumn id="2" xr3:uid="{01C50056-90BB-4421-BF95-19C524D02A7F}" name="Promedio del mes" dataDxfId="5"/>
    <tableColumn id="3" xr3:uid="{4B10259C-B727-4DDF-90AA-68BF21D774E2}" name="Índice Estacional" dataDxfId="4">
      <calculatedColumnFormula>Tabla2[[#This Row],[Promedio del mes]]/$I$44</calculatedColumnFormula>
    </tableColumn>
    <tableColumn id="4" xr3:uid="{80CFD4BA-36F1-473E-81FA-F005D0E51347}" name="Diferecencia%" totalsRowFunction="sum" dataDxfId="3" totalsRowDxfId="2">
      <calculatedColumnFormula>(I54-AVERAGE($I$54:$I$65))/AVERAGE($I$54:$I$65)</calculatedColumnFormula>
    </tableColumn>
  </tableColumns>
  <tableStyleInfo name="TableStyleLight1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80FD35-1154-4D4C-B2AD-219ED6C9E194}" name="Tabla4" displayName="Tabla4" ref="H43:I50" totalsRowShown="0" headerRowDxfId="1">
  <autoFilter ref="H43:I50" xr:uid="{2380FD35-1154-4D4C-B2AD-219ED6C9E194}">
    <filterColumn colId="0" hiddenButton="1"/>
    <filterColumn colId="1" hiddenButton="1"/>
  </autoFilter>
  <tableColumns count="2">
    <tableColumn id="1" xr3:uid="{A65248EE-718C-438C-88AE-4EA5B6F070DF}" name="Métrica "/>
    <tableColumn id="2" xr3:uid="{3AC4D0DB-9DF0-4496-AA8B-EC866F296626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D572-C3AD-4DDB-9F58-428CAB077E28}">
  <sheetPr>
    <pageSetUpPr fitToPage="1"/>
  </sheetPr>
  <dimension ref="C5:N67"/>
  <sheetViews>
    <sheetView tabSelected="1" topLeftCell="A4" zoomScale="55" zoomScaleNormal="55" zoomScalePageLayoutView="10" workbookViewId="0">
      <selection activeCell="C11" sqref="C11:N38"/>
    </sheetView>
  </sheetViews>
  <sheetFormatPr baseColWidth="10" defaultRowHeight="15" x14ac:dyDescent="0.25"/>
  <cols>
    <col min="3" max="3" width="12.5703125" bestFit="1" customWidth="1"/>
    <col min="4" max="4" width="21.7109375" bestFit="1" customWidth="1"/>
    <col min="5" max="5" width="21.42578125" bestFit="1" customWidth="1"/>
    <col min="6" max="6" width="16.28515625" customWidth="1"/>
    <col min="7" max="7" width="15" customWidth="1"/>
    <col min="8" max="8" width="30.5703125" bestFit="1" customWidth="1"/>
    <col min="9" max="9" width="17.42578125" bestFit="1" customWidth="1"/>
    <col min="10" max="10" width="16.42578125" bestFit="1" customWidth="1"/>
    <col min="11" max="11" width="18.28515625" bestFit="1" customWidth="1"/>
    <col min="12" max="12" width="17.42578125" bestFit="1" customWidth="1"/>
    <col min="13" max="13" width="16.42578125" bestFit="1" customWidth="1"/>
    <col min="14" max="14" width="18.28515625" bestFit="1" customWidth="1"/>
  </cols>
  <sheetData>
    <row r="5" spans="3:14" ht="75.75" customHeight="1" x14ac:dyDescent="0.25"/>
    <row r="11" spans="3:14" ht="26.25" x14ac:dyDescent="0.25">
      <c r="C11" s="11" t="s">
        <v>22</v>
      </c>
    </row>
    <row r="12" spans="3:14" ht="26.25" x14ac:dyDescent="0.4">
      <c r="C12" s="12"/>
    </row>
    <row r="13" spans="3:14" ht="26.25" x14ac:dyDescent="0.25">
      <c r="C13" s="11" t="s">
        <v>23</v>
      </c>
    </row>
    <row r="14" spans="3:14" ht="26.25" x14ac:dyDescent="0.4">
      <c r="C14" s="12"/>
    </row>
    <row r="15" spans="3:14" ht="26.25" x14ac:dyDescent="0.4">
      <c r="C15" s="16" t="s">
        <v>24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3:14" ht="26.25" x14ac:dyDescent="0.4">
      <c r="C16" s="12"/>
    </row>
    <row r="17" spans="3:3" ht="26.25" x14ac:dyDescent="0.25">
      <c r="C17" s="11" t="s">
        <v>25</v>
      </c>
    </row>
    <row r="18" spans="3:3" ht="26.25" x14ac:dyDescent="0.25">
      <c r="C18" s="13"/>
    </row>
    <row r="19" spans="3:3" ht="26.25" x14ac:dyDescent="0.25">
      <c r="C19" s="14" t="s">
        <v>39</v>
      </c>
    </row>
    <row r="20" spans="3:3" ht="26.25" x14ac:dyDescent="0.25">
      <c r="C20" s="14" t="s">
        <v>40</v>
      </c>
    </row>
    <row r="21" spans="3:3" ht="26.25" x14ac:dyDescent="0.25">
      <c r="C21" s="14" t="s">
        <v>41</v>
      </c>
    </row>
    <row r="22" spans="3:3" ht="26.25" x14ac:dyDescent="0.25">
      <c r="C22" s="14" t="s">
        <v>42</v>
      </c>
    </row>
    <row r="23" spans="3:3" ht="26.25" x14ac:dyDescent="0.25">
      <c r="C23" s="14" t="s">
        <v>43</v>
      </c>
    </row>
    <row r="24" spans="3:3" ht="26.25" x14ac:dyDescent="0.4">
      <c r="C24" s="12"/>
    </row>
    <row r="25" spans="3:3" ht="26.25" x14ac:dyDescent="0.25">
      <c r="C25" s="11" t="s">
        <v>26</v>
      </c>
    </row>
    <row r="26" spans="3:3" ht="26.25" x14ac:dyDescent="0.4">
      <c r="C26" s="12"/>
    </row>
    <row r="27" spans="3:3" ht="26.25" x14ac:dyDescent="0.4">
      <c r="C27" s="15" t="s">
        <v>27</v>
      </c>
    </row>
    <row r="28" spans="3:3" ht="26.25" x14ac:dyDescent="0.25">
      <c r="C28" s="13"/>
    </row>
    <row r="29" spans="3:3" ht="26.25" x14ac:dyDescent="0.25">
      <c r="C29" s="13" t="s">
        <v>31</v>
      </c>
    </row>
    <row r="30" spans="3:3" ht="26.25" x14ac:dyDescent="0.25">
      <c r="C30" s="13" t="s">
        <v>32</v>
      </c>
    </row>
    <row r="31" spans="3:3" ht="26.25" x14ac:dyDescent="0.25">
      <c r="C31" s="13" t="s">
        <v>28</v>
      </c>
    </row>
    <row r="32" spans="3:3" ht="26.25" x14ac:dyDescent="0.25">
      <c r="C32" s="13" t="s">
        <v>29</v>
      </c>
    </row>
    <row r="33" spans="3:9" ht="26.25" x14ac:dyDescent="0.4">
      <c r="C33" s="12"/>
    </row>
    <row r="34" spans="3:9" ht="26.25" x14ac:dyDescent="0.4">
      <c r="C34" s="15" t="s">
        <v>30</v>
      </c>
    </row>
    <row r="35" spans="3:9" ht="26.25" x14ac:dyDescent="0.25">
      <c r="C35" s="13"/>
    </row>
    <row r="36" spans="3:9" ht="26.25" x14ac:dyDescent="0.25">
      <c r="C36" s="13" t="s">
        <v>33</v>
      </c>
    </row>
    <row r="37" spans="3:9" ht="26.25" x14ac:dyDescent="0.25">
      <c r="C37" s="13" t="s">
        <v>34</v>
      </c>
    </row>
    <row r="38" spans="3:9" ht="26.25" x14ac:dyDescent="0.25">
      <c r="C38" s="13" t="s">
        <v>35</v>
      </c>
    </row>
    <row r="39" spans="3:9" ht="26.25" x14ac:dyDescent="0.25">
      <c r="C39" s="13"/>
    </row>
    <row r="40" spans="3:9" ht="26.25" x14ac:dyDescent="0.25">
      <c r="C40" s="13"/>
    </row>
    <row r="41" spans="3:9" ht="26.25" x14ac:dyDescent="0.25">
      <c r="C41" s="13"/>
    </row>
    <row r="42" spans="3:9" ht="26.25" x14ac:dyDescent="0.25">
      <c r="C42" s="13"/>
    </row>
    <row r="43" spans="3:9" x14ac:dyDescent="0.25">
      <c r="C43" t="s">
        <v>18</v>
      </c>
      <c r="D43" t="s">
        <v>17</v>
      </c>
      <c r="E43" t="s">
        <v>38</v>
      </c>
      <c r="F43" t="s">
        <v>4</v>
      </c>
      <c r="H43" s="6" t="s">
        <v>37</v>
      </c>
      <c r="I43" s="7" t="s">
        <v>21</v>
      </c>
    </row>
    <row r="44" spans="3:9" x14ac:dyDescent="0.25">
      <c r="C44" s="3">
        <v>44197</v>
      </c>
      <c r="D44" s="10" t="s">
        <v>5</v>
      </c>
      <c r="E44" s="1">
        <v>165.42956019265145</v>
      </c>
      <c r="F44" s="2">
        <f>IFERROR((ventas_mensuales[[#This Row],[Ventas]]-E43)/E43,0)</f>
        <v>0</v>
      </c>
      <c r="H44" t="s">
        <v>0</v>
      </c>
      <c r="I44" s="1">
        <f>AVERAGE(ventas_mensuales[Ventas])</f>
        <v>196.13047137472873</v>
      </c>
    </row>
    <row r="45" spans="3:9" x14ac:dyDescent="0.25">
      <c r="C45" s="3">
        <v>44228</v>
      </c>
      <c r="D45" s="10" t="s">
        <v>6</v>
      </c>
      <c r="E45" s="1">
        <v>195.60311583210583</v>
      </c>
      <c r="F45" s="2">
        <f>IFERROR((ventas_mensuales[[#This Row],[Ventas]]-E44)/E44,0)</f>
        <v>0.18239518743999367</v>
      </c>
      <c r="H45" t="s">
        <v>2</v>
      </c>
      <c r="I45" s="1">
        <f>MIN(ventas_mensuales[Ventas])</f>
        <v>165.42956019265145</v>
      </c>
    </row>
    <row r="46" spans="3:9" x14ac:dyDescent="0.25">
      <c r="C46" s="3">
        <v>44256</v>
      </c>
      <c r="D46" s="10" t="s">
        <v>7</v>
      </c>
      <c r="E46" s="1">
        <v>174.78722458080426</v>
      </c>
      <c r="F46" s="2">
        <f>IFERROR((ventas_mensuales[[#This Row],[Ventas]]-E45)/E45,0)</f>
        <v>-0.10641901670507486</v>
      </c>
      <c r="H46" t="s">
        <v>3</v>
      </c>
      <c r="I46" s="1">
        <f>MAX(ventas_mensuales[Ventas])</f>
        <v>244.25051644788397</v>
      </c>
    </row>
    <row r="47" spans="3:9" x14ac:dyDescent="0.25">
      <c r="C47" s="3">
        <v>44287</v>
      </c>
      <c r="D47" s="10" t="s">
        <v>8</v>
      </c>
      <c r="E47" s="1">
        <v>225.14244452437831</v>
      </c>
      <c r="F47" s="2">
        <f>IFERROR((ventas_mensuales[[#This Row],[Ventas]]-E46)/E46,0)</f>
        <v>0.2880943962829205</v>
      </c>
      <c r="H47" t="s">
        <v>1</v>
      </c>
      <c r="I47" s="1">
        <f>_xlfn.STDEV.S(ventas_mensuales[Ventas])</f>
        <v>20.381566931235405</v>
      </c>
    </row>
    <row r="48" spans="3:9" x14ac:dyDescent="0.25">
      <c r="C48" s="3">
        <v>44317</v>
      </c>
      <c r="D48" s="10" t="s">
        <v>9</v>
      </c>
      <c r="E48" s="1">
        <v>222.87236579136922</v>
      </c>
      <c r="F48" s="2">
        <f>IFERROR((ventas_mensuales[[#This Row],[Ventas]]-E47)/E47,0)</f>
        <v>-1.0082855490908038E-2</v>
      </c>
      <c r="H48" s="8">
        <v>0.75</v>
      </c>
      <c r="I48" s="1">
        <f>_xlfn.PERCENTILE.EXC(ventas_mensuales[Ventas],H48)</f>
        <v>204.2775832309473</v>
      </c>
    </row>
    <row r="49" spans="3:11" x14ac:dyDescent="0.25">
      <c r="C49" s="3">
        <v>44348</v>
      </c>
      <c r="D49" s="10" t="s">
        <v>10</v>
      </c>
      <c r="E49" s="1">
        <v>196.13047137472873</v>
      </c>
      <c r="F49" s="2">
        <f>IFERROR((ventas_mensuales[[#This Row],[Ventas]]-E48)/E48,0)</f>
        <v>-0.11998748396503124</v>
      </c>
      <c r="H49" s="8">
        <v>0.5</v>
      </c>
      <c r="I49" s="1">
        <f>_xlfn.PERCENTILE.EXC(ventas_mensuales[Ventas],H49)</f>
        <v>195.86679360341728</v>
      </c>
    </row>
    <row r="50" spans="3:11" x14ac:dyDescent="0.25">
      <c r="C50" s="3">
        <v>44378</v>
      </c>
      <c r="D50" s="10" t="s">
        <v>11</v>
      </c>
      <c r="E50" s="1">
        <v>198.48167938789589</v>
      </c>
      <c r="F50" s="2">
        <f>IFERROR((ventas_mensuales[[#This Row],[Ventas]]-E49)/E49,0)</f>
        <v>1.1987979209385198E-2</v>
      </c>
      <c r="H50" s="8">
        <v>0.25</v>
      </c>
      <c r="I50" s="1">
        <f>_xlfn.PERCENTILE.EXC(ventas_mensuales[Ventas],H50)</f>
        <v>179.87860575547086</v>
      </c>
    </row>
    <row r="51" spans="3:11" x14ac:dyDescent="0.25">
      <c r="C51" s="3">
        <v>44409</v>
      </c>
      <c r="D51" s="10" t="s">
        <v>12</v>
      </c>
      <c r="E51" s="1">
        <v>189.29835439167368</v>
      </c>
      <c r="F51" s="2">
        <f>IFERROR((ventas_mensuales[[#This Row],[Ventas]]-E50)/E50,0)</f>
        <v>-4.6267872302083325E-2</v>
      </c>
    </row>
    <row r="52" spans="3:11" x14ac:dyDescent="0.25">
      <c r="C52" s="3">
        <v>44440</v>
      </c>
      <c r="D52" s="10" t="s">
        <v>13</v>
      </c>
      <c r="E52" s="1">
        <v>191.46155999388083</v>
      </c>
      <c r="F52" s="2">
        <f>IFERROR((ventas_mensuales[[#This Row],[Ventas]]-E51)/E51,0)</f>
        <v>1.14274929074729E-2</v>
      </c>
    </row>
    <row r="53" spans="3:11" x14ac:dyDescent="0.25">
      <c r="C53" s="3">
        <v>44470</v>
      </c>
      <c r="D53" s="10" t="s">
        <v>14</v>
      </c>
      <c r="E53" s="1">
        <v>203.23352577681734</v>
      </c>
      <c r="F53" s="2">
        <f>IFERROR((ventas_mensuales[[#This Row],[Ventas]]-E52)/E52,0)</f>
        <v>6.1484748078479853E-2</v>
      </c>
      <c r="H53" s="9" t="s">
        <v>18</v>
      </c>
      <c r="I53" s="9" t="s">
        <v>19</v>
      </c>
      <c r="J53" s="9" t="s">
        <v>36</v>
      </c>
      <c r="K53" s="9" t="s">
        <v>20</v>
      </c>
    </row>
    <row r="54" spans="3:11" x14ac:dyDescent="0.25">
      <c r="C54" s="3">
        <v>44501</v>
      </c>
      <c r="D54" s="10" t="s">
        <v>15</v>
      </c>
      <c r="E54" s="1">
        <v>218.61999044991902</v>
      </c>
      <c r="F54" s="2">
        <f>IFERROR((ventas_mensuales[[#This Row],[Ventas]]-E53)/E53,0)</f>
        <v>7.5708299672950854E-2</v>
      </c>
      <c r="H54" s="4" t="s">
        <v>5</v>
      </c>
      <c r="I54" s="1">
        <v>176.32260486409933</v>
      </c>
      <c r="J54" s="5">
        <f>Tabla2[[#This Row],[Promedio del mes]]/$I$44</f>
        <v>0.89900668482673307</v>
      </c>
      <c r="K54" s="2">
        <f t="shared" ref="K54:K65" si="0">(I54-AVERAGE($I$54:$I$65))/AVERAGE($I$54:$I$65)</f>
        <v>-0.10099331517326697</v>
      </c>
    </row>
    <row r="55" spans="3:11" x14ac:dyDescent="0.25">
      <c r="C55" s="3">
        <v>44531</v>
      </c>
      <c r="D55" s="10" t="s">
        <v>16</v>
      </c>
      <c r="E55" s="1">
        <v>204.62560238232396</v>
      </c>
      <c r="F55" s="2">
        <f>IFERROR((ventas_mensuales[[#This Row],[Ventas]]-E54)/E54,0)</f>
        <v>-6.4012389895336932E-2</v>
      </c>
      <c r="H55" s="4" t="s">
        <v>6</v>
      </c>
      <c r="I55" s="1">
        <v>196.70943415754078</v>
      </c>
      <c r="J55" s="5">
        <f>Tabla2[[#This Row],[Promedio del mes]]/$I$44</f>
        <v>1.0029519267391445</v>
      </c>
      <c r="K55" s="2">
        <f t="shared" si="0"/>
        <v>2.9519267391443938E-3</v>
      </c>
    </row>
    <row r="56" spans="3:11" x14ac:dyDescent="0.25">
      <c r="C56" s="3">
        <v>44562</v>
      </c>
      <c r="D56" s="10" t="s">
        <v>5</v>
      </c>
      <c r="E56" s="1">
        <v>187.21564953554724</v>
      </c>
      <c r="F56" s="2">
        <f>IFERROR((ventas_mensuales[[#This Row],[Ventas]]-E55)/E55,0)</f>
        <v>-8.5081987024516303E-2</v>
      </c>
      <c r="H56" s="4" t="s">
        <v>7</v>
      </c>
      <c r="I56" s="1">
        <v>186.70624660443775</v>
      </c>
      <c r="J56" s="5">
        <f>Tabla2[[#This Row],[Promedio del mes]]/$I$44</f>
        <v>0.95194920654483639</v>
      </c>
      <c r="K56" s="2">
        <f t="shared" si="0"/>
        <v>-4.8050793455163651E-2</v>
      </c>
    </row>
    <row r="57" spans="3:11" x14ac:dyDescent="0.25">
      <c r="C57" s="3">
        <v>44593</v>
      </c>
      <c r="D57" s="10" t="s">
        <v>6</v>
      </c>
      <c r="E57" s="1">
        <v>197.81575248297571</v>
      </c>
      <c r="F57" s="2">
        <f>IFERROR((ventas_mensuales[[#This Row],[Ventas]]-E56)/E56,0)</f>
        <v>5.6619748262101303E-2</v>
      </c>
      <c r="H57" s="4" t="s">
        <v>8</v>
      </c>
      <c r="I57" s="1">
        <v>210.63645794955352</v>
      </c>
      <c r="J57" s="5">
        <f>Tabla2[[#This Row],[Promedio del mes]]/$I$44</f>
        <v>1.0739609020115468</v>
      </c>
      <c r="K57" s="2">
        <f t="shared" si="0"/>
        <v>7.3960902011546759E-2</v>
      </c>
    </row>
    <row r="58" spans="3:11" x14ac:dyDescent="0.25">
      <c r="C58" s="3">
        <v>44621</v>
      </c>
      <c r="D58" s="10" t="s">
        <v>7</v>
      </c>
      <c r="E58" s="1">
        <v>198.62526862807127</v>
      </c>
      <c r="F58" s="2">
        <f>IFERROR((ventas_mensuales[[#This Row],[Ventas]]-E57)/E57,0)</f>
        <v>4.0922734157140764E-3</v>
      </c>
      <c r="H58" s="4" t="s">
        <v>9</v>
      </c>
      <c r="I58" s="1">
        <v>197.14444051723171</v>
      </c>
      <c r="J58" s="5">
        <f>Tabla2[[#This Row],[Promedio del mes]]/$I$44</f>
        <v>1.0051698705223917</v>
      </c>
      <c r="K58" s="2">
        <f t="shared" si="0"/>
        <v>5.169870522391636E-3</v>
      </c>
    </row>
    <row r="59" spans="3:11" x14ac:dyDescent="0.25">
      <c r="C59" s="3">
        <v>44652</v>
      </c>
      <c r="D59" s="10" t="s">
        <v>8</v>
      </c>
      <c r="E59" s="1">
        <v>196.13047137472873</v>
      </c>
      <c r="F59" s="2">
        <f>IFERROR((ventas_mensuales[[#This Row],[Ventas]]-E58)/E58,0)</f>
        <v>-1.256032160748935E-2</v>
      </c>
      <c r="H59" s="4" t="s">
        <v>10</v>
      </c>
      <c r="I59" s="1">
        <v>190.70864592072621</v>
      </c>
      <c r="J59" s="5">
        <f>Tabla2[[#This Row],[Promedio del mes]]/$I$44</f>
        <v>0.97235602700590296</v>
      </c>
      <c r="K59" s="2">
        <f t="shared" si="0"/>
        <v>-2.7643972994096998E-2</v>
      </c>
    </row>
    <row r="60" spans="3:11" x14ac:dyDescent="0.25">
      <c r="C60" s="3">
        <v>44682</v>
      </c>
      <c r="D60" s="10" t="s">
        <v>9</v>
      </c>
      <c r="E60" s="1">
        <v>171.41651524309421</v>
      </c>
      <c r="F60" s="2">
        <f>IFERROR((ventas_mensuales[[#This Row],[Ventas]]-E59)/E59,0)</f>
        <v>-0.12600773331348294</v>
      </c>
      <c r="H60" s="4" t="s">
        <v>11</v>
      </c>
      <c r="I60" s="1">
        <v>184.17748995388766</v>
      </c>
      <c r="J60" s="5">
        <f>Tabla2[[#This Row],[Promedio del mes]]/$I$44</f>
        <v>0.93905596954384718</v>
      </c>
      <c r="K60" s="2">
        <f t="shared" si="0"/>
        <v>-6.0944030456152785E-2</v>
      </c>
    </row>
    <row r="61" spans="3:11" x14ac:dyDescent="0.25">
      <c r="C61" s="3">
        <v>44713</v>
      </c>
      <c r="D61" s="10" t="s">
        <v>10</v>
      </c>
      <c r="E61" s="1">
        <v>185.28682046672367</v>
      </c>
      <c r="F61" s="2">
        <f>IFERROR((ventas_mensuales[[#This Row],[Ventas]]-E60)/E60,0)</f>
        <v>8.0915804430858343E-2</v>
      </c>
      <c r="H61" s="4" t="s">
        <v>12</v>
      </c>
      <c r="I61" s="1">
        <v>183.68711095503014</v>
      </c>
      <c r="J61" s="5">
        <f>Tabla2[[#This Row],[Promedio del mes]]/$I$44</f>
        <v>0.93655570023117829</v>
      </c>
      <c r="K61" s="2">
        <f t="shared" si="0"/>
        <v>-6.3444299768821696E-2</v>
      </c>
    </row>
    <row r="62" spans="3:11" x14ac:dyDescent="0.25">
      <c r="C62" s="3">
        <v>44743</v>
      </c>
      <c r="D62" s="10" t="s">
        <v>11</v>
      </c>
      <c r="E62" s="1">
        <v>169.87330051987942</v>
      </c>
      <c r="F62" s="2">
        <f>IFERROR((ventas_mensuales[[#This Row],[Ventas]]-E61)/E61,0)</f>
        <v>-8.3187351955302274E-2</v>
      </c>
      <c r="H62" s="4" t="s">
        <v>13</v>
      </c>
      <c r="I62" s="1">
        <v>217.8560382208824</v>
      </c>
      <c r="J62" s="5">
        <f>Tabla2[[#This Row],[Promedio del mes]]/$I$44</f>
        <v>1.1107709918498314</v>
      </c>
      <c r="K62" s="2">
        <f t="shared" si="0"/>
        <v>0.11077099184983141</v>
      </c>
    </row>
    <row r="63" spans="3:11" x14ac:dyDescent="0.25">
      <c r="C63" s="3">
        <v>44774</v>
      </c>
      <c r="D63" s="10" t="s">
        <v>12</v>
      </c>
      <c r="E63" s="1">
        <v>178.07586751838659</v>
      </c>
      <c r="F63" s="2">
        <f>IFERROR((ventas_mensuales[[#This Row],[Ventas]]-E62)/E62,0)</f>
        <v>4.8286381517307721E-2</v>
      </c>
      <c r="H63" s="4" t="s">
        <v>14</v>
      </c>
      <c r="I63" s="1">
        <v>217.17916317411692</v>
      </c>
      <c r="J63" s="5">
        <f>Tabla2[[#This Row],[Promedio del mes]]/$I$44</f>
        <v>1.1073198450595285</v>
      </c>
      <c r="K63" s="2">
        <f t="shared" si="0"/>
        <v>0.10731984505952859</v>
      </c>
    </row>
    <row r="64" spans="3:11" x14ac:dyDescent="0.25">
      <c r="C64" s="3">
        <v>44805</v>
      </c>
      <c r="D64" s="10" t="s">
        <v>13</v>
      </c>
      <c r="E64" s="1">
        <v>244.25051644788397</v>
      </c>
      <c r="F64" s="2">
        <f>IFERROR((ventas_mensuales[[#This Row],[Ventas]]-E63)/E63,0)</f>
        <v>0.37160930255001989</v>
      </c>
      <c r="H64" s="4" t="s">
        <v>15</v>
      </c>
      <c r="I64" s="1">
        <v>197.08989400915618</v>
      </c>
      <c r="J64" s="5">
        <f>Tabla2[[#This Row],[Promedio del mes]]/$I$44</f>
        <v>1.0048917571436127</v>
      </c>
      <c r="K64" s="2">
        <f t="shared" si="0"/>
        <v>4.8917571436126956E-3</v>
      </c>
    </row>
    <row r="65" spans="3:11" x14ac:dyDescent="0.25">
      <c r="C65" s="3">
        <v>44835</v>
      </c>
      <c r="D65" s="10" t="s">
        <v>14</v>
      </c>
      <c r="E65" s="1">
        <v>231.12480057141647</v>
      </c>
      <c r="F65" s="2">
        <f>IFERROR((ventas_mensuales[[#This Row],[Ventas]]-E64)/E64,0)</f>
        <v>-5.3738743595525398E-2</v>
      </c>
      <c r="H65" s="4" t="s">
        <v>16</v>
      </c>
      <c r="I65" s="1">
        <v>195.34813017008221</v>
      </c>
      <c r="J65" s="5">
        <f>Tabla2[[#This Row],[Promedio del mes]]/$I$44</f>
        <v>0.99601111852144708</v>
      </c>
      <c r="K65" s="2">
        <f t="shared" si="0"/>
        <v>-3.9888814785529435E-3</v>
      </c>
    </row>
    <row r="66" spans="3:11" x14ac:dyDescent="0.25">
      <c r="C66" s="3">
        <v>44866</v>
      </c>
      <c r="D66" s="10" t="s">
        <v>15</v>
      </c>
      <c r="E66" s="1">
        <v>175.55979756839332</v>
      </c>
      <c r="F66" s="2">
        <f>IFERROR((ventas_mensuales[[#This Row],[Ventas]]-E65)/E65,0)</f>
        <v>-0.24041125342519798</v>
      </c>
    </row>
    <row r="67" spans="3:11" x14ac:dyDescent="0.25">
      <c r="C67" s="3">
        <v>44896</v>
      </c>
      <c r="D67" s="10" t="s">
        <v>16</v>
      </c>
      <c r="E67" s="1">
        <v>186.07065795784047</v>
      </c>
      <c r="F67" s="2">
        <f>IFERROR((ventas_mensuales[[#This Row],[Ventas]]-E66)/E66,0)</f>
        <v>5.987054288640542E-2</v>
      </c>
    </row>
  </sheetData>
  <mergeCells count="1">
    <mergeCell ref="C15:N15"/>
  </mergeCells>
  <conditionalFormatting sqref="F44:F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K6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4">
      <iconSet iconSet="3Arrows">
        <cfvo type="percent" val="0"/>
        <cfvo type="percent" val="33"/>
        <cfvo type="percent" val="67"/>
      </iconSet>
    </cfRule>
  </conditionalFormatting>
  <pageMargins left="0.70866141732283505" right="0.70866141732283505" top="0.74803149606299202" bottom="0.74803149606299202" header="0.31496062992126" footer="0.31496062992126"/>
  <pageSetup scale="31" fitToHeight="0" orientation="portrait" r:id="rId1"/>
  <headerFooter>
    <oddHeader>&amp;C&amp;"-,Negrita"&amp;20Reporte de Ventas 
enero 2021 - diciembre 2022</oddHeader>
  </headerFooter>
  <ignoredErrors>
    <ignoredError sqref="D44:D67" calculatedColumn="1"/>
  </ignoredErrors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74057A9F-7979-40DA-9CA2-F3959345691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F44:F67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2ED8C-E682-440F-B911-B16436801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Hernandez</dc:creator>
  <cp:lastModifiedBy>Jose Alejandro Hernandez</cp:lastModifiedBy>
  <cp:lastPrinted>2025-06-24T03:33:40Z</cp:lastPrinted>
  <dcterms:created xsi:type="dcterms:W3CDTF">2025-06-18T13:16:10Z</dcterms:created>
  <dcterms:modified xsi:type="dcterms:W3CDTF">2025-06-24T03:33:41Z</dcterms:modified>
</cp:coreProperties>
</file>