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MNE\DELTARES\Beams_project\"/>
    </mc:Choice>
  </mc:AlternateContent>
  <bookViews>
    <workbookView xWindow="4650" yWindow="0" windowWidth="27870" windowHeight="12285"/>
  </bookViews>
  <sheets>
    <sheet name="bending" sheetId="1" r:id="rId1"/>
    <sheet name="axial" sheetId="2" r:id="rId2"/>
    <sheet name="shear phi" sheetId="3" r:id="rId3"/>
  </sheets>
  <definedNames>
    <definedName name="L">axial!$P$4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7" i="3"/>
  <c r="J8" i="3"/>
  <c r="L8" i="3" s="1"/>
  <c r="L7" i="3"/>
  <c r="K7" i="3"/>
  <c r="K8" i="3" l="1"/>
  <c r="J9" i="3"/>
  <c r="G4" i="1"/>
  <c r="J10" i="3" l="1"/>
  <c r="L9" i="3"/>
  <c r="K9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11" i="3" l="1"/>
  <c r="L10" i="3"/>
  <c r="K10" i="3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G19" i="1" s="1"/>
  <c r="F5" i="1"/>
  <c r="G5" i="1" s="1"/>
  <c r="L11" i="3" l="1"/>
  <c r="K11" i="3"/>
  <c r="J12" i="3"/>
  <c r="O4" i="1"/>
  <c r="G13" i="1"/>
  <c r="G11" i="1"/>
  <c r="O11" i="1" s="1"/>
  <c r="G10" i="1"/>
  <c r="O10" i="1" s="1"/>
  <c r="F20" i="1"/>
  <c r="G9" i="1"/>
  <c r="G12" i="1"/>
  <c r="O12" i="1" s="1"/>
  <c r="O5" i="1"/>
  <c r="G8" i="1"/>
  <c r="G15" i="1"/>
  <c r="O19" i="1"/>
  <c r="G7" i="1"/>
  <c r="G18" i="1"/>
  <c r="O18" i="1" s="1"/>
  <c r="G6" i="1"/>
  <c r="O6" i="1" s="1"/>
  <c r="G14" i="1"/>
  <c r="G17" i="1"/>
  <c r="G16" i="1"/>
  <c r="O16" i="1" s="1"/>
  <c r="K12" i="3" l="1"/>
  <c r="L12" i="3"/>
  <c r="J13" i="3"/>
  <c r="O17" i="1"/>
  <c r="O9" i="1"/>
  <c r="O15" i="1"/>
  <c r="O14" i="1"/>
  <c r="O8" i="1"/>
  <c r="O7" i="1"/>
  <c r="O13" i="1"/>
  <c r="F21" i="1"/>
  <c r="G20" i="1"/>
  <c r="O20" i="1" s="1"/>
  <c r="K13" i="3" l="1"/>
  <c r="J14" i="3"/>
  <c r="L13" i="3"/>
  <c r="F22" i="1"/>
  <c r="G21" i="1"/>
  <c r="L14" i="3" l="1"/>
  <c r="K14" i="3"/>
  <c r="J15" i="3"/>
  <c r="O21" i="1"/>
  <c r="F23" i="1"/>
  <c r="G22" i="1"/>
  <c r="L15" i="3" l="1"/>
  <c r="K15" i="3"/>
  <c r="J16" i="3"/>
  <c r="O22" i="1"/>
  <c r="F24" i="1"/>
  <c r="G23" i="1"/>
  <c r="O23" i="1" s="1"/>
  <c r="J17" i="3" l="1"/>
  <c r="K16" i="3"/>
  <c r="L16" i="3"/>
  <c r="G24" i="1"/>
  <c r="O24" i="1" s="1"/>
  <c r="L17" i="3" l="1"/>
  <c r="J18" i="3"/>
  <c r="K17" i="3"/>
  <c r="J19" i="3" l="1"/>
  <c r="L18" i="3"/>
  <c r="K18" i="3"/>
  <c r="L19" i="3" l="1"/>
  <c r="K19" i="3"/>
  <c r="J20" i="3"/>
  <c r="L20" i="3" l="1"/>
  <c r="K20" i="3"/>
  <c r="J21" i="3"/>
  <c r="J22" i="3" l="1"/>
  <c r="L21" i="3"/>
  <c r="K21" i="3"/>
  <c r="K22" i="3" l="1"/>
  <c r="J23" i="3"/>
  <c r="L22" i="3"/>
  <c r="L23" i="3" l="1"/>
  <c r="K23" i="3"/>
  <c r="J24" i="3"/>
  <c r="J25" i="3" l="1"/>
  <c r="K24" i="3"/>
  <c r="L24" i="3"/>
  <c r="K25" i="3" l="1"/>
  <c r="J26" i="3"/>
  <c r="L25" i="3"/>
  <c r="J27" i="3" l="1"/>
  <c r="L26" i="3"/>
  <c r="K26" i="3"/>
  <c r="L27" i="3" l="1"/>
  <c r="K27" i="3"/>
</calcChain>
</file>

<file path=xl/sharedStrings.xml><?xml version="1.0" encoding="utf-8"?>
<sst xmlns="http://schemas.openxmlformats.org/spreadsheetml/2006/main" count="36" uniqueCount="26">
  <si>
    <t>3rd degree Hermite polynomials</t>
  </si>
  <si>
    <t>chi</t>
  </si>
  <si>
    <t>w1</t>
  </si>
  <si>
    <t>w2</t>
  </si>
  <si>
    <t>Nodal info</t>
  </si>
  <si>
    <t>w(chi)</t>
  </si>
  <si>
    <t>Basis Polynomials</t>
  </si>
  <si>
    <t>L</t>
  </si>
  <si>
    <t>N1</t>
  </si>
  <si>
    <t>N1 bar</t>
  </si>
  <si>
    <t>N2</t>
  </si>
  <si>
    <t>N2 bar</t>
  </si>
  <si>
    <t>dw/dx</t>
  </si>
  <si>
    <t>dw1/dx</t>
  </si>
  <si>
    <t>dw2/dx</t>
  </si>
  <si>
    <t>dN1/dx</t>
  </si>
  <si>
    <t>dN2/dx</t>
  </si>
  <si>
    <t>u1</t>
  </si>
  <si>
    <t>u2</t>
  </si>
  <si>
    <t>u(chi)</t>
  </si>
  <si>
    <t>Exx</t>
  </si>
  <si>
    <t>κ_xx</t>
  </si>
  <si>
    <t>Phi</t>
  </si>
  <si>
    <t>phi1</t>
  </si>
  <si>
    <t>phi2</t>
  </si>
  <si>
    <t>Gamma 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</si>
</sst>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/>
    <xf numFmtId="0" fontId="1" fillId="4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bending!$G$3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bending!$G$4:$G$24</c:f>
              <c:numCache>
                <c:formatCode>0.000</c:formatCode>
                <c:ptCount val="21"/>
                <c:pt idx="0">
                  <c:v>1</c:v>
                </c:pt>
                <c:pt idx="1">
                  <c:v>0.99275000000000002</c:v>
                </c:pt>
                <c:pt idx="2">
                  <c:v>0.97200000000000009</c:v>
                </c:pt>
                <c:pt idx="3">
                  <c:v>0.93924999999999992</c:v>
                </c:pt>
                <c:pt idx="4">
                  <c:v>0.89600000000000002</c:v>
                </c:pt>
                <c:pt idx="5">
                  <c:v>0.84375000000000011</c:v>
                </c:pt>
                <c:pt idx="6">
                  <c:v>0.78400000000000003</c:v>
                </c:pt>
                <c:pt idx="7">
                  <c:v>0.71825000000000006</c:v>
                </c:pt>
                <c:pt idx="8">
                  <c:v>0.64800000000000013</c:v>
                </c:pt>
                <c:pt idx="9">
                  <c:v>0.57475000000000009</c:v>
                </c:pt>
                <c:pt idx="10">
                  <c:v>0.50000000000000011</c:v>
                </c:pt>
                <c:pt idx="11">
                  <c:v>0.42525000000000007</c:v>
                </c:pt>
                <c:pt idx="12">
                  <c:v>0.35200000000000009</c:v>
                </c:pt>
                <c:pt idx="13">
                  <c:v>0.28175000000000006</c:v>
                </c:pt>
                <c:pt idx="14">
                  <c:v>0.21600000000000005</c:v>
                </c:pt>
                <c:pt idx="15">
                  <c:v>0.15625000000000008</c:v>
                </c:pt>
                <c:pt idx="16">
                  <c:v>0.10400000000000006</c:v>
                </c:pt>
                <c:pt idx="17">
                  <c:v>6.0750000000000026E-2</c:v>
                </c:pt>
                <c:pt idx="18">
                  <c:v>2.8000000000000053E-2</c:v>
                </c:pt>
                <c:pt idx="19">
                  <c:v>7.250000000000062E-3</c:v>
                </c:pt>
                <c:pt idx="20">
                  <c:v>5.5511151231257827E-17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6-4ABD-BAAA-317488F7B1A8}"/>
            </c:ext>
          </c:extLst>
        </c:ser>
        <c:ser>
          <c:idx val="1"/>
          <c:order val="1"/>
          <c:tx>
            <c:strRef>
              <c:f>bending!$H$3</c:f>
              <c:strCache>
                <c:ptCount val="1"/>
                <c:pt idx="0">
                  <c:v>N1 bar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bending!$H$4:$H$24</c:f>
              <c:numCache>
                <c:formatCode>0.000</c:formatCode>
                <c:ptCount val="21"/>
                <c:pt idx="0">
                  <c:v>0</c:v>
                </c:pt>
                <c:pt idx="1">
                  <c:v>9.0249999999999941E-2</c:v>
                </c:pt>
                <c:pt idx="2">
                  <c:v>0.16199999999999995</c:v>
                </c:pt>
                <c:pt idx="3">
                  <c:v>0.21674999999999997</c:v>
                </c:pt>
                <c:pt idx="4">
                  <c:v>0.25600000000000001</c:v>
                </c:pt>
                <c:pt idx="5">
                  <c:v>0.28125</c:v>
                </c:pt>
                <c:pt idx="6">
                  <c:v>0.29399999999999998</c:v>
                </c:pt>
                <c:pt idx="7">
                  <c:v>0.29575000000000001</c:v>
                </c:pt>
                <c:pt idx="8">
                  <c:v>0.28800000000000003</c:v>
                </c:pt>
                <c:pt idx="9">
                  <c:v>0.27224999999999999</c:v>
                </c:pt>
                <c:pt idx="10">
                  <c:v>0.25000000000000006</c:v>
                </c:pt>
                <c:pt idx="11">
                  <c:v>0.22275000000000003</c:v>
                </c:pt>
                <c:pt idx="12">
                  <c:v>0.19200000000000006</c:v>
                </c:pt>
                <c:pt idx="13">
                  <c:v>0.15925000000000006</c:v>
                </c:pt>
                <c:pt idx="14">
                  <c:v>0.12600000000000003</c:v>
                </c:pt>
                <c:pt idx="15">
                  <c:v>9.3750000000000028E-2</c:v>
                </c:pt>
                <c:pt idx="16">
                  <c:v>6.4000000000000029E-2</c:v>
                </c:pt>
                <c:pt idx="17">
                  <c:v>3.8250000000000034E-2</c:v>
                </c:pt>
                <c:pt idx="18">
                  <c:v>1.8000000000000044E-2</c:v>
                </c:pt>
                <c:pt idx="19">
                  <c:v>4.750000000000032E-3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6-4ABD-BAAA-317488F7B1A8}"/>
            </c:ext>
          </c:extLst>
        </c:ser>
        <c:ser>
          <c:idx val="2"/>
          <c:order val="2"/>
          <c:tx>
            <c:strRef>
              <c:f>bending!$I$3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bending!$I$4:$I$24</c:f>
              <c:numCache>
                <c:formatCode>0.000</c:formatCode>
                <c:ptCount val="21"/>
                <c:pt idx="0">
                  <c:v>0</c:v>
                </c:pt>
                <c:pt idx="1">
                  <c:v>7.2499999999999787E-3</c:v>
                </c:pt>
                <c:pt idx="2">
                  <c:v>2.7999999999999942E-2</c:v>
                </c:pt>
                <c:pt idx="3">
                  <c:v>6.0749999999999998E-2</c:v>
                </c:pt>
                <c:pt idx="4">
                  <c:v>0.10399999999999995</c:v>
                </c:pt>
                <c:pt idx="5">
                  <c:v>0.15624999999999992</c:v>
                </c:pt>
                <c:pt idx="6">
                  <c:v>0.21599999999999991</c:v>
                </c:pt>
                <c:pt idx="7">
                  <c:v>0.28174999999999994</c:v>
                </c:pt>
                <c:pt idx="8">
                  <c:v>0.35199999999999987</c:v>
                </c:pt>
                <c:pt idx="9">
                  <c:v>0.42524999999999991</c:v>
                </c:pt>
                <c:pt idx="10">
                  <c:v>0.49999999999999989</c:v>
                </c:pt>
                <c:pt idx="11">
                  <c:v>0.57474999999999998</c:v>
                </c:pt>
                <c:pt idx="12">
                  <c:v>0.64799999999999991</c:v>
                </c:pt>
                <c:pt idx="13">
                  <c:v>0.71824999999999983</c:v>
                </c:pt>
                <c:pt idx="14">
                  <c:v>0.78399999999999992</c:v>
                </c:pt>
                <c:pt idx="15">
                  <c:v>0.84374999999999989</c:v>
                </c:pt>
                <c:pt idx="16">
                  <c:v>0.89600000000000002</c:v>
                </c:pt>
                <c:pt idx="17">
                  <c:v>0.93924999999999992</c:v>
                </c:pt>
                <c:pt idx="18">
                  <c:v>0.97199999999999998</c:v>
                </c:pt>
                <c:pt idx="19">
                  <c:v>0.99274999999999991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6-4ABD-BAAA-317488F7B1A8}"/>
            </c:ext>
          </c:extLst>
        </c:ser>
        <c:ser>
          <c:idx val="3"/>
          <c:order val="3"/>
          <c:tx>
            <c:strRef>
              <c:f>bending!$J$3</c:f>
              <c:strCache>
                <c:ptCount val="1"/>
                <c:pt idx="0">
                  <c:v>N2 bar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bending!$J$4:$J$24</c:f>
              <c:numCache>
                <c:formatCode>0.000</c:formatCode>
                <c:ptCount val="21"/>
                <c:pt idx="0">
                  <c:v>0</c:v>
                </c:pt>
                <c:pt idx="1">
                  <c:v>-4.7500000000000042E-3</c:v>
                </c:pt>
                <c:pt idx="2">
                  <c:v>-1.7999999999999988E-2</c:v>
                </c:pt>
                <c:pt idx="3">
                  <c:v>-3.8249999999999978E-2</c:v>
                </c:pt>
                <c:pt idx="4">
                  <c:v>-6.3999999999999974E-2</c:v>
                </c:pt>
                <c:pt idx="5">
                  <c:v>-9.3749999999999972E-2</c:v>
                </c:pt>
                <c:pt idx="6">
                  <c:v>-0.12599999999999995</c:v>
                </c:pt>
                <c:pt idx="7">
                  <c:v>-0.15924999999999995</c:v>
                </c:pt>
                <c:pt idx="8">
                  <c:v>-0.19199999999999995</c:v>
                </c:pt>
                <c:pt idx="9">
                  <c:v>-0.22274999999999998</c:v>
                </c:pt>
                <c:pt idx="10">
                  <c:v>-0.24999999999999997</c:v>
                </c:pt>
                <c:pt idx="11">
                  <c:v>-0.27224999999999999</c:v>
                </c:pt>
                <c:pt idx="12">
                  <c:v>-0.28799999999999998</c:v>
                </c:pt>
                <c:pt idx="13">
                  <c:v>-0.29575000000000001</c:v>
                </c:pt>
                <c:pt idx="14">
                  <c:v>-0.29399999999999998</c:v>
                </c:pt>
                <c:pt idx="15">
                  <c:v>-0.28125</c:v>
                </c:pt>
                <c:pt idx="16">
                  <c:v>-0.25600000000000006</c:v>
                </c:pt>
                <c:pt idx="17">
                  <c:v>-0.21675000000000005</c:v>
                </c:pt>
                <c:pt idx="18">
                  <c:v>-0.16200000000000012</c:v>
                </c:pt>
                <c:pt idx="19">
                  <c:v>-9.0250000000000191E-2</c:v>
                </c:pt>
                <c:pt idx="20">
                  <c:v>-2.2204460492503131E-16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6-4ABD-BAAA-317488F7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8576"/>
        <c:axId val="2065979408"/>
      </c:scatterChart>
      <c:valAx>
        <c:axId val="20659785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979408"/>
        <c:crosses val="autoZero"/>
        <c:crossBetween val="midCat"/>
      </c:valAx>
      <c:valAx>
        <c:axId val="2065979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97857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Gamma_xy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'shear phi'!$J$7:$J$27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'shear phi'!$N$7:$N$27</c:f>
              <c:numCache>
                <c:formatCode>General</c:formatCode>
                <c:ptCount val="21"/>
                <c:pt idx="0">
                  <c:v>0</c:v>
                </c:pt>
                <c:pt idx="1">
                  <c:v>-4.9999999999999992E-3</c:v>
                </c:pt>
                <c:pt idx="2">
                  <c:v>-9.9999999999999985E-3</c:v>
                </c:pt>
                <c:pt idx="3">
                  <c:v>-1.4999999999999998E-2</c:v>
                </c:pt>
                <c:pt idx="4">
                  <c:v>-1.9999999999999997E-2</c:v>
                </c:pt>
                <c:pt idx="5">
                  <c:v>-2.4999999999999994E-2</c:v>
                </c:pt>
                <c:pt idx="6">
                  <c:v>-2.9999999999999995E-2</c:v>
                </c:pt>
                <c:pt idx="7">
                  <c:v>-3.4999999999999996E-2</c:v>
                </c:pt>
                <c:pt idx="8">
                  <c:v>-3.9999999999999994E-2</c:v>
                </c:pt>
                <c:pt idx="9">
                  <c:v>-4.4999999999999998E-2</c:v>
                </c:pt>
                <c:pt idx="10">
                  <c:v>-4.9999999999999996E-2</c:v>
                </c:pt>
                <c:pt idx="11">
                  <c:v>-5.4999999999999993E-2</c:v>
                </c:pt>
                <c:pt idx="12">
                  <c:v>-0.06</c:v>
                </c:pt>
                <c:pt idx="13">
                  <c:v>-6.4999999999999988E-2</c:v>
                </c:pt>
                <c:pt idx="14">
                  <c:v>-6.9999999999999993E-2</c:v>
                </c:pt>
                <c:pt idx="15">
                  <c:v>-7.5000000000000011E-2</c:v>
                </c:pt>
                <c:pt idx="16">
                  <c:v>-0.08</c:v>
                </c:pt>
                <c:pt idx="17">
                  <c:v>-8.4999999999999992E-2</c:v>
                </c:pt>
                <c:pt idx="18">
                  <c:v>-0.09</c:v>
                </c:pt>
                <c:pt idx="19">
                  <c:v>-9.5000000000000001E-2</c:v>
                </c:pt>
                <c:pt idx="20">
                  <c:v>-9.9999999999999992E-2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F-49B0-82A4-53727268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17008"/>
        <c:axId val="693713680"/>
      </c:scatterChart>
      <c:valAx>
        <c:axId val="69371700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713680"/>
        <c:crosses val="autoZero"/>
        <c:crossBetween val="midCat"/>
      </c:valAx>
      <c:valAx>
        <c:axId val="6937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7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bending!$O$4:$O$24</c:f>
              <c:numCache>
                <c:formatCode>0.0000</c:formatCode>
                <c:ptCount val="21"/>
                <c:pt idx="0">
                  <c:v>0.1</c:v>
                </c:pt>
                <c:pt idx="1">
                  <c:v>0.14321249999999996</c:v>
                </c:pt>
                <c:pt idx="2">
                  <c:v>0.17369999999999997</c:v>
                </c:pt>
                <c:pt idx="3">
                  <c:v>0.19273749999999998</c:v>
                </c:pt>
                <c:pt idx="4">
                  <c:v>0.20160000000000003</c:v>
                </c:pt>
                <c:pt idx="5">
                  <c:v>0.20156250000000003</c:v>
                </c:pt>
                <c:pt idx="6">
                  <c:v>0.19390000000000002</c:v>
                </c:pt>
                <c:pt idx="7">
                  <c:v>0.17988750000000003</c:v>
                </c:pt>
                <c:pt idx="8">
                  <c:v>0.16080000000000005</c:v>
                </c:pt>
                <c:pt idx="9">
                  <c:v>0.13791249999999999</c:v>
                </c:pt>
                <c:pt idx="10">
                  <c:v>0.11250000000000004</c:v>
                </c:pt>
                <c:pt idx="11">
                  <c:v>8.5837500000000039E-2</c:v>
                </c:pt>
                <c:pt idx="12">
                  <c:v>5.9200000000000044E-2</c:v>
                </c:pt>
                <c:pt idx="13">
                  <c:v>3.3862500000000031E-2</c:v>
                </c:pt>
                <c:pt idx="14">
                  <c:v>1.1100000000000027E-2</c:v>
                </c:pt>
                <c:pt idx="15">
                  <c:v>-7.8124999999999722E-3</c:v>
                </c:pt>
                <c:pt idx="16">
                  <c:v>-2.1599999999999994E-2</c:v>
                </c:pt>
                <c:pt idx="17">
                  <c:v>-2.8987499999999992E-2</c:v>
                </c:pt>
                <c:pt idx="18">
                  <c:v>-2.8700000000000003E-2</c:v>
                </c:pt>
                <c:pt idx="19">
                  <c:v>-1.9462500000000025E-2</c:v>
                </c:pt>
                <c:pt idx="20">
                  <c:v>-4.9960036108132046E-17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9-4074-835A-06806DB5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69936"/>
        <c:axId val="465070352"/>
      </c:scatterChart>
      <c:valAx>
        <c:axId val="46506993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local cord, chi [m]</a:t>
                </a:r>
              </a:p>
            </c:rich>
          </c:tx>
          <c:layout>
            <c:manualLayout>
              <c:xMode val="edge"/>
              <c:yMode val="edge"/>
              <c:x val="0.33536039729044537"/>
              <c:y val="0.78821906189252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65070352"/>
        <c:crosses val="autoZero"/>
        <c:crossBetween val="midCat"/>
      </c:valAx>
      <c:valAx>
        <c:axId val="46507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w [m]</a:t>
                </a:r>
              </a:p>
            </c:rich>
          </c:tx>
          <c:layout>
            <c:manualLayout>
              <c:xMode val="edge"/>
              <c:yMode val="edge"/>
              <c:x val="4.3348290200077959E-2"/>
              <c:y val="0.21823561915562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6506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dw/dx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bending!$P$4:$P$24</c:f>
              <c:numCache>
                <c:formatCode>0.000</c:formatCode>
                <c:ptCount val="21"/>
                <c:pt idx="0">
                  <c:v>1</c:v>
                </c:pt>
                <c:pt idx="1">
                  <c:v>0.73275000000000012</c:v>
                </c:pt>
                <c:pt idx="2">
                  <c:v>0.49100000000000021</c:v>
                </c:pt>
                <c:pt idx="3">
                  <c:v>0.27475000000000005</c:v>
                </c:pt>
                <c:pt idx="4">
                  <c:v>8.4000000000000102E-2</c:v>
                </c:pt>
                <c:pt idx="5">
                  <c:v>-8.1249999999999878E-2</c:v>
                </c:pt>
                <c:pt idx="6">
                  <c:v>-0.22099999999999978</c:v>
                </c:pt>
                <c:pt idx="7">
                  <c:v>-0.33524999999999983</c:v>
                </c:pt>
                <c:pt idx="8">
                  <c:v>-0.42399999999999993</c:v>
                </c:pt>
                <c:pt idx="9">
                  <c:v>-0.48724999999999985</c:v>
                </c:pt>
                <c:pt idx="10">
                  <c:v>-0.52500000000000002</c:v>
                </c:pt>
                <c:pt idx="11">
                  <c:v>-0.53725000000000001</c:v>
                </c:pt>
                <c:pt idx="12">
                  <c:v>-0.52400000000000002</c:v>
                </c:pt>
                <c:pt idx="13">
                  <c:v>-0.48525000000000013</c:v>
                </c:pt>
                <c:pt idx="14">
                  <c:v>-0.42100000000000015</c:v>
                </c:pt>
                <c:pt idx="15">
                  <c:v>-0.3312500000000001</c:v>
                </c:pt>
                <c:pt idx="16">
                  <c:v>-0.21600000000000019</c:v>
                </c:pt>
                <c:pt idx="17">
                  <c:v>-7.5250000000000261E-2</c:v>
                </c:pt>
                <c:pt idx="18">
                  <c:v>9.0999999999999637E-2</c:v>
                </c:pt>
                <c:pt idx="19">
                  <c:v>0.28274999999999961</c:v>
                </c:pt>
                <c:pt idx="20">
                  <c:v>0.4999999999999995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6-4CE6-B4B9-3E372272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69936"/>
        <c:axId val="465070352"/>
      </c:scatterChart>
      <c:valAx>
        <c:axId val="46506993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local cord, chi [m]</a:t>
                </a:r>
              </a:p>
            </c:rich>
          </c:tx>
          <c:layout>
            <c:manualLayout>
              <c:xMode val="edge"/>
              <c:yMode val="edge"/>
              <c:x val="0.33631900214562821"/>
              <c:y val="0.81259011954019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65070352"/>
        <c:crosses val="autoZero"/>
        <c:crossBetween val="midCat"/>
      </c:valAx>
      <c:valAx>
        <c:axId val="46507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dw/dx</a:t>
                </a:r>
              </a:p>
            </c:rich>
          </c:tx>
          <c:layout>
            <c:manualLayout>
              <c:xMode val="edge"/>
              <c:yMode val="edge"/>
              <c:x val="4.3348290200077959E-2"/>
              <c:y val="0.21823561915562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6506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bending!$Q$3</c:f>
              <c:strCache>
                <c:ptCount val="1"/>
                <c:pt idx="0">
                  <c:v>κ_xx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bending!$F$4:$F$24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bending!$Q$4:$Q$24</c:f>
              <c:numCache>
                <c:formatCode>General</c:formatCode>
                <c:ptCount val="21"/>
                <c:pt idx="0">
                  <c:v>-5.6</c:v>
                </c:pt>
                <c:pt idx="1">
                  <c:v>-5.09</c:v>
                </c:pt>
                <c:pt idx="2">
                  <c:v>-4.58</c:v>
                </c:pt>
                <c:pt idx="3">
                  <c:v>-4.07</c:v>
                </c:pt>
                <c:pt idx="4">
                  <c:v>-3.5600000000000005</c:v>
                </c:pt>
                <c:pt idx="5">
                  <c:v>-3.0500000000000007</c:v>
                </c:pt>
                <c:pt idx="6">
                  <c:v>-2.5400000000000005</c:v>
                </c:pt>
                <c:pt idx="7">
                  <c:v>-2.0300000000000007</c:v>
                </c:pt>
                <c:pt idx="8">
                  <c:v>-1.5200000000000009</c:v>
                </c:pt>
                <c:pt idx="9">
                  <c:v>-1.0100000000000007</c:v>
                </c:pt>
                <c:pt idx="10">
                  <c:v>-0.50000000000000067</c:v>
                </c:pt>
                <c:pt idx="11">
                  <c:v>9.9999999999993427E-3</c:v>
                </c:pt>
                <c:pt idx="12">
                  <c:v>0.51999999999999935</c:v>
                </c:pt>
                <c:pt idx="13">
                  <c:v>1.0299999999999994</c:v>
                </c:pt>
                <c:pt idx="14">
                  <c:v>1.5399999999999996</c:v>
                </c:pt>
                <c:pt idx="15">
                  <c:v>2.0499999999999994</c:v>
                </c:pt>
                <c:pt idx="16">
                  <c:v>2.5599999999999996</c:v>
                </c:pt>
                <c:pt idx="17">
                  <c:v>3.0699999999999994</c:v>
                </c:pt>
                <c:pt idx="18">
                  <c:v>3.5799999999999992</c:v>
                </c:pt>
                <c:pt idx="19">
                  <c:v>4.089999999999999</c:v>
                </c:pt>
                <c:pt idx="20">
                  <c:v>4.5999999999999979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A-4FE3-AB06-BF97313B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69936"/>
        <c:axId val="465070352"/>
      </c:scatterChart>
      <c:valAx>
        <c:axId val="46506993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local cord, chi [m]</a:t>
                </a:r>
              </a:p>
            </c:rich>
          </c:tx>
          <c:layout>
            <c:manualLayout>
              <c:xMode val="edge"/>
              <c:yMode val="edge"/>
              <c:x val="0.33201475336442932"/>
              <c:y val="0.79309348287974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65070352"/>
        <c:crosses val="autoZero"/>
        <c:crossBetween val="midCat"/>
      </c:valAx>
      <c:valAx>
        <c:axId val="465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kappa </a:t>
                </a:r>
              </a:p>
            </c:rich>
          </c:tx>
          <c:layout>
            <c:manualLayout>
              <c:xMode val="edge"/>
              <c:yMode val="edge"/>
              <c:x val="4.3348290200077959E-2"/>
              <c:y val="0.21823561915562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6506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axial!$H$4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axial!$G$5:$G$25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axial!$H$5:$H$25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0.85000000000000009</c:v>
                </c:pt>
                <c:pt idx="4">
                  <c:v>0.8</c:v>
                </c:pt>
                <c:pt idx="5">
                  <c:v>0.75</c:v>
                </c:pt>
                <c:pt idx="6">
                  <c:v>0.70000000000000007</c:v>
                </c:pt>
                <c:pt idx="7">
                  <c:v>0.65000000000000013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0.50000000000000011</c:v>
                </c:pt>
                <c:pt idx="11">
                  <c:v>0.45000000000000007</c:v>
                </c:pt>
                <c:pt idx="12">
                  <c:v>0.40000000000000008</c:v>
                </c:pt>
                <c:pt idx="13">
                  <c:v>0.35000000000000009</c:v>
                </c:pt>
                <c:pt idx="14">
                  <c:v>0.30000000000000004</c:v>
                </c:pt>
                <c:pt idx="15">
                  <c:v>0.25000000000000006</c:v>
                </c:pt>
                <c:pt idx="16">
                  <c:v>0.20000000000000007</c:v>
                </c:pt>
                <c:pt idx="17">
                  <c:v>0.15000000000000008</c:v>
                </c:pt>
                <c:pt idx="18">
                  <c:v>0.10000000000000009</c:v>
                </c:pt>
                <c:pt idx="19">
                  <c:v>5.00000000000001E-2</c:v>
                </c:pt>
                <c:pt idx="20">
                  <c:v>1.1102230246251565E-16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0-44C0-B398-6FFE8CC2BDB8}"/>
            </c:ext>
          </c:extLst>
        </c:ser>
        <c:ser>
          <c:idx val="1"/>
          <c:order val="1"/>
          <c:tx>
            <c:strRef>
              <c:f>axial!$I$4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axial!$G$5:$G$25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axial!$I$5:$I$25</c:f>
              <c:numCache>
                <c:formatCode>0.00</c:formatCode>
                <c:ptCount val="21"/>
                <c:pt idx="0">
                  <c:v>0</c:v>
                </c:pt>
                <c:pt idx="1">
                  <c:v>4.9999999999999989E-2</c:v>
                </c:pt>
                <c:pt idx="2">
                  <c:v>9.9999999999999978E-2</c:v>
                </c:pt>
                <c:pt idx="3">
                  <c:v>0.14999999999999997</c:v>
                </c:pt>
                <c:pt idx="4">
                  <c:v>0.19999999999999996</c:v>
                </c:pt>
                <c:pt idx="5">
                  <c:v>0.24999999999999994</c:v>
                </c:pt>
                <c:pt idx="6">
                  <c:v>0.29999999999999993</c:v>
                </c:pt>
                <c:pt idx="7">
                  <c:v>0.34999999999999992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0.84999999999999987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0-44C0-B398-6FFE8CC2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80912"/>
        <c:axId val="587280496"/>
      </c:scatterChart>
      <c:valAx>
        <c:axId val="58728091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87280496"/>
        <c:crosses val="autoZero"/>
        <c:crossBetween val="midCat"/>
      </c:valAx>
      <c:valAx>
        <c:axId val="58728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872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axial!$L$4</c:f>
              <c:strCache>
                <c:ptCount val="1"/>
                <c:pt idx="0">
                  <c:v>u(chi)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axial!$G$5:$G$25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axial!$L$5:$L$25</c:f>
              <c:numCache>
                <c:formatCode>0.00</c:formatCode>
                <c:ptCount val="21"/>
                <c:pt idx="0">
                  <c:v>0</c:v>
                </c:pt>
                <c:pt idx="1">
                  <c:v>4.9999999999999992E-3</c:v>
                </c:pt>
                <c:pt idx="2">
                  <c:v>9.9999999999999985E-3</c:v>
                </c:pt>
                <c:pt idx="3">
                  <c:v>1.4999999999999998E-2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2.9999999999999995E-2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7.5000000000000011E-2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C-4F58-86D7-B38FCD64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00240"/>
        <c:axId val="596097328"/>
      </c:scatterChart>
      <c:valAx>
        <c:axId val="59610024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96097328"/>
        <c:crosses val="autoZero"/>
        <c:crossBetween val="midCat"/>
      </c:valAx>
      <c:valAx>
        <c:axId val="5960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9610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axial!$M$4</c:f>
              <c:strCache>
                <c:ptCount val="1"/>
                <c:pt idx="0">
                  <c:v>Exx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axial!$G$5:$G$25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axial!$M$5:$M$25</c:f>
              <c:numCache>
                <c:formatCode>0.00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9-4A6D-81B2-031BC2D7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00240"/>
        <c:axId val="596097328"/>
      </c:scatterChart>
      <c:valAx>
        <c:axId val="59610024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96097328"/>
        <c:crosses val="autoZero"/>
        <c:crossBetween val="midCat"/>
      </c:valAx>
      <c:valAx>
        <c:axId val="5960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9610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'shear phi'!$K$6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'shear phi'!$J$7:$J$27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'shear phi'!$K$7:$K$27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0.85000000000000009</c:v>
                </c:pt>
                <c:pt idx="4">
                  <c:v>0.8</c:v>
                </c:pt>
                <c:pt idx="5">
                  <c:v>0.75</c:v>
                </c:pt>
                <c:pt idx="6">
                  <c:v>0.70000000000000007</c:v>
                </c:pt>
                <c:pt idx="7">
                  <c:v>0.65000000000000013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0.50000000000000011</c:v>
                </c:pt>
                <c:pt idx="11">
                  <c:v>0.45000000000000007</c:v>
                </c:pt>
                <c:pt idx="12">
                  <c:v>0.40000000000000008</c:v>
                </c:pt>
                <c:pt idx="13">
                  <c:v>0.35000000000000009</c:v>
                </c:pt>
                <c:pt idx="14">
                  <c:v>0.30000000000000004</c:v>
                </c:pt>
                <c:pt idx="15">
                  <c:v>0.25000000000000006</c:v>
                </c:pt>
                <c:pt idx="16">
                  <c:v>0.20000000000000007</c:v>
                </c:pt>
                <c:pt idx="17">
                  <c:v>0.15000000000000008</c:v>
                </c:pt>
                <c:pt idx="18">
                  <c:v>0.10000000000000009</c:v>
                </c:pt>
                <c:pt idx="19">
                  <c:v>5.00000000000001E-2</c:v>
                </c:pt>
                <c:pt idx="20">
                  <c:v>1.1102230246251565E-16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C-4E71-900A-56289E5CE5E8}"/>
            </c:ext>
          </c:extLst>
        </c:ser>
        <c:ser>
          <c:idx val="1"/>
          <c:order val="1"/>
          <c:tx>
            <c:strRef>
              <c:f>'shear phi'!$L$6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'shear phi'!$J$7:$J$27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'shear phi'!$L$7:$L$27</c:f>
              <c:numCache>
                <c:formatCode>0.00</c:formatCode>
                <c:ptCount val="21"/>
                <c:pt idx="0">
                  <c:v>0</c:v>
                </c:pt>
                <c:pt idx="1">
                  <c:v>4.9999999999999989E-2</c:v>
                </c:pt>
                <c:pt idx="2">
                  <c:v>9.9999999999999978E-2</c:v>
                </c:pt>
                <c:pt idx="3">
                  <c:v>0.14999999999999997</c:v>
                </c:pt>
                <c:pt idx="4">
                  <c:v>0.19999999999999996</c:v>
                </c:pt>
                <c:pt idx="5">
                  <c:v>0.24999999999999994</c:v>
                </c:pt>
                <c:pt idx="6">
                  <c:v>0.29999999999999993</c:v>
                </c:pt>
                <c:pt idx="7">
                  <c:v>0.34999999999999992</c:v>
                </c:pt>
                <c:pt idx="8">
                  <c:v>0.39999999999999991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0.84999999999999987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C-4E71-900A-56289E5C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21152"/>
        <c:axId val="694817408"/>
      </c:scatterChart>
      <c:valAx>
        <c:axId val="69482115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817408"/>
        <c:crosses val="autoZero"/>
        <c:crossBetween val="midCat"/>
      </c:valAx>
      <c:valAx>
        <c:axId val="69481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8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'shear phi'!$J$7:$J$27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'shear phi'!$M$7:$M$27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4.9999999999999992E-3</c:v>
                </c:pt>
                <c:pt idx="2">
                  <c:v>9.9999999999999985E-3</c:v>
                </c:pt>
                <c:pt idx="3">
                  <c:v>1.4999999999999998E-2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2.9999999999999995E-2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7.5000000000000011E-2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40F-96D1-896DA851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17008"/>
        <c:axId val="693713680"/>
      </c:scatterChart>
      <c:valAx>
        <c:axId val="69371700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713680"/>
        <c:crosses val="autoZero"/>
        <c:crossBetween val="midCat"/>
      </c:valAx>
      <c:valAx>
        <c:axId val="6937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7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1025" name="AutoShape 1" descr="L6PF"/>
        <xdr:cNvSpPr>
          <a:spLocks noChangeAspect="1" noChangeArrowheads="1"/>
        </xdr:cNvSpPr>
      </xdr:nvSpPr>
      <xdr:spPr bwMode="auto">
        <a:xfrm>
          <a:off x="38100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1028" name="AutoShape 4" descr="L6PF"/>
        <xdr:cNvSpPr>
          <a:spLocks noChangeAspect="1" noChangeArrowheads="1"/>
        </xdr:cNvSpPr>
      </xdr:nvSpPr>
      <xdr:spPr bwMode="auto">
        <a:xfrm>
          <a:off x="38100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735724</xdr:colOff>
      <xdr:row>1</xdr:row>
      <xdr:rowOff>65689</xdr:rowOff>
    </xdr:from>
    <xdr:to>
      <xdr:col>3</xdr:col>
      <xdr:colOff>486103</xdr:colOff>
      <xdr:row>6</xdr:row>
      <xdr:rowOff>5617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1724" y="249620"/>
          <a:ext cx="2036379" cy="866152"/>
        </a:xfrm>
        <a:prstGeom prst="rect">
          <a:avLst/>
        </a:prstGeom>
      </xdr:spPr>
    </xdr:pic>
    <xdr:clientData/>
  </xdr:twoCellAnchor>
  <xdr:twoCellAnchor>
    <xdr:from>
      <xdr:col>0</xdr:col>
      <xdr:colOff>65689</xdr:colOff>
      <xdr:row>7</xdr:row>
      <xdr:rowOff>44012</xdr:rowOff>
    </xdr:from>
    <xdr:to>
      <xdr:col>4</xdr:col>
      <xdr:colOff>689741</xdr:colOff>
      <xdr:row>22</xdr:row>
      <xdr:rowOff>28246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131079</xdr:colOff>
      <xdr:row>8</xdr:row>
      <xdr:rowOff>28575</xdr:rowOff>
    </xdr:from>
    <xdr:to>
      <xdr:col>20</xdr:col>
      <xdr:colOff>400051</xdr:colOff>
      <xdr:row>10</xdr:row>
      <xdr:rowOff>22334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0329" y="1504950"/>
          <a:ext cx="2554972" cy="355709"/>
        </a:xfrm>
        <a:prstGeom prst="rect">
          <a:avLst/>
        </a:prstGeom>
      </xdr:spPr>
    </xdr:pic>
    <xdr:clientData/>
  </xdr:twoCellAnchor>
  <xdr:twoCellAnchor>
    <xdr:from>
      <xdr:col>10</xdr:col>
      <xdr:colOff>85396</xdr:colOff>
      <xdr:row>6</xdr:row>
      <xdr:rowOff>151085</xdr:rowOff>
    </xdr:from>
    <xdr:to>
      <xdr:col>13</xdr:col>
      <xdr:colOff>683171</xdr:colOff>
      <xdr:row>21</xdr:row>
      <xdr:rowOff>15107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72259</xdr:colOff>
      <xdr:row>22</xdr:row>
      <xdr:rowOff>27354</xdr:rowOff>
    </xdr:from>
    <xdr:to>
      <xdr:col>5</xdr:col>
      <xdr:colOff>65690</xdr:colOff>
      <xdr:row>26</xdr:row>
      <xdr:rowOff>81001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59" y="4086975"/>
          <a:ext cx="3803431" cy="808422"/>
        </a:xfrm>
        <a:prstGeom prst="rect">
          <a:avLst/>
        </a:prstGeom>
      </xdr:spPr>
    </xdr:pic>
    <xdr:clientData/>
  </xdr:twoCellAnchor>
  <xdr:twoCellAnchor>
    <xdr:from>
      <xdr:col>10</xdr:col>
      <xdr:colOff>87923</xdr:colOff>
      <xdr:row>21</xdr:row>
      <xdr:rowOff>35625</xdr:rowOff>
    </xdr:from>
    <xdr:to>
      <xdr:col>13</xdr:col>
      <xdr:colOff>702878</xdr:colOff>
      <xdr:row>35</xdr:row>
      <xdr:rowOff>90148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14655</xdr:colOff>
      <xdr:row>24</xdr:row>
      <xdr:rowOff>21981</xdr:rowOff>
    </xdr:from>
    <xdr:to>
      <xdr:col>17</xdr:col>
      <xdr:colOff>629609</xdr:colOff>
      <xdr:row>38</xdr:row>
      <xdr:rowOff>76505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23812</xdr:rowOff>
    </xdr:from>
    <xdr:to>
      <xdr:col>5</xdr:col>
      <xdr:colOff>638175</xdr:colOff>
      <xdr:row>24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6</xdr:row>
      <xdr:rowOff>71437</xdr:rowOff>
    </xdr:from>
    <xdr:to>
      <xdr:col>19</xdr:col>
      <xdr:colOff>495300</xdr:colOff>
      <xdr:row>22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22</xdr:row>
      <xdr:rowOff>95250</xdr:rowOff>
    </xdr:from>
    <xdr:to>
      <xdr:col>19</xdr:col>
      <xdr:colOff>533400</xdr:colOff>
      <xdr:row>38</xdr:row>
      <xdr:rowOff>71438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147637</xdr:rowOff>
    </xdr:from>
    <xdr:to>
      <xdr:col>7</xdr:col>
      <xdr:colOff>619125</xdr:colOff>
      <xdr:row>25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752475</xdr:colOff>
      <xdr:row>5</xdr:row>
      <xdr:rowOff>14287</xdr:rowOff>
    </xdr:from>
    <xdr:to>
      <xdr:col>20</xdr:col>
      <xdr:colOff>752475</xdr:colOff>
      <xdr:row>19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19</xdr:row>
      <xdr:rowOff>142875</xdr:rowOff>
    </xdr:from>
    <xdr:to>
      <xdr:col>21</xdr:col>
      <xdr:colOff>47625</xdr:colOff>
      <xdr:row>34</xdr:row>
      <xdr:rowOff>28575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abSelected="1" zoomScale="115" zoomScaleNormal="115" workbookViewId="0">
      <selection activeCell="G7" sqref="G7"/>
    </sheetView>
  </sheetViews>
  <sheetFormatPr baseColWidth="10" defaultRowHeight="14.25" x14ac:dyDescent="0.2"/>
  <cols>
    <col min="1" max="12" width="11.42578125" style="1"/>
    <col min="13" max="13" width="12.140625" style="1" bestFit="1" customWidth="1"/>
    <col min="14" max="14" width="11.42578125" style="1"/>
    <col min="15" max="15" width="12.140625" style="1" bestFit="1" customWidth="1"/>
    <col min="16" max="16384" width="11.42578125" style="1"/>
  </cols>
  <sheetData>
    <row r="1" spans="2:18" ht="15" x14ac:dyDescent="0.25">
      <c r="B1" s="1" t="s">
        <v>0</v>
      </c>
      <c r="L1" s="19" t="s">
        <v>4</v>
      </c>
      <c r="M1" s="19"/>
    </row>
    <row r="2" spans="2:18" x14ac:dyDescent="0.2">
      <c r="F2" s="18" t="s">
        <v>6</v>
      </c>
      <c r="G2" s="18"/>
      <c r="H2" s="18"/>
      <c r="I2" s="18"/>
      <c r="J2" s="18"/>
      <c r="L2" s="8" t="s">
        <v>2</v>
      </c>
      <c r="M2" s="9">
        <v>0.1</v>
      </c>
    </row>
    <row r="3" spans="2:18" ht="15" x14ac:dyDescent="0.25">
      <c r="F3" s="13" t="s">
        <v>1</v>
      </c>
      <c r="G3" s="13" t="s">
        <v>8</v>
      </c>
      <c r="H3" s="13" t="s">
        <v>9</v>
      </c>
      <c r="I3" s="13" t="s">
        <v>10</v>
      </c>
      <c r="J3" s="13" t="s">
        <v>11</v>
      </c>
      <c r="L3" s="8" t="s">
        <v>3</v>
      </c>
      <c r="M3" s="9">
        <v>0</v>
      </c>
      <c r="O3" s="7" t="s">
        <v>5</v>
      </c>
      <c r="P3" s="7" t="s">
        <v>12</v>
      </c>
      <c r="Q3" s="11" t="s">
        <v>21</v>
      </c>
    </row>
    <row r="4" spans="2:18" x14ac:dyDescent="0.2">
      <c r="F4" s="14">
        <v>-1</v>
      </c>
      <c r="G4" s="15">
        <f>0.25*(2-3*F4+F4^3)</f>
        <v>1</v>
      </c>
      <c r="H4" s="15">
        <f>0.25*(1-F4-F4^2+F4^3)</f>
        <v>0</v>
      </c>
      <c r="I4" s="15">
        <f>0.25*(2+3*F4-F4^3)</f>
        <v>0</v>
      </c>
      <c r="J4" s="15">
        <f>0.25*(-1-F4+F4^2+F4^3)</f>
        <v>0</v>
      </c>
      <c r="L4" s="8" t="s">
        <v>13</v>
      </c>
      <c r="M4" s="9">
        <v>1</v>
      </c>
      <c r="O4" s="5">
        <f>G4*M$2+H4*M$4*0.5*M$6+I4*M$3+J4*0.5*M$6*M$5</f>
        <v>0.1</v>
      </c>
      <c r="P4" s="6">
        <f>M$2*(3*F4^2-3)/2/M$6 + M$3*(3-3*F4^2)/2/M$6 +M$4*(3*F4^2-2*F4-1)/4 + M$5*(3*F4^2+2*F4-1)/4</f>
        <v>1</v>
      </c>
      <c r="Q4" s="3">
        <f>6*F4/M$6^2*M$2 -6*F4/M$6^2*M$3 + (6*F4-2)/M$6^2*M$6/2*M$4 + (6*F4+2)/M$6^2*M$6/2*M$5</f>
        <v>-5.6</v>
      </c>
      <c r="R4" s="3"/>
    </row>
    <row r="5" spans="2:18" x14ac:dyDescent="0.2">
      <c r="F5" s="14">
        <f>F4+0.1</f>
        <v>-0.9</v>
      </c>
      <c r="G5" s="15">
        <f t="shared" ref="G5:G24" si="0">0.25*(2-3*F5+F5^3)</f>
        <v>0.99275000000000002</v>
      </c>
      <c r="H5" s="15">
        <f t="shared" ref="H5:H24" si="1">0.25*(1-F5-F5^2+F5^3)</f>
        <v>9.0249999999999941E-2</v>
      </c>
      <c r="I5" s="15">
        <f t="shared" ref="I5:I24" si="2">0.25*(2+3*F5-F5^3)</f>
        <v>7.2499999999999787E-3</v>
      </c>
      <c r="J5" s="15">
        <f t="shared" ref="J5:J24" si="3">0.25*(-1-F5+F5^2+F5^3)</f>
        <v>-4.7500000000000042E-3</v>
      </c>
      <c r="L5" s="8" t="s">
        <v>14</v>
      </c>
      <c r="M5" s="9">
        <v>0.5</v>
      </c>
      <c r="O5" s="5">
        <f t="shared" ref="O5:O24" si="4">G5*M$2+H5*M$4*0.5*M$6+I5*M$3+J5*0.5*M$6*M$5</f>
        <v>0.14321249999999996</v>
      </c>
      <c r="P5" s="6">
        <f t="shared" ref="P5:P24" si="5">M$2*(3*F5^2-3)/2/M$6 + M$3*(3-3*F5^2)/2/M$6 +M$4*(3*F5^2-2*F5-1)/4 + M$5*(3*F5^2+2*F5-1)/4</f>
        <v>0.73275000000000012</v>
      </c>
      <c r="Q5" s="3">
        <f t="shared" ref="Q5:Q24" si="6">6*F5/M$6^2*M$2 -6*F5/M$6^2*M$3 + (6*F5-2)/M$6^2*M$6/2*M$4 + (6*F5+2)/M$6^2*M$6/2*M$5</f>
        <v>-5.09</v>
      </c>
      <c r="R5" s="3"/>
    </row>
    <row r="6" spans="2:18" x14ac:dyDescent="0.2">
      <c r="F6" s="14">
        <f t="shared" ref="F6:F24" si="7">F5+0.1</f>
        <v>-0.8</v>
      </c>
      <c r="G6" s="15">
        <f t="shared" si="0"/>
        <v>0.97200000000000009</v>
      </c>
      <c r="H6" s="15">
        <f t="shared" si="1"/>
        <v>0.16199999999999995</v>
      </c>
      <c r="I6" s="15">
        <f t="shared" si="2"/>
        <v>2.7999999999999942E-2</v>
      </c>
      <c r="J6" s="15">
        <f t="shared" si="3"/>
        <v>-1.7999999999999988E-2</v>
      </c>
      <c r="L6" s="8" t="s">
        <v>7</v>
      </c>
      <c r="M6" s="9">
        <v>1</v>
      </c>
      <c r="O6" s="5">
        <f t="shared" si="4"/>
        <v>0.17369999999999997</v>
      </c>
      <c r="P6" s="6">
        <f t="shared" si="5"/>
        <v>0.49100000000000021</v>
      </c>
      <c r="Q6" s="3">
        <f t="shared" si="6"/>
        <v>-4.58</v>
      </c>
      <c r="R6" s="3"/>
    </row>
    <row r="7" spans="2:18" ht="15" x14ac:dyDescent="0.25">
      <c r="C7"/>
      <c r="F7" s="14">
        <f t="shared" si="7"/>
        <v>-0.70000000000000007</v>
      </c>
      <c r="G7" s="15">
        <f t="shared" si="0"/>
        <v>0.93924999999999992</v>
      </c>
      <c r="H7" s="15">
        <f t="shared" si="1"/>
        <v>0.21674999999999997</v>
      </c>
      <c r="I7" s="15">
        <f t="shared" si="2"/>
        <v>6.0749999999999998E-2</v>
      </c>
      <c r="J7" s="15">
        <f t="shared" si="3"/>
        <v>-3.8249999999999978E-2</v>
      </c>
      <c r="O7" s="5">
        <f t="shared" si="4"/>
        <v>0.19273749999999998</v>
      </c>
      <c r="P7" s="6">
        <f t="shared" si="5"/>
        <v>0.27475000000000005</v>
      </c>
      <c r="Q7" s="3">
        <f t="shared" si="6"/>
        <v>-4.07</v>
      </c>
      <c r="R7" s="3"/>
    </row>
    <row r="8" spans="2:18" x14ac:dyDescent="0.2">
      <c r="F8" s="14">
        <f t="shared" si="7"/>
        <v>-0.60000000000000009</v>
      </c>
      <c r="G8" s="15">
        <f t="shared" si="0"/>
        <v>0.89600000000000002</v>
      </c>
      <c r="H8" s="15">
        <f t="shared" si="1"/>
        <v>0.25600000000000001</v>
      </c>
      <c r="I8" s="15">
        <f t="shared" si="2"/>
        <v>0.10399999999999995</v>
      </c>
      <c r="J8" s="15">
        <f t="shared" si="3"/>
        <v>-6.3999999999999974E-2</v>
      </c>
      <c r="O8" s="5">
        <f t="shared" si="4"/>
        <v>0.20160000000000003</v>
      </c>
      <c r="P8" s="6">
        <f t="shared" si="5"/>
        <v>8.4000000000000102E-2</v>
      </c>
      <c r="Q8" s="3">
        <f t="shared" si="6"/>
        <v>-3.5600000000000005</v>
      </c>
      <c r="R8" s="3"/>
    </row>
    <row r="9" spans="2:18" x14ac:dyDescent="0.2">
      <c r="F9" s="14">
        <f t="shared" si="7"/>
        <v>-0.50000000000000011</v>
      </c>
      <c r="G9" s="15">
        <f t="shared" si="0"/>
        <v>0.84375000000000011</v>
      </c>
      <c r="H9" s="15">
        <f t="shared" si="1"/>
        <v>0.28125</v>
      </c>
      <c r="I9" s="15">
        <f t="shared" si="2"/>
        <v>0.15624999999999992</v>
      </c>
      <c r="J9" s="15">
        <f t="shared" si="3"/>
        <v>-9.3749999999999972E-2</v>
      </c>
      <c r="O9" s="5">
        <f t="shared" si="4"/>
        <v>0.20156250000000003</v>
      </c>
      <c r="P9" s="6">
        <f t="shared" si="5"/>
        <v>-8.1249999999999878E-2</v>
      </c>
      <c r="Q9" s="3">
        <f t="shared" si="6"/>
        <v>-3.0500000000000007</v>
      </c>
      <c r="R9" s="3"/>
    </row>
    <row r="10" spans="2:18" x14ac:dyDescent="0.2">
      <c r="F10" s="14">
        <f t="shared" si="7"/>
        <v>-0.40000000000000013</v>
      </c>
      <c r="G10" s="15">
        <f t="shared" si="0"/>
        <v>0.78400000000000003</v>
      </c>
      <c r="H10" s="15">
        <f t="shared" si="1"/>
        <v>0.29399999999999998</v>
      </c>
      <c r="I10" s="15">
        <f t="shared" si="2"/>
        <v>0.21599999999999991</v>
      </c>
      <c r="J10" s="15">
        <f t="shared" si="3"/>
        <v>-0.12599999999999995</v>
      </c>
      <c r="O10" s="5">
        <f t="shared" si="4"/>
        <v>0.19390000000000002</v>
      </c>
      <c r="P10" s="6">
        <f t="shared" si="5"/>
        <v>-0.22099999999999978</v>
      </c>
      <c r="Q10" s="3">
        <f t="shared" si="6"/>
        <v>-2.5400000000000005</v>
      </c>
      <c r="R10" s="3"/>
    </row>
    <row r="11" spans="2:18" x14ac:dyDescent="0.2">
      <c r="F11" s="14">
        <f t="shared" si="7"/>
        <v>-0.30000000000000016</v>
      </c>
      <c r="G11" s="15">
        <f t="shared" si="0"/>
        <v>0.71825000000000006</v>
      </c>
      <c r="H11" s="15">
        <f t="shared" si="1"/>
        <v>0.29575000000000001</v>
      </c>
      <c r="I11" s="15">
        <f t="shared" si="2"/>
        <v>0.28174999999999994</v>
      </c>
      <c r="J11" s="15">
        <f t="shared" si="3"/>
        <v>-0.15924999999999995</v>
      </c>
      <c r="O11" s="5">
        <f t="shared" si="4"/>
        <v>0.17988750000000003</v>
      </c>
      <c r="P11" s="6">
        <f t="shared" si="5"/>
        <v>-0.33524999999999983</v>
      </c>
      <c r="Q11" s="3">
        <f t="shared" si="6"/>
        <v>-2.0300000000000007</v>
      </c>
      <c r="R11" s="3"/>
    </row>
    <row r="12" spans="2:18" x14ac:dyDescent="0.2">
      <c r="F12" s="14">
        <f t="shared" si="7"/>
        <v>-0.20000000000000015</v>
      </c>
      <c r="G12" s="15">
        <f t="shared" si="0"/>
        <v>0.64800000000000013</v>
      </c>
      <c r="H12" s="15">
        <f t="shared" si="1"/>
        <v>0.28800000000000003</v>
      </c>
      <c r="I12" s="15">
        <f t="shared" si="2"/>
        <v>0.35199999999999987</v>
      </c>
      <c r="J12" s="15">
        <f t="shared" si="3"/>
        <v>-0.19199999999999995</v>
      </c>
      <c r="O12" s="5">
        <f t="shared" si="4"/>
        <v>0.16080000000000005</v>
      </c>
      <c r="P12" s="6">
        <f t="shared" si="5"/>
        <v>-0.42399999999999993</v>
      </c>
      <c r="Q12" s="3">
        <f t="shared" si="6"/>
        <v>-1.5200000000000009</v>
      </c>
      <c r="R12" s="3"/>
    </row>
    <row r="13" spans="2:18" x14ac:dyDescent="0.2">
      <c r="F13" s="14">
        <f t="shared" si="7"/>
        <v>-0.10000000000000014</v>
      </c>
      <c r="G13" s="15">
        <f t="shared" si="0"/>
        <v>0.57475000000000009</v>
      </c>
      <c r="H13" s="15">
        <f t="shared" si="1"/>
        <v>0.27224999999999999</v>
      </c>
      <c r="I13" s="15">
        <f t="shared" si="2"/>
        <v>0.42524999999999991</v>
      </c>
      <c r="J13" s="15">
        <f t="shared" si="3"/>
        <v>-0.22274999999999998</v>
      </c>
      <c r="O13" s="5">
        <f t="shared" si="4"/>
        <v>0.13791249999999999</v>
      </c>
      <c r="P13" s="6">
        <f t="shared" si="5"/>
        <v>-0.48724999999999985</v>
      </c>
      <c r="Q13" s="3">
        <f t="shared" si="6"/>
        <v>-1.0100000000000007</v>
      </c>
      <c r="R13" s="3"/>
    </row>
    <row r="14" spans="2:18" x14ac:dyDescent="0.2">
      <c r="F14" s="14">
        <f t="shared" si="7"/>
        <v>-1.3877787807814457E-16</v>
      </c>
      <c r="G14" s="15">
        <f t="shared" si="0"/>
        <v>0.50000000000000011</v>
      </c>
      <c r="H14" s="15">
        <f t="shared" si="1"/>
        <v>0.25000000000000006</v>
      </c>
      <c r="I14" s="15">
        <f t="shared" si="2"/>
        <v>0.49999999999999989</v>
      </c>
      <c r="J14" s="15">
        <f t="shared" si="3"/>
        <v>-0.24999999999999997</v>
      </c>
      <c r="O14" s="5">
        <f t="shared" si="4"/>
        <v>0.11250000000000004</v>
      </c>
      <c r="P14" s="6">
        <f t="shared" si="5"/>
        <v>-0.52500000000000002</v>
      </c>
      <c r="Q14" s="3">
        <f t="shared" si="6"/>
        <v>-0.50000000000000067</v>
      </c>
      <c r="R14" s="3"/>
    </row>
    <row r="15" spans="2:18" x14ac:dyDescent="0.2">
      <c r="F15" s="14">
        <f t="shared" si="7"/>
        <v>9.9999999999999867E-2</v>
      </c>
      <c r="G15" s="15">
        <f t="shared" si="0"/>
        <v>0.42525000000000007</v>
      </c>
      <c r="H15" s="15">
        <f t="shared" si="1"/>
        <v>0.22275000000000003</v>
      </c>
      <c r="I15" s="15">
        <f t="shared" si="2"/>
        <v>0.57474999999999998</v>
      </c>
      <c r="J15" s="15">
        <f t="shared" si="3"/>
        <v>-0.27224999999999999</v>
      </c>
      <c r="O15" s="5">
        <f t="shared" si="4"/>
        <v>8.5837500000000039E-2</v>
      </c>
      <c r="P15" s="6">
        <f t="shared" si="5"/>
        <v>-0.53725000000000001</v>
      </c>
      <c r="Q15" s="3">
        <f t="shared" si="6"/>
        <v>9.9999999999993427E-3</v>
      </c>
      <c r="R15" s="3"/>
    </row>
    <row r="16" spans="2:18" x14ac:dyDescent="0.2">
      <c r="F16" s="14">
        <f t="shared" si="7"/>
        <v>0.19999999999999987</v>
      </c>
      <c r="G16" s="15">
        <f t="shared" si="0"/>
        <v>0.35200000000000009</v>
      </c>
      <c r="H16" s="15">
        <f t="shared" si="1"/>
        <v>0.19200000000000006</v>
      </c>
      <c r="I16" s="15">
        <f t="shared" si="2"/>
        <v>0.64799999999999991</v>
      </c>
      <c r="J16" s="15">
        <f t="shared" si="3"/>
        <v>-0.28799999999999998</v>
      </c>
      <c r="O16" s="5">
        <f t="shared" si="4"/>
        <v>5.9200000000000044E-2</v>
      </c>
      <c r="P16" s="6">
        <f t="shared" si="5"/>
        <v>-0.52400000000000002</v>
      </c>
      <c r="Q16" s="3">
        <f t="shared" si="6"/>
        <v>0.51999999999999935</v>
      </c>
      <c r="R16" s="3"/>
    </row>
    <row r="17" spans="6:18" x14ac:dyDescent="0.2">
      <c r="F17" s="14">
        <f t="shared" si="7"/>
        <v>0.29999999999999988</v>
      </c>
      <c r="G17" s="15">
        <f t="shared" si="0"/>
        <v>0.28175000000000006</v>
      </c>
      <c r="H17" s="15">
        <f t="shared" si="1"/>
        <v>0.15925000000000006</v>
      </c>
      <c r="I17" s="15">
        <f t="shared" si="2"/>
        <v>0.71824999999999983</v>
      </c>
      <c r="J17" s="15">
        <f t="shared" si="3"/>
        <v>-0.29575000000000001</v>
      </c>
      <c r="O17" s="5">
        <f t="shared" si="4"/>
        <v>3.3862500000000031E-2</v>
      </c>
      <c r="P17" s="6">
        <f t="shared" si="5"/>
        <v>-0.48525000000000013</v>
      </c>
      <c r="Q17" s="3">
        <f t="shared" si="6"/>
        <v>1.0299999999999994</v>
      </c>
      <c r="R17" s="3"/>
    </row>
    <row r="18" spans="6:18" x14ac:dyDescent="0.2">
      <c r="F18" s="14">
        <f t="shared" si="7"/>
        <v>0.39999999999999991</v>
      </c>
      <c r="G18" s="15">
        <f t="shared" si="0"/>
        <v>0.21600000000000005</v>
      </c>
      <c r="H18" s="15">
        <f t="shared" si="1"/>
        <v>0.12600000000000003</v>
      </c>
      <c r="I18" s="15">
        <f t="shared" si="2"/>
        <v>0.78399999999999992</v>
      </c>
      <c r="J18" s="15">
        <f t="shared" si="3"/>
        <v>-0.29399999999999998</v>
      </c>
      <c r="O18" s="5">
        <f t="shared" si="4"/>
        <v>1.1100000000000027E-2</v>
      </c>
      <c r="P18" s="6">
        <f t="shared" si="5"/>
        <v>-0.42100000000000015</v>
      </c>
      <c r="Q18" s="3">
        <f t="shared" si="6"/>
        <v>1.5399999999999996</v>
      </c>
      <c r="R18" s="3"/>
    </row>
    <row r="19" spans="6:18" x14ac:dyDescent="0.2">
      <c r="F19" s="14">
        <f t="shared" si="7"/>
        <v>0.49999999999999989</v>
      </c>
      <c r="G19" s="15">
        <f t="shared" si="0"/>
        <v>0.15625000000000008</v>
      </c>
      <c r="H19" s="15">
        <f t="shared" si="1"/>
        <v>9.3750000000000028E-2</v>
      </c>
      <c r="I19" s="15">
        <f t="shared" si="2"/>
        <v>0.84374999999999989</v>
      </c>
      <c r="J19" s="15">
        <f t="shared" si="3"/>
        <v>-0.28125</v>
      </c>
      <c r="O19" s="5">
        <f t="shared" si="4"/>
        <v>-7.8124999999999722E-3</v>
      </c>
      <c r="P19" s="6">
        <f t="shared" si="5"/>
        <v>-0.3312500000000001</v>
      </c>
      <c r="Q19" s="3">
        <f t="shared" si="6"/>
        <v>2.0499999999999994</v>
      </c>
      <c r="R19" s="3"/>
    </row>
    <row r="20" spans="6:18" x14ac:dyDescent="0.2">
      <c r="F20" s="14">
        <f>F19+0.1</f>
        <v>0.59999999999999987</v>
      </c>
      <c r="G20" s="15">
        <f t="shared" si="0"/>
        <v>0.10400000000000006</v>
      </c>
      <c r="H20" s="15">
        <f t="shared" si="1"/>
        <v>6.4000000000000029E-2</v>
      </c>
      <c r="I20" s="15">
        <f t="shared" si="2"/>
        <v>0.89600000000000002</v>
      </c>
      <c r="J20" s="15">
        <f t="shared" si="3"/>
        <v>-0.25600000000000006</v>
      </c>
      <c r="O20" s="5">
        <f t="shared" si="4"/>
        <v>-2.1599999999999994E-2</v>
      </c>
      <c r="P20" s="6">
        <f t="shared" si="5"/>
        <v>-0.21600000000000019</v>
      </c>
      <c r="Q20" s="3">
        <f t="shared" si="6"/>
        <v>2.5599999999999996</v>
      </c>
      <c r="R20" s="3"/>
    </row>
    <row r="21" spans="6:18" x14ac:dyDescent="0.2">
      <c r="F21" s="14">
        <f t="shared" si="7"/>
        <v>0.69999999999999984</v>
      </c>
      <c r="G21" s="15">
        <f t="shared" si="0"/>
        <v>6.0750000000000026E-2</v>
      </c>
      <c r="H21" s="15">
        <f t="shared" si="1"/>
        <v>3.8250000000000034E-2</v>
      </c>
      <c r="I21" s="15">
        <f t="shared" si="2"/>
        <v>0.93924999999999992</v>
      </c>
      <c r="J21" s="15">
        <f t="shared" si="3"/>
        <v>-0.21675000000000005</v>
      </c>
      <c r="O21" s="5">
        <f t="shared" si="4"/>
        <v>-2.8987499999999992E-2</v>
      </c>
      <c r="P21" s="6">
        <f t="shared" si="5"/>
        <v>-7.5250000000000261E-2</v>
      </c>
      <c r="Q21" s="3">
        <f t="shared" si="6"/>
        <v>3.0699999999999994</v>
      </c>
      <c r="R21" s="3"/>
    </row>
    <row r="22" spans="6:18" x14ac:dyDescent="0.2">
      <c r="F22" s="14">
        <f t="shared" si="7"/>
        <v>0.79999999999999982</v>
      </c>
      <c r="G22" s="15">
        <f t="shared" si="0"/>
        <v>2.8000000000000053E-2</v>
      </c>
      <c r="H22" s="15">
        <f t="shared" si="1"/>
        <v>1.8000000000000044E-2</v>
      </c>
      <c r="I22" s="15">
        <f t="shared" si="2"/>
        <v>0.97199999999999998</v>
      </c>
      <c r="J22" s="15">
        <f t="shared" si="3"/>
        <v>-0.16200000000000012</v>
      </c>
      <c r="O22" s="5">
        <f t="shared" si="4"/>
        <v>-2.8700000000000003E-2</v>
      </c>
      <c r="P22" s="6">
        <f t="shared" si="5"/>
        <v>9.0999999999999637E-2</v>
      </c>
      <c r="Q22" s="3">
        <f t="shared" si="6"/>
        <v>3.5799999999999992</v>
      </c>
      <c r="R22" s="3"/>
    </row>
    <row r="23" spans="6:18" x14ac:dyDescent="0.2">
      <c r="F23" s="14">
        <f t="shared" si="7"/>
        <v>0.8999999999999998</v>
      </c>
      <c r="G23" s="15">
        <f t="shared" si="0"/>
        <v>7.250000000000062E-3</v>
      </c>
      <c r="H23" s="15">
        <f t="shared" si="1"/>
        <v>4.750000000000032E-3</v>
      </c>
      <c r="I23" s="15">
        <f t="shared" si="2"/>
        <v>0.99274999999999991</v>
      </c>
      <c r="J23" s="15">
        <f t="shared" si="3"/>
        <v>-9.0250000000000191E-2</v>
      </c>
      <c r="O23" s="5">
        <f t="shared" si="4"/>
        <v>-1.9462500000000025E-2</v>
      </c>
      <c r="P23" s="6">
        <f t="shared" si="5"/>
        <v>0.28274999999999961</v>
      </c>
      <c r="Q23" s="3">
        <f t="shared" si="6"/>
        <v>4.089999999999999</v>
      </c>
      <c r="R23" s="3"/>
    </row>
    <row r="24" spans="6:18" ht="15" thickBot="1" x14ac:dyDescent="0.25">
      <c r="F24" s="16">
        <f t="shared" si="7"/>
        <v>0.99999999999999978</v>
      </c>
      <c r="G24" s="17">
        <f t="shared" si="0"/>
        <v>5.5511151231257827E-17</v>
      </c>
      <c r="H24" s="17">
        <f t="shared" si="1"/>
        <v>0</v>
      </c>
      <c r="I24" s="17">
        <f t="shared" si="2"/>
        <v>1</v>
      </c>
      <c r="J24" s="17">
        <f t="shared" si="3"/>
        <v>-2.2204460492503131E-16</v>
      </c>
      <c r="O24" s="5">
        <f t="shared" si="4"/>
        <v>-4.9960036108132046E-17</v>
      </c>
      <c r="P24" s="6">
        <f t="shared" si="5"/>
        <v>0.4999999999999995</v>
      </c>
      <c r="Q24" s="3">
        <f t="shared" si="6"/>
        <v>4.5999999999999979</v>
      </c>
      <c r="R24" s="3"/>
    </row>
    <row r="25" spans="6:18" ht="15" thickTop="1" x14ac:dyDescent="0.2"/>
  </sheetData>
  <mergeCells count="2">
    <mergeCell ref="F2:J2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P25"/>
  <sheetViews>
    <sheetView workbookViewId="0">
      <selection activeCell="I17" sqref="I17"/>
    </sheetView>
  </sheetViews>
  <sheetFormatPr baseColWidth="10" defaultRowHeight="14.25" x14ac:dyDescent="0.2"/>
  <cols>
    <col min="1" max="16384" width="11.42578125" style="1"/>
  </cols>
  <sheetData>
    <row r="2" spans="7:16" x14ac:dyDescent="0.2">
      <c r="O2" s="1" t="s">
        <v>4</v>
      </c>
    </row>
    <row r="4" spans="7:16" ht="15" x14ac:dyDescent="0.25">
      <c r="G4" s="7" t="s">
        <v>1</v>
      </c>
      <c r="H4" s="7" t="s">
        <v>8</v>
      </c>
      <c r="I4" s="7" t="s">
        <v>10</v>
      </c>
      <c r="J4" s="7" t="s">
        <v>15</v>
      </c>
      <c r="K4" s="7" t="s">
        <v>16</v>
      </c>
      <c r="L4" s="7" t="s">
        <v>19</v>
      </c>
      <c r="M4" s="7" t="s">
        <v>20</v>
      </c>
      <c r="O4" s="10" t="s">
        <v>7</v>
      </c>
      <c r="P4" s="10">
        <v>1</v>
      </c>
    </row>
    <row r="5" spans="7:16" x14ac:dyDescent="0.2">
      <c r="G5" s="4">
        <v>-1</v>
      </c>
      <c r="H5" s="2">
        <f>0.5*(1-G5)</f>
        <v>1</v>
      </c>
      <c r="I5" s="2">
        <f>0.5*(1+G5)</f>
        <v>0</v>
      </c>
      <c r="J5" s="2">
        <f t="shared" ref="J5:J25" si="0">-1/L</f>
        <v>-1</v>
      </c>
      <c r="K5" s="2">
        <f t="shared" ref="K5:K25" si="1">1/L</f>
        <v>1</v>
      </c>
      <c r="L5" s="2">
        <f>H5*P$5 + I5*P$6</f>
        <v>0</v>
      </c>
      <c r="M5" s="2">
        <f>J5*P$5 + K5*P$6</f>
        <v>0.1</v>
      </c>
      <c r="O5" s="10" t="s">
        <v>17</v>
      </c>
      <c r="P5" s="10">
        <v>0</v>
      </c>
    </row>
    <row r="6" spans="7:16" x14ac:dyDescent="0.2">
      <c r="G6" s="4">
        <f>G5+0.1</f>
        <v>-0.9</v>
      </c>
      <c r="H6" s="2">
        <f t="shared" ref="H6:H25" si="2">0.5*(1-G6)</f>
        <v>0.95</v>
      </c>
      <c r="I6" s="2">
        <f t="shared" ref="I6:I25" si="3">0.5*(1+G6)</f>
        <v>4.9999999999999989E-2</v>
      </c>
      <c r="J6" s="2">
        <f t="shared" si="0"/>
        <v>-1</v>
      </c>
      <c r="K6" s="2">
        <f t="shared" si="1"/>
        <v>1</v>
      </c>
      <c r="L6" s="2">
        <f t="shared" ref="L6:L25" si="4">H6*P$5 + I6*P$6</f>
        <v>4.9999999999999992E-3</v>
      </c>
      <c r="M6" s="2">
        <f t="shared" ref="M6:M25" si="5">J6*P$5 + K6*P$6</f>
        <v>0.1</v>
      </c>
      <c r="O6" s="10" t="s">
        <v>18</v>
      </c>
      <c r="P6" s="10">
        <v>0.1</v>
      </c>
    </row>
    <row r="7" spans="7:16" x14ac:dyDescent="0.2">
      <c r="G7" s="4">
        <f t="shared" ref="G7:G25" si="6">G6+0.1</f>
        <v>-0.8</v>
      </c>
      <c r="H7" s="2">
        <f t="shared" si="2"/>
        <v>0.9</v>
      </c>
      <c r="I7" s="2">
        <f t="shared" si="3"/>
        <v>9.9999999999999978E-2</v>
      </c>
      <c r="J7" s="2">
        <f t="shared" si="0"/>
        <v>-1</v>
      </c>
      <c r="K7" s="2">
        <f t="shared" si="1"/>
        <v>1</v>
      </c>
      <c r="L7" s="2">
        <f t="shared" si="4"/>
        <v>9.9999999999999985E-3</v>
      </c>
      <c r="M7" s="2">
        <f t="shared" si="5"/>
        <v>0.1</v>
      </c>
    </row>
    <row r="8" spans="7:16" x14ac:dyDescent="0.2">
      <c r="G8" s="4">
        <f t="shared" si="6"/>
        <v>-0.70000000000000007</v>
      </c>
      <c r="H8" s="2">
        <f t="shared" si="2"/>
        <v>0.85000000000000009</v>
      </c>
      <c r="I8" s="2">
        <f t="shared" si="3"/>
        <v>0.14999999999999997</v>
      </c>
      <c r="J8" s="2">
        <f t="shared" si="0"/>
        <v>-1</v>
      </c>
      <c r="K8" s="2">
        <f t="shared" si="1"/>
        <v>1</v>
      </c>
      <c r="L8" s="2">
        <f t="shared" si="4"/>
        <v>1.4999999999999998E-2</v>
      </c>
      <c r="M8" s="2">
        <f t="shared" si="5"/>
        <v>0.1</v>
      </c>
    </row>
    <row r="9" spans="7:16" x14ac:dyDescent="0.2">
      <c r="G9" s="4">
        <f t="shared" si="6"/>
        <v>-0.60000000000000009</v>
      </c>
      <c r="H9" s="2">
        <f t="shared" si="2"/>
        <v>0.8</v>
      </c>
      <c r="I9" s="2">
        <f t="shared" si="3"/>
        <v>0.19999999999999996</v>
      </c>
      <c r="J9" s="2">
        <f t="shared" si="0"/>
        <v>-1</v>
      </c>
      <c r="K9" s="2">
        <f t="shared" si="1"/>
        <v>1</v>
      </c>
      <c r="L9" s="2">
        <f t="shared" si="4"/>
        <v>1.9999999999999997E-2</v>
      </c>
      <c r="M9" s="2">
        <f t="shared" si="5"/>
        <v>0.1</v>
      </c>
    </row>
    <row r="10" spans="7:16" x14ac:dyDescent="0.2">
      <c r="G10" s="4">
        <f t="shared" si="6"/>
        <v>-0.50000000000000011</v>
      </c>
      <c r="H10" s="2">
        <f t="shared" si="2"/>
        <v>0.75</v>
      </c>
      <c r="I10" s="2">
        <f t="shared" si="3"/>
        <v>0.24999999999999994</v>
      </c>
      <c r="J10" s="2">
        <f t="shared" si="0"/>
        <v>-1</v>
      </c>
      <c r="K10" s="2">
        <f t="shared" si="1"/>
        <v>1</v>
      </c>
      <c r="L10" s="2">
        <f t="shared" si="4"/>
        <v>2.4999999999999994E-2</v>
      </c>
      <c r="M10" s="2">
        <f t="shared" si="5"/>
        <v>0.1</v>
      </c>
    </row>
    <row r="11" spans="7:16" x14ac:dyDescent="0.2">
      <c r="G11" s="4">
        <f t="shared" si="6"/>
        <v>-0.40000000000000013</v>
      </c>
      <c r="H11" s="2">
        <f t="shared" si="2"/>
        <v>0.70000000000000007</v>
      </c>
      <c r="I11" s="2">
        <f t="shared" si="3"/>
        <v>0.29999999999999993</v>
      </c>
      <c r="J11" s="2">
        <f t="shared" si="0"/>
        <v>-1</v>
      </c>
      <c r="K11" s="2">
        <f t="shared" si="1"/>
        <v>1</v>
      </c>
      <c r="L11" s="2">
        <f t="shared" si="4"/>
        <v>2.9999999999999995E-2</v>
      </c>
      <c r="M11" s="2">
        <f t="shared" si="5"/>
        <v>0.1</v>
      </c>
    </row>
    <row r="12" spans="7:16" x14ac:dyDescent="0.2">
      <c r="G12" s="4">
        <f t="shared" si="6"/>
        <v>-0.30000000000000016</v>
      </c>
      <c r="H12" s="2">
        <f t="shared" si="2"/>
        <v>0.65000000000000013</v>
      </c>
      <c r="I12" s="2">
        <f t="shared" si="3"/>
        <v>0.34999999999999992</v>
      </c>
      <c r="J12" s="2">
        <f t="shared" si="0"/>
        <v>-1</v>
      </c>
      <c r="K12" s="2">
        <f t="shared" si="1"/>
        <v>1</v>
      </c>
      <c r="L12" s="2">
        <f t="shared" si="4"/>
        <v>3.4999999999999996E-2</v>
      </c>
      <c r="M12" s="2">
        <f t="shared" si="5"/>
        <v>0.1</v>
      </c>
    </row>
    <row r="13" spans="7:16" x14ac:dyDescent="0.2">
      <c r="G13" s="4">
        <f t="shared" si="6"/>
        <v>-0.20000000000000015</v>
      </c>
      <c r="H13" s="2">
        <f t="shared" si="2"/>
        <v>0.60000000000000009</v>
      </c>
      <c r="I13" s="2">
        <f t="shared" si="3"/>
        <v>0.39999999999999991</v>
      </c>
      <c r="J13" s="2">
        <f t="shared" si="0"/>
        <v>-1</v>
      </c>
      <c r="K13" s="2">
        <f t="shared" si="1"/>
        <v>1</v>
      </c>
      <c r="L13" s="2">
        <f t="shared" si="4"/>
        <v>3.9999999999999994E-2</v>
      </c>
      <c r="M13" s="2">
        <f t="shared" si="5"/>
        <v>0.1</v>
      </c>
    </row>
    <row r="14" spans="7:16" x14ac:dyDescent="0.2">
      <c r="G14" s="4">
        <f t="shared" si="6"/>
        <v>-0.10000000000000014</v>
      </c>
      <c r="H14" s="2">
        <f t="shared" si="2"/>
        <v>0.55000000000000004</v>
      </c>
      <c r="I14" s="2">
        <f t="shared" si="3"/>
        <v>0.44999999999999996</v>
      </c>
      <c r="J14" s="2">
        <f t="shared" si="0"/>
        <v>-1</v>
      </c>
      <c r="K14" s="2">
        <f t="shared" si="1"/>
        <v>1</v>
      </c>
      <c r="L14" s="2">
        <f t="shared" si="4"/>
        <v>4.4999999999999998E-2</v>
      </c>
      <c r="M14" s="2">
        <f t="shared" si="5"/>
        <v>0.1</v>
      </c>
    </row>
    <row r="15" spans="7:16" x14ac:dyDescent="0.2">
      <c r="G15" s="4">
        <f t="shared" si="6"/>
        <v>-1.3877787807814457E-16</v>
      </c>
      <c r="H15" s="2">
        <f t="shared" si="2"/>
        <v>0.50000000000000011</v>
      </c>
      <c r="I15" s="2">
        <f t="shared" si="3"/>
        <v>0.49999999999999994</v>
      </c>
      <c r="J15" s="2">
        <f t="shared" si="0"/>
        <v>-1</v>
      </c>
      <c r="K15" s="2">
        <f t="shared" si="1"/>
        <v>1</v>
      </c>
      <c r="L15" s="2">
        <f t="shared" si="4"/>
        <v>4.9999999999999996E-2</v>
      </c>
      <c r="M15" s="2">
        <f t="shared" si="5"/>
        <v>0.1</v>
      </c>
    </row>
    <row r="16" spans="7:16" x14ac:dyDescent="0.2">
      <c r="G16" s="4">
        <f t="shared" si="6"/>
        <v>9.9999999999999867E-2</v>
      </c>
      <c r="H16" s="2">
        <f t="shared" si="2"/>
        <v>0.45000000000000007</v>
      </c>
      <c r="I16" s="2">
        <f t="shared" si="3"/>
        <v>0.54999999999999993</v>
      </c>
      <c r="J16" s="2">
        <f t="shared" si="0"/>
        <v>-1</v>
      </c>
      <c r="K16" s="2">
        <f t="shared" si="1"/>
        <v>1</v>
      </c>
      <c r="L16" s="2">
        <f t="shared" si="4"/>
        <v>5.4999999999999993E-2</v>
      </c>
      <c r="M16" s="2">
        <f t="shared" si="5"/>
        <v>0.1</v>
      </c>
    </row>
    <row r="17" spans="7:13" x14ac:dyDescent="0.2">
      <c r="G17" s="4">
        <f t="shared" si="6"/>
        <v>0.19999999999999987</v>
      </c>
      <c r="H17" s="2">
        <f t="shared" si="2"/>
        <v>0.40000000000000008</v>
      </c>
      <c r="I17" s="2">
        <f t="shared" si="3"/>
        <v>0.6</v>
      </c>
      <c r="J17" s="2">
        <f t="shared" si="0"/>
        <v>-1</v>
      </c>
      <c r="K17" s="2">
        <f t="shared" si="1"/>
        <v>1</v>
      </c>
      <c r="L17" s="2">
        <f t="shared" si="4"/>
        <v>0.06</v>
      </c>
      <c r="M17" s="2">
        <f t="shared" si="5"/>
        <v>0.1</v>
      </c>
    </row>
    <row r="18" spans="7:13" x14ac:dyDescent="0.2">
      <c r="G18" s="4">
        <f t="shared" si="6"/>
        <v>0.29999999999999988</v>
      </c>
      <c r="H18" s="2">
        <f t="shared" si="2"/>
        <v>0.35000000000000009</v>
      </c>
      <c r="I18" s="2">
        <f t="shared" si="3"/>
        <v>0.64999999999999991</v>
      </c>
      <c r="J18" s="2">
        <f t="shared" si="0"/>
        <v>-1</v>
      </c>
      <c r="K18" s="2">
        <f t="shared" si="1"/>
        <v>1</v>
      </c>
      <c r="L18" s="2">
        <f t="shared" si="4"/>
        <v>6.4999999999999988E-2</v>
      </c>
      <c r="M18" s="2">
        <f t="shared" si="5"/>
        <v>0.1</v>
      </c>
    </row>
    <row r="19" spans="7:13" x14ac:dyDescent="0.2">
      <c r="G19" s="4">
        <f t="shared" si="6"/>
        <v>0.39999999999999991</v>
      </c>
      <c r="H19" s="2">
        <f t="shared" si="2"/>
        <v>0.30000000000000004</v>
      </c>
      <c r="I19" s="2">
        <f t="shared" si="3"/>
        <v>0.7</v>
      </c>
      <c r="J19" s="2">
        <f t="shared" si="0"/>
        <v>-1</v>
      </c>
      <c r="K19" s="2">
        <f t="shared" si="1"/>
        <v>1</v>
      </c>
      <c r="L19" s="2">
        <f t="shared" si="4"/>
        <v>6.9999999999999993E-2</v>
      </c>
      <c r="M19" s="2">
        <f t="shared" si="5"/>
        <v>0.1</v>
      </c>
    </row>
    <row r="20" spans="7:13" x14ac:dyDescent="0.2">
      <c r="G20" s="4">
        <f t="shared" si="6"/>
        <v>0.49999999999999989</v>
      </c>
      <c r="H20" s="2">
        <f t="shared" si="2"/>
        <v>0.25000000000000006</v>
      </c>
      <c r="I20" s="2">
        <f t="shared" si="3"/>
        <v>0.75</v>
      </c>
      <c r="J20" s="2">
        <f t="shared" si="0"/>
        <v>-1</v>
      </c>
      <c r="K20" s="2">
        <f t="shared" si="1"/>
        <v>1</v>
      </c>
      <c r="L20" s="2">
        <f t="shared" si="4"/>
        <v>7.5000000000000011E-2</v>
      </c>
      <c r="M20" s="2">
        <f t="shared" si="5"/>
        <v>0.1</v>
      </c>
    </row>
    <row r="21" spans="7:13" x14ac:dyDescent="0.2">
      <c r="G21" s="4">
        <f>G20+0.1</f>
        <v>0.59999999999999987</v>
      </c>
      <c r="H21" s="2">
        <f t="shared" si="2"/>
        <v>0.20000000000000007</v>
      </c>
      <c r="I21" s="2">
        <f t="shared" si="3"/>
        <v>0.79999999999999993</v>
      </c>
      <c r="J21" s="2">
        <f t="shared" si="0"/>
        <v>-1</v>
      </c>
      <c r="K21" s="2">
        <f t="shared" si="1"/>
        <v>1</v>
      </c>
      <c r="L21" s="2">
        <f t="shared" si="4"/>
        <v>0.08</v>
      </c>
      <c r="M21" s="2">
        <f t="shared" si="5"/>
        <v>0.1</v>
      </c>
    </row>
    <row r="22" spans="7:13" x14ac:dyDescent="0.2">
      <c r="G22" s="4">
        <f t="shared" si="6"/>
        <v>0.69999999999999984</v>
      </c>
      <c r="H22" s="2">
        <f t="shared" si="2"/>
        <v>0.15000000000000008</v>
      </c>
      <c r="I22" s="2">
        <f t="shared" si="3"/>
        <v>0.84999999999999987</v>
      </c>
      <c r="J22" s="2">
        <f t="shared" si="0"/>
        <v>-1</v>
      </c>
      <c r="K22" s="2">
        <f t="shared" si="1"/>
        <v>1</v>
      </c>
      <c r="L22" s="2">
        <f t="shared" si="4"/>
        <v>8.4999999999999992E-2</v>
      </c>
      <c r="M22" s="2">
        <f t="shared" si="5"/>
        <v>0.1</v>
      </c>
    </row>
    <row r="23" spans="7:13" x14ac:dyDescent="0.2">
      <c r="G23" s="4">
        <f t="shared" si="6"/>
        <v>0.79999999999999982</v>
      </c>
      <c r="H23" s="2">
        <f t="shared" si="2"/>
        <v>0.10000000000000009</v>
      </c>
      <c r="I23" s="2">
        <f t="shared" si="3"/>
        <v>0.89999999999999991</v>
      </c>
      <c r="J23" s="2">
        <f t="shared" si="0"/>
        <v>-1</v>
      </c>
      <c r="K23" s="2">
        <f t="shared" si="1"/>
        <v>1</v>
      </c>
      <c r="L23" s="2">
        <f t="shared" si="4"/>
        <v>0.09</v>
      </c>
      <c r="M23" s="2">
        <f t="shared" si="5"/>
        <v>0.1</v>
      </c>
    </row>
    <row r="24" spans="7:13" x14ac:dyDescent="0.2">
      <c r="G24" s="4">
        <f t="shared" si="6"/>
        <v>0.8999999999999998</v>
      </c>
      <c r="H24" s="2">
        <f t="shared" si="2"/>
        <v>5.00000000000001E-2</v>
      </c>
      <c r="I24" s="2">
        <f t="shared" si="3"/>
        <v>0.95</v>
      </c>
      <c r="J24" s="2">
        <f t="shared" si="0"/>
        <v>-1</v>
      </c>
      <c r="K24" s="2">
        <f t="shared" si="1"/>
        <v>1</v>
      </c>
      <c r="L24" s="2">
        <f t="shared" si="4"/>
        <v>9.5000000000000001E-2</v>
      </c>
      <c r="M24" s="2">
        <f t="shared" si="5"/>
        <v>0.1</v>
      </c>
    </row>
    <row r="25" spans="7:13" x14ac:dyDescent="0.2">
      <c r="G25" s="4">
        <f t="shared" si="6"/>
        <v>0.99999999999999978</v>
      </c>
      <c r="H25" s="2">
        <f t="shared" si="2"/>
        <v>1.1102230246251565E-16</v>
      </c>
      <c r="I25" s="2">
        <f t="shared" si="3"/>
        <v>0.99999999999999989</v>
      </c>
      <c r="J25" s="2">
        <f t="shared" si="0"/>
        <v>-1</v>
      </c>
      <c r="K25" s="2">
        <f t="shared" si="1"/>
        <v>1</v>
      </c>
      <c r="L25" s="2">
        <f t="shared" si="4"/>
        <v>9.9999999999999992E-2</v>
      </c>
      <c r="M25" s="2">
        <f t="shared" si="5"/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33"/>
  <sheetViews>
    <sheetView workbookViewId="0">
      <selection activeCell="G32" sqref="G32"/>
    </sheetView>
  </sheetViews>
  <sheetFormatPr baseColWidth="10" defaultRowHeight="15" x14ac:dyDescent="0.25"/>
  <sheetData>
    <row r="6" spans="10:14" x14ac:dyDescent="0.25">
      <c r="J6" s="12" t="s">
        <v>1</v>
      </c>
      <c r="K6" s="12" t="s">
        <v>8</v>
      </c>
      <c r="L6" s="12" t="s">
        <v>10</v>
      </c>
      <c r="M6" s="12" t="s">
        <v>22</v>
      </c>
      <c r="N6" s="12" t="s">
        <v>25</v>
      </c>
    </row>
    <row r="7" spans="10:14" x14ac:dyDescent="0.25">
      <c r="J7" s="4">
        <v>-1</v>
      </c>
      <c r="K7" s="2">
        <f>0.5*(1-J7)</f>
        <v>1</v>
      </c>
      <c r="L7" s="2">
        <f>0.5*(1+J7)</f>
        <v>0</v>
      </c>
      <c r="M7">
        <f>K7*C$32 + L7*C$33</f>
        <v>0</v>
      </c>
      <c r="N7">
        <f>-M7</f>
        <v>0</v>
      </c>
    </row>
    <row r="8" spans="10:14" x14ac:dyDescent="0.25">
      <c r="J8" s="4">
        <f>J7+0.1</f>
        <v>-0.9</v>
      </c>
      <c r="K8" s="2">
        <f t="shared" ref="K8:K27" si="0">0.5*(1-J8)</f>
        <v>0.95</v>
      </c>
      <c r="L8" s="2">
        <f t="shared" ref="L8:L27" si="1">0.5*(1+J8)</f>
        <v>4.9999999999999989E-2</v>
      </c>
      <c r="M8">
        <f t="shared" ref="M8:M27" si="2">K8*C$32 + L8*C$33</f>
        <v>4.9999999999999992E-3</v>
      </c>
      <c r="N8">
        <f t="shared" ref="N8:N27" si="3">-M8</f>
        <v>-4.9999999999999992E-3</v>
      </c>
    </row>
    <row r="9" spans="10:14" x14ac:dyDescent="0.25">
      <c r="J9" s="4">
        <f t="shared" ref="J9:J27" si="4">J8+0.1</f>
        <v>-0.8</v>
      </c>
      <c r="K9" s="2">
        <f t="shared" si="0"/>
        <v>0.9</v>
      </c>
      <c r="L9" s="2">
        <f t="shared" si="1"/>
        <v>9.9999999999999978E-2</v>
      </c>
      <c r="M9">
        <f t="shared" si="2"/>
        <v>9.9999999999999985E-3</v>
      </c>
      <c r="N9">
        <f t="shared" si="3"/>
        <v>-9.9999999999999985E-3</v>
      </c>
    </row>
    <row r="10" spans="10:14" x14ac:dyDescent="0.25">
      <c r="J10" s="4">
        <f t="shared" si="4"/>
        <v>-0.70000000000000007</v>
      </c>
      <c r="K10" s="2">
        <f t="shared" si="0"/>
        <v>0.85000000000000009</v>
      </c>
      <c r="L10" s="2">
        <f t="shared" si="1"/>
        <v>0.14999999999999997</v>
      </c>
      <c r="M10">
        <f t="shared" si="2"/>
        <v>1.4999999999999998E-2</v>
      </c>
      <c r="N10">
        <f t="shared" si="3"/>
        <v>-1.4999999999999998E-2</v>
      </c>
    </row>
    <row r="11" spans="10:14" x14ac:dyDescent="0.25">
      <c r="J11" s="4">
        <f t="shared" si="4"/>
        <v>-0.60000000000000009</v>
      </c>
      <c r="K11" s="2">
        <f t="shared" si="0"/>
        <v>0.8</v>
      </c>
      <c r="L11" s="2">
        <f t="shared" si="1"/>
        <v>0.19999999999999996</v>
      </c>
      <c r="M11">
        <f t="shared" si="2"/>
        <v>1.9999999999999997E-2</v>
      </c>
      <c r="N11">
        <f t="shared" si="3"/>
        <v>-1.9999999999999997E-2</v>
      </c>
    </row>
    <row r="12" spans="10:14" x14ac:dyDescent="0.25">
      <c r="J12" s="4">
        <f t="shared" si="4"/>
        <v>-0.50000000000000011</v>
      </c>
      <c r="K12" s="2">
        <f t="shared" si="0"/>
        <v>0.75</v>
      </c>
      <c r="L12" s="2">
        <f t="shared" si="1"/>
        <v>0.24999999999999994</v>
      </c>
      <c r="M12">
        <f t="shared" si="2"/>
        <v>2.4999999999999994E-2</v>
      </c>
      <c r="N12">
        <f t="shared" si="3"/>
        <v>-2.4999999999999994E-2</v>
      </c>
    </row>
    <row r="13" spans="10:14" x14ac:dyDescent="0.25">
      <c r="J13" s="4">
        <f t="shared" si="4"/>
        <v>-0.40000000000000013</v>
      </c>
      <c r="K13" s="2">
        <f t="shared" si="0"/>
        <v>0.70000000000000007</v>
      </c>
      <c r="L13" s="2">
        <f t="shared" si="1"/>
        <v>0.29999999999999993</v>
      </c>
      <c r="M13">
        <f t="shared" si="2"/>
        <v>2.9999999999999995E-2</v>
      </c>
      <c r="N13">
        <f t="shared" si="3"/>
        <v>-2.9999999999999995E-2</v>
      </c>
    </row>
    <row r="14" spans="10:14" x14ac:dyDescent="0.25">
      <c r="J14" s="4">
        <f t="shared" si="4"/>
        <v>-0.30000000000000016</v>
      </c>
      <c r="K14" s="2">
        <f t="shared" si="0"/>
        <v>0.65000000000000013</v>
      </c>
      <c r="L14" s="2">
        <f t="shared" si="1"/>
        <v>0.34999999999999992</v>
      </c>
      <c r="M14">
        <f t="shared" si="2"/>
        <v>3.4999999999999996E-2</v>
      </c>
      <c r="N14">
        <f t="shared" si="3"/>
        <v>-3.4999999999999996E-2</v>
      </c>
    </row>
    <row r="15" spans="10:14" x14ac:dyDescent="0.25">
      <c r="J15" s="4">
        <f t="shared" si="4"/>
        <v>-0.20000000000000015</v>
      </c>
      <c r="K15" s="2">
        <f t="shared" si="0"/>
        <v>0.60000000000000009</v>
      </c>
      <c r="L15" s="2">
        <f t="shared" si="1"/>
        <v>0.39999999999999991</v>
      </c>
      <c r="M15">
        <f t="shared" si="2"/>
        <v>3.9999999999999994E-2</v>
      </c>
      <c r="N15">
        <f t="shared" si="3"/>
        <v>-3.9999999999999994E-2</v>
      </c>
    </row>
    <row r="16" spans="10:14" x14ac:dyDescent="0.25">
      <c r="J16" s="4">
        <f t="shared" si="4"/>
        <v>-0.10000000000000014</v>
      </c>
      <c r="K16" s="2">
        <f t="shared" si="0"/>
        <v>0.55000000000000004</v>
      </c>
      <c r="L16" s="2">
        <f t="shared" si="1"/>
        <v>0.44999999999999996</v>
      </c>
      <c r="M16">
        <f t="shared" si="2"/>
        <v>4.4999999999999998E-2</v>
      </c>
      <c r="N16">
        <f t="shared" si="3"/>
        <v>-4.4999999999999998E-2</v>
      </c>
    </row>
    <row r="17" spans="2:14" x14ac:dyDescent="0.25">
      <c r="J17" s="4">
        <f t="shared" si="4"/>
        <v>-1.3877787807814457E-16</v>
      </c>
      <c r="K17" s="2">
        <f t="shared" si="0"/>
        <v>0.50000000000000011</v>
      </c>
      <c r="L17" s="2">
        <f t="shared" si="1"/>
        <v>0.49999999999999994</v>
      </c>
      <c r="M17">
        <f t="shared" si="2"/>
        <v>4.9999999999999996E-2</v>
      </c>
      <c r="N17">
        <f t="shared" si="3"/>
        <v>-4.9999999999999996E-2</v>
      </c>
    </row>
    <row r="18" spans="2:14" x14ac:dyDescent="0.25">
      <c r="J18" s="4">
        <f t="shared" si="4"/>
        <v>9.9999999999999867E-2</v>
      </c>
      <c r="K18" s="2">
        <f t="shared" si="0"/>
        <v>0.45000000000000007</v>
      </c>
      <c r="L18" s="2">
        <f t="shared" si="1"/>
        <v>0.54999999999999993</v>
      </c>
      <c r="M18">
        <f t="shared" si="2"/>
        <v>5.4999999999999993E-2</v>
      </c>
      <c r="N18">
        <f t="shared" si="3"/>
        <v>-5.4999999999999993E-2</v>
      </c>
    </row>
    <row r="19" spans="2:14" x14ac:dyDescent="0.25">
      <c r="J19" s="4">
        <f t="shared" si="4"/>
        <v>0.19999999999999987</v>
      </c>
      <c r="K19" s="2">
        <f t="shared" si="0"/>
        <v>0.40000000000000008</v>
      </c>
      <c r="L19" s="2">
        <f t="shared" si="1"/>
        <v>0.6</v>
      </c>
      <c r="M19">
        <f t="shared" si="2"/>
        <v>0.06</v>
      </c>
      <c r="N19">
        <f t="shared" si="3"/>
        <v>-0.06</v>
      </c>
    </row>
    <row r="20" spans="2:14" x14ac:dyDescent="0.25">
      <c r="J20" s="4">
        <f t="shared" si="4"/>
        <v>0.29999999999999988</v>
      </c>
      <c r="K20" s="2">
        <f t="shared" si="0"/>
        <v>0.35000000000000009</v>
      </c>
      <c r="L20" s="2">
        <f t="shared" si="1"/>
        <v>0.64999999999999991</v>
      </c>
      <c r="M20">
        <f t="shared" si="2"/>
        <v>6.4999999999999988E-2</v>
      </c>
      <c r="N20">
        <f t="shared" si="3"/>
        <v>-6.4999999999999988E-2</v>
      </c>
    </row>
    <row r="21" spans="2:14" x14ac:dyDescent="0.25">
      <c r="J21" s="4">
        <f t="shared" si="4"/>
        <v>0.39999999999999991</v>
      </c>
      <c r="K21" s="2">
        <f t="shared" si="0"/>
        <v>0.30000000000000004</v>
      </c>
      <c r="L21" s="2">
        <f t="shared" si="1"/>
        <v>0.7</v>
      </c>
      <c r="M21">
        <f t="shared" si="2"/>
        <v>6.9999999999999993E-2</v>
      </c>
      <c r="N21">
        <f t="shared" si="3"/>
        <v>-6.9999999999999993E-2</v>
      </c>
    </row>
    <row r="22" spans="2:14" x14ac:dyDescent="0.25">
      <c r="J22" s="4">
        <f t="shared" si="4"/>
        <v>0.49999999999999989</v>
      </c>
      <c r="K22" s="2">
        <f t="shared" si="0"/>
        <v>0.25000000000000006</v>
      </c>
      <c r="L22" s="2">
        <f t="shared" si="1"/>
        <v>0.75</v>
      </c>
      <c r="M22">
        <f t="shared" si="2"/>
        <v>7.5000000000000011E-2</v>
      </c>
      <c r="N22">
        <f t="shared" si="3"/>
        <v>-7.5000000000000011E-2</v>
      </c>
    </row>
    <row r="23" spans="2:14" x14ac:dyDescent="0.25">
      <c r="J23" s="4">
        <f>J22+0.1</f>
        <v>0.59999999999999987</v>
      </c>
      <c r="K23" s="2">
        <f t="shared" si="0"/>
        <v>0.20000000000000007</v>
      </c>
      <c r="L23" s="2">
        <f t="shared" si="1"/>
        <v>0.79999999999999993</v>
      </c>
      <c r="M23">
        <f t="shared" si="2"/>
        <v>0.08</v>
      </c>
      <c r="N23">
        <f t="shared" si="3"/>
        <v>-0.08</v>
      </c>
    </row>
    <row r="24" spans="2:14" x14ac:dyDescent="0.25">
      <c r="J24" s="4">
        <f t="shared" si="4"/>
        <v>0.69999999999999984</v>
      </c>
      <c r="K24" s="2">
        <f t="shared" si="0"/>
        <v>0.15000000000000008</v>
      </c>
      <c r="L24" s="2">
        <f t="shared" si="1"/>
        <v>0.84999999999999987</v>
      </c>
      <c r="M24">
        <f t="shared" si="2"/>
        <v>8.4999999999999992E-2</v>
      </c>
      <c r="N24">
        <f t="shared" si="3"/>
        <v>-8.4999999999999992E-2</v>
      </c>
    </row>
    <row r="25" spans="2:14" x14ac:dyDescent="0.25">
      <c r="J25" s="4">
        <f t="shared" si="4"/>
        <v>0.79999999999999982</v>
      </c>
      <c r="K25" s="2">
        <f t="shared" si="0"/>
        <v>0.10000000000000009</v>
      </c>
      <c r="L25" s="2">
        <f t="shared" si="1"/>
        <v>0.89999999999999991</v>
      </c>
      <c r="M25">
        <f t="shared" si="2"/>
        <v>0.09</v>
      </c>
      <c r="N25">
        <f t="shared" si="3"/>
        <v>-0.09</v>
      </c>
    </row>
    <row r="26" spans="2:14" x14ac:dyDescent="0.25">
      <c r="J26" s="4">
        <f t="shared" si="4"/>
        <v>0.8999999999999998</v>
      </c>
      <c r="K26" s="2">
        <f t="shared" si="0"/>
        <v>5.00000000000001E-2</v>
      </c>
      <c r="L26" s="2">
        <f t="shared" si="1"/>
        <v>0.95</v>
      </c>
      <c r="M26">
        <f t="shared" si="2"/>
        <v>9.5000000000000001E-2</v>
      </c>
      <c r="N26">
        <f t="shared" si="3"/>
        <v>-9.5000000000000001E-2</v>
      </c>
    </row>
    <row r="27" spans="2:14" x14ac:dyDescent="0.25">
      <c r="J27" s="4">
        <f t="shared" si="4"/>
        <v>0.99999999999999978</v>
      </c>
      <c r="K27" s="2">
        <f t="shared" si="0"/>
        <v>1.1102230246251565E-16</v>
      </c>
      <c r="L27" s="2">
        <f t="shared" si="1"/>
        <v>0.99999999999999989</v>
      </c>
      <c r="M27">
        <f t="shared" si="2"/>
        <v>9.9999999999999992E-2</v>
      </c>
      <c r="N27">
        <f t="shared" si="3"/>
        <v>-9.9999999999999992E-2</v>
      </c>
    </row>
    <row r="29" spans="2:14" x14ac:dyDescent="0.25">
      <c r="B29" s="1" t="s">
        <v>4</v>
      </c>
      <c r="C29" s="1"/>
    </row>
    <row r="30" spans="2:14" x14ac:dyDescent="0.25">
      <c r="B30" s="1"/>
      <c r="C30" s="1"/>
    </row>
    <row r="31" spans="2:14" x14ac:dyDescent="0.25">
      <c r="B31" s="10" t="s">
        <v>7</v>
      </c>
      <c r="C31" s="10">
        <v>1</v>
      </c>
    </row>
    <row r="32" spans="2:14" x14ac:dyDescent="0.25">
      <c r="B32" s="10" t="s">
        <v>23</v>
      </c>
      <c r="C32" s="10">
        <v>0</v>
      </c>
    </row>
    <row r="33" spans="2:3" x14ac:dyDescent="0.25">
      <c r="B33" s="10" t="s">
        <v>24</v>
      </c>
      <c r="C33" s="1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bending</vt:lpstr>
      <vt:lpstr>axial</vt:lpstr>
      <vt:lpstr>shear phi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</dc:creator>
  <cp:lastModifiedBy>Cornejo</cp:lastModifiedBy>
  <dcterms:created xsi:type="dcterms:W3CDTF">2024-01-25T05:59:05Z</dcterms:created>
  <dcterms:modified xsi:type="dcterms:W3CDTF">2024-02-28T10:48:53Z</dcterms:modified>
</cp:coreProperties>
</file>