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atalogo\"/>
    </mc:Choice>
  </mc:AlternateContent>
  <xr:revisionPtr revIDLastSave="0" documentId="8_{AC2F32F7-4239-4A18-84D4-013979447FAB}" xr6:coauthVersionLast="45" xr6:coauthVersionMax="45" xr10:uidLastSave="{00000000-0000-0000-0000-000000000000}"/>
  <bookViews>
    <workbookView xWindow="-98" yWindow="-98" windowWidth="21795" windowHeight="13245" xr2:uid="{B6E732EE-FEA6-4388-B3AC-A9DDCA7F96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39" i="1"/>
  <c r="B41" i="1" s="1"/>
  <c r="B34" i="1"/>
  <c r="B13" i="1"/>
  <c r="B23" i="1"/>
  <c r="B48" i="1"/>
  <c r="D48" i="1" s="1"/>
  <c r="E48" i="1" s="1"/>
  <c r="F48" i="1" s="1"/>
  <c r="G48" i="1" s="1"/>
  <c r="H48" i="1"/>
  <c r="H49" i="1" s="1"/>
  <c r="H50" i="1" s="1"/>
  <c r="H51" i="1" s="1"/>
  <c r="B16" i="1"/>
  <c r="B21" i="1" s="1"/>
  <c r="B22" i="1" s="1"/>
  <c r="B24" i="1" s="1"/>
  <c r="C24" i="1" s="1"/>
  <c r="C25" i="1" s="1"/>
  <c r="C28" i="1" s="1"/>
  <c r="B33" i="1"/>
  <c r="B19" i="1"/>
  <c r="B11" i="1"/>
  <c r="B8" i="1"/>
  <c r="B9" i="1" l="1"/>
  <c r="C9" i="1" s="1"/>
  <c r="C41" i="1"/>
  <c r="B40" i="1"/>
  <c r="B42" i="1" s="1"/>
  <c r="C42" i="1" s="1"/>
  <c r="B49" i="1"/>
  <c r="B25" i="1"/>
  <c r="B28" i="1" s="1"/>
  <c r="B20" i="1"/>
  <c r="C43" i="1" l="1"/>
  <c r="B43" i="1"/>
</calcChain>
</file>

<file path=xl/sharedStrings.xml><?xml version="1.0" encoding="utf-8"?>
<sst xmlns="http://schemas.openxmlformats.org/spreadsheetml/2006/main" count="76" uniqueCount="55">
  <si>
    <t>Ventas diarias</t>
  </si>
  <si>
    <t>Productos por Venta</t>
  </si>
  <si>
    <t>Precio de Productos</t>
  </si>
  <si>
    <t>Comision</t>
  </si>
  <si>
    <t>Ingreso mensual</t>
  </si>
  <si>
    <t>Ventas por hora</t>
  </si>
  <si>
    <t>Horas por dia</t>
  </si>
  <si>
    <t>Ida</t>
  </si>
  <si>
    <t>Entrega</t>
  </si>
  <si>
    <t>Vuelta</t>
  </si>
  <si>
    <t>Picking</t>
  </si>
  <si>
    <t>Delivery</t>
  </si>
  <si>
    <t>Take await</t>
  </si>
  <si>
    <t>Viaje completo</t>
  </si>
  <si>
    <t>INGRESOS</t>
  </si>
  <si>
    <t>Armado</t>
  </si>
  <si>
    <t>Participacion</t>
  </si>
  <si>
    <t>u/h</t>
  </si>
  <si>
    <t>$/mes</t>
  </si>
  <si>
    <t>$/u</t>
  </si>
  <si>
    <t>v/d</t>
  </si>
  <si>
    <t>m/v</t>
  </si>
  <si>
    <t>unidades</t>
  </si>
  <si>
    <t>ventas/dia</t>
  </si>
  <si>
    <t>unidades/hora</t>
  </si>
  <si>
    <t>h/d</t>
  </si>
  <si>
    <t>horas/dia</t>
  </si>
  <si>
    <t>v/h</t>
  </si>
  <si>
    <t>s/u</t>
  </si>
  <si>
    <t>segundos/unidades</t>
  </si>
  <si>
    <t>Efectividad</t>
  </si>
  <si>
    <t>(tiempo efectivo de trabajo)</t>
  </si>
  <si>
    <t>Factor Ajuste Persona</t>
  </si>
  <si>
    <t>Entregas Diarias</t>
  </si>
  <si>
    <t>Entregas Horas</t>
  </si>
  <si>
    <t>Entregas por Empleados</t>
  </si>
  <si>
    <t>Empleados por dia</t>
  </si>
  <si>
    <t>Factor Ajuste Horarios</t>
  </si>
  <si>
    <t>(empleados por jornadas de 8 hs)</t>
  </si>
  <si>
    <t>(ajustado)</t>
  </si>
  <si>
    <t>Costo Empleado</t>
  </si>
  <si>
    <t>Costo por entrega</t>
  </si>
  <si>
    <t>Entregas por dia</t>
  </si>
  <si>
    <t>s/v</t>
  </si>
  <si>
    <t>ajustadas</t>
  </si>
  <si>
    <t>Tiempo Efectivo</t>
  </si>
  <si>
    <t>Extencion Dias</t>
  </si>
  <si>
    <t>Extencion Horarios</t>
  </si>
  <si>
    <t>Armados por hora</t>
  </si>
  <si>
    <t>e/h</t>
  </si>
  <si>
    <t>Armados por dia por empleado</t>
  </si>
  <si>
    <t>Entregas por dias por empleado</t>
  </si>
  <si>
    <t>Costo por Entrega</t>
  </si>
  <si>
    <t>(asumindo tiempo parcial)</t>
  </si>
  <si>
    <t>Costo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</si>
</sst>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6" formatCode="_-* #,##0_-;\-* #,##0_-;_-* &quot;-&quot;??_-;_-@_-"/>
    <numFmt numFmtId="170" formatCode="_-&quot;$&quot;* #,##0_-;\-&quot;$&quot;* #,##0_-;_-&quot;$&quot;* &quot;-&quot;??_-;_-@_-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6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66" fontId="0" fillId="0" borderId="0" xfId="1" applyNumberFormat="1" applyFont="1"/>
    <xf numFmtId="0" fontId="3" fillId="0" borderId="0" xfId="0" applyFont="1"/>
    <xf numFmtId="0" fontId="5" fillId="0" borderId="0" xfId="0" applyFont="1"/>
    <xf numFmtId="6" fontId="5" fillId="0" borderId="0" xfId="0" applyNumberFormat="1" applyFont="1"/>
    <xf numFmtId="9" fontId="2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6" fontId="3" fillId="0" borderId="0" xfId="0" applyNumberFormat="1" applyFont="1"/>
    <xf numFmtId="0" fontId="0" fillId="0" borderId="0" xfId="0" applyAlignment="1">
      <alignment horizontal="left" indent="2"/>
    </xf>
    <xf numFmtId="164" fontId="0" fillId="0" borderId="0" xfId="0" applyNumberFormat="1"/>
    <xf numFmtId="164" fontId="3" fillId="0" borderId="0" xfId="1" applyNumberFormat="1" applyFont="1"/>
    <xf numFmtId="2" fontId="0" fillId="0" borderId="0" xfId="0" applyNumberFormat="1"/>
    <xf numFmtId="164" fontId="0" fillId="0" borderId="0" xfId="1" applyNumberFormat="1" applyFont="1" applyAlignment="1">
      <alignment horizontal="left" indent="1"/>
    </xf>
    <xf numFmtId="166" fontId="5" fillId="0" borderId="0" xfId="1" applyNumberFormat="1" applyFont="1"/>
    <xf numFmtId="170" fontId="0" fillId="0" borderId="0" xfId="2" applyNumberFormat="1" applyFont="1"/>
    <xf numFmtId="166" fontId="0" fillId="0" borderId="0" xfId="0" applyNumberFormat="1"/>
    <xf numFmtId="164" fontId="0" fillId="0" borderId="0" xfId="1" applyNumberFormat="1" applyFont="1" applyAlignment="1">
      <alignment horizontal="left"/>
    </xf>
    <xf numFmtId="171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8B9D-F62F-4C53-8B9D-642389F479A7}">
  <dimension ref="A1:O51"/>
  <sheetViews>
    <sheetView tabSelected="1" workbookViewId="0">
      <selection activeCell="B6" sqref="B6"/>
    </sheetView>
  </sheetViews>
  <sheetFormatPr defaultRowHeight="14.25" x14ac:dyDescent="0.45"/>
  <cols>
    <col min="1" max="1" width="28.73046875" bestFit="1" customWidth="1"/>
    <col min="2" max="3" width="10.86328125" bestFit="1" customWidth="1"/>
  </cols>
  <sheetData>
    <row r="1" spans="1:15" x14ac:dyDescent="0.45">
      <c r="A1" s="5" t="s">
        <v>14</v>
      </c>
      <c r="N1" t="s">
        <v>22</v>
      </c>
    </row>
    <row r="2" spans="1:15" x14ac:dyDescent="0.45">
      <c r="A2" s="11" t="s">
        <v>0</v>
      </c>
      <c r="B2" s="6">
        <v>50</v>
      </c>
      <c r="C2" s="23" t="s">
        <v>20</v>
      </c>
      <c r="N2" t="s">
        <v>20</v>
      </c>
      <c r="O2" t="s">
        <v>23</v>
      </c>
    </row>
    <row r="3" spans="1:15" x14ac:dyDescent="0.45">
      <c r="A3" s="11" t="s">
        <v>6</v>
      </c>
      <c r="B3" s="6">
        <v>12</v>
      </c>
      <c r="C3" s="23" t="s">
        <v>25</v>
      </c>
      <c r="N3" t="s">
        <v>17</v>
      </c>
      <c r="O3" t="s">
        <v>24</v>
      </c>
    </row>
    <row r="4" spans="1:15" x14ac:dyDescent="0.45">
      <c r="A4" s="11" t="s">
        <v>1</v>
      </c>
      <c r="B4" s="6">
        <v>12</v>
      </c>
      <c r="C4" s="23" t="s">
        <v>17</v>
      </c>
      <c r="N4" t="s">
        <v>25</v>
      </c>
      <c r="O4" t="s">
        <v>26</v>
      </c>
    </row>
    <row r="5" spans="1:15" x14ac:dyDescent="0.45">
      <c r="A5" s="11" t="s">
        <v>2</v>
      </c>
      <c r="B5" s="7">
        <v>200</v>
      </c>
      <c r="C5" s="23" t="s">
        <v>19</v>
      </c>
      <c r="N5" t="s">
        <v>28</v>
      </c>
      <c r="O5" t="s">
        <v>29</v>
      </c>
    </row>
    <row r="6" spans="1:15" x14ac:dyDescent="0.45">
      <c r="A6" s="11" t="s">
        <v>3</v>
      </c>
      <c r="B6" s="8">
        <v>0.15</v>
      </c>
    </row>
    <row r="7" spans="1:15" x14ac:dyDescent="0.45">
      <c r="A7" s="11"/>
    </row>
    <row r="8" spans="1:15" x14ac:dyDescent="0.45">
      <c r="A8" s="13" t="s">
        <v>4</v>
      </c>
      <c r="B8" s="14">
        <f>B2*30*B4*B5*B6</f>
        <v>540000</v>
      </c>
      <c r="C8" s="23" t="s">
        <v>18</v>
      </c>
    </row>
    <row r="9" spans="1:15" x14ac:dyDescent="0.45">
      <c r="A9" s="11" t="s">
        <v>54</v>
      </c>
      <c r="B9" s="21">
        <f>(B24+B40)*B27</f>
        <v>72500.000000000015</v>
      </c>
      <c r="C9" s="21">
        <f>B9*B13</f>
        <v>138409.09090909094</v>
      </c>
      <c r="D9" s="24">
        <f>C9/(B5*B4*B2*30)</f>
        <v>3.8446969696969709E-2</v>
      </c>
    </row>
    <row r="11" spans="1:15" x14ac:dyDescent="0.45">
      <c r="A11" t="s">
        <v>5</v>
      </c>
      <c r="B11" s="3">
        <f>B2/B3</f>
        <v>4.166666666666667</v>
      </c>
      <c r="C11" s="23" t="s">
        <v>27</v>
      </c>
    </row>
    <row r="12" spans="1:15" x14ac:dyDescent="0.45">
      <c r="A12" t="s">
        <v>30</v>
      </c>
      <c r="B12" s="9">
        <v>0.8</v>
      </c>
      <c r="C12" t="s">
        <v>31</v>
      </c>
    </row>
    <row r="13" spans="1:15" x14ac:dyDescent="0.45">
      <c r="A13" t="s">
        <v>37</v>
      </c>
      <c r="B13" s="3">
        <f>(B3/8)/(5.5/7)</f>
        <v>1.9090909090909092</v>
      </c>
      <c r="C13" t="s">
        <v>38</v>
      </c>
    </row>
    <row r="14" spans="1:15" x14ac:dyDescent="0.45">
      <c r="B14" s="2"/>
    </row>
    <row r="15" spans="1:15" x14ac:dyDescent="0.45">
      <c r="A15" s="5" t="s">
        <v>11</v>
      </c>
    </row>
    <row r="16" spans="1:15" x14ac:dyDescent="0.45">
      <c r="A16" s="12" t="s">
        <v>16</v>
      </c>
      <c r="B16" s="2">
        <f>1-B32</f>
        <v>0.8</v>
      </c>
    </row>
    <row r="17" spans="1:3" x14ac:dyDescent="0.45">
      <c r="A17" s="12" t="s">
        <v>13</v>
      </c>
      <c r="B17" s="20">
        <v>30</v>
      </c>
      <c r="C17" s="23" t="s">
        <v>21</v>
      </c>
    </row>
    <row r="18" spans="1:3" x14ac:dyDescent="0.45">
      <c r="A18" s="15" t="s">
        <v>8</v>
      </c>
      <c r="B18" s="20">
        <v>5</v>
      </c>
      <c r="C18" s="23" t="s">
        <v>21</v>
      </c>
    </row>
    <row r="19" spans="1:3" x14ac:dyDescent="0.45">
      <c r="A19" s="15" t="s">
        <v>7</v>
      </c>
      <c r="B19" s="3">
        <f>(B17-B18)/2</f>
        <v>12.5</v>
      </c>
      <c r="C19" s="23" t="s">
        <v>21</v>
      </c>
    </row>
    <row r="20" spans="1:3" x14ac:dyDescent="0.45">
      <c r="A20" s="15" t="s">
        <v>9</v>
      </c>
      <c r="B20" s="3">
        <f>B19</f>
        <v>12.5</v>
      </c>
      <c r="C20" s="23" t="s">
        <v>21</v>
      </c>
    </row>
    <row r="21" spans="1:3" x14ac:dyDescent="0.45">
      <c r="A21" s="15" t="s">
        <v>33</v>
      </c>
      <c r="B21" s="4">
        <f>B2*B16</f>
        <v>40</v>
      </c>
    </row>
    <row r="22" spans="1:3" x14ac:dyDescent="0.45">
      <c r="A22" s="15" t="s">
        <v>34</v>
      </c>
      <c r="B22" s="3">
        <f>B21/B3</f>
        <v>3.3333333333333335</v>
      </c>
    </row>
    <row r="23" spans="1:3" x14ac:dyDescent="0.45">
      <c r="A23" s="15" t="s">
        <v>35</v>
      </c>
      <c r="B23" s="3">
        <f>60/(B17/B12)</f>
        <v>1.6</v>
      </c>
      <c r="C23" t="s">
        <v>39</v>
      </c>
    </row>
    <row r="24" spans="1:3" x14ac:dyDescent="0.45">
      <c r="A24" s="15" t="s">
        <v>36</v>
      </c>
      <c r="B24" s="19">
        <f>B22/B23</f>
        <v>2.0833333333333335</v>
      </c>
      <c r="C24" s="3">
        <f>B24*B13</f>
        <v>3.9772727272727275</v>
      </c>
    </row>
    <row r="25" spans="1:3" x14ac:dyDescent="0.45">
      <c r="A25" s="15" t="s">
        <v>51</v>
      </c>
      <c r="B25" s="3">
        <f>B2/B24</f>
        <v>24</v>
      </c>
      <c r="C25" s="3">
        <f>B2/C24</f>
        <v>12.571428571428571</v>
      </c>
    </row>
    <row r="26" spans="1:3" x14ac:dyDescent="0.45">
      <c r="A26" s="15"/>
    </row>
    <row r="27" spans="1:3" x14ac:dyDescent="0.45">
      <c r="A27" s="15" t="s">
        <v>40</v>
      </c>
      <c r="B27" s="1">
        <v>30000</v>
      </c>
    </row>
    <row r="28" spans="1:3" x14ac:dyDescent="0.45">
      <c r="A28" s="15" t="s">
        <v>41</v>
      </c>
      <c r="B28" s="21">
        <f>$B$27/(B25*30)</f>
        <v>41.666666666666664</v>
      </c>
      <c r="C28" s="21">
        <f>$B$27/(C25*30)</f>
        <v>79.545454545454547</v>
      </c>
    </row>
    <row r="29" spans="1:3" x14ac:dyDescent="0.45">
      <c r="A29" s="15"/>
    </row>
    <row r="30" spans="1:3" x14ac:dyDescent="0.45">
      <c r="A30" s="11"/>
    </row>
    <row r="31" spans="1:3" x14ac:dyDescent="0.45">
      <c r="A31" s="5" t="s">
        <v>12</v>
      </c>
    </row>
    <row r="32" spans="1:3" x14ac:dyDescent="0.45">
      <c r="A32" s="12" t="s">
        <v>16</v>
      </c>
      <c r="B32" s="10">
        <v>0.2</v>
      </c>
    </row>
    <row r="33" spans="1:9" x14ac:dyDescent="0.45">
      <c r="A33" s="11" t="s">
        <v>8</v>
      </c>
      <c r="B33" s="4">
        <f>B18</f>
        <v>5</v>
      </c>
      <c r="C33" s="23" t="s">
        <v>21</v>
      </c>
    </row>
    <row r="34" spans="1:9" x14ac:dyDescent="0.45">
      <c r="A34" s="11" t="s">
        <v>42</v>
      </c>
      <c r="B34" s="4">
        <f>B2*B32</f>
        <v>10</v>
      </c>
      <c r="C34" s="23" t="s">
        <v>20</v>
      </c>
    </row>
    <row r="35" spans="1:9" x14ac:dyDescent="0.45">
      <c r="C35" s="23"/>
    </row>
    <row r="36" spans="1:9" x14ac:dyDescent="0.45">
      <c r="A36" s="5" t="s">
        <v>10</v>
      </c>
      <c r="C36" s="23"/>
    </row>
    <row r="37" spans="1:9" x14ac:dyDescent="0.45">
      <c r="A37" s="11" t="s">
        <v>15</v>
      </c>
      <c r="B37" s="4">
        <v>4</v>
      </c>
      <c r="C37" s="23" t="s">
        <v>21</v>
      </c>
    </row>
    <row r="38" spans="1:9" x14ac:dyDescent="0.45">
      <c r="A38" s="11" t="s">
        <v>8</v>
      </c>
      <c r="B38" s="4">
        <v>4</v>
      </c>
      <c r="C38" s="23" t="s">
        <v>21</v>
      </c>
    </row>
    <row r="39" spans="1:9" x14ac:dyDescent="0.45">
      <c r="A39" s="11" t="s">
        <v>48</v>
      </c>
      <c r="B39" s="4">
        <f>60/(B37+B38*B32)</f>
        <v>12.5</v>
      </c>
      <c r="C39" s="23" t="s">
        <v>49</v>
      </c>
    </row>
    <row r="40" spans="1:9" x14ac:dyDescent="0.45">
      <c r="A40" s="11" t="s">
        <v>36</v>
      </c>
      <c r="B40" s="3">
        <f>B11/B39</f>
        <v>0.33333333333333337</v>
      </c>
      <c r="C40" s="23"/>
    </row>
    <row r="41" spans="1:9" x14ac:dyDescent="0.45">
      <c r="A41" s="11" t="s">
        <v>50</v>
      </c>
      <c r="B41" s="4">
        <f>8*60/B39</f>
        <v>38.4</v>
      </c>
      <c r="C41" s="22">
        <f>B41*B12</f>
        <v>30.72</v>
      </c>
    </row>
    <row r="42" spans="1:9" x14ac:dyDescent="0.45">
      <c r="A42" s="11" t="s">
        <v>40</v>
      </c>
      <c r="B42" s="21">
        <f>_xlfn.CEILING.MATH(B40,0.5)*$B$27</f>
        <v>15000</v>
      </c>
      <c r="C42" s="21">
        <f>B42</f>
        <v>15000</v>
      </c>
      <c r="E42" t="s">
        <v>53</v>
      </c>
    </row>
    <row r="43" spans="1:9" x14ac:dyDescent="0.45">
      <c r="A43" s="11" t="s">
        <v>52</v>
      </c>
      <c r="B43" s="21">
        <f>B42/(B41*30)</f>
        <v>13.020833333333334</v>
      </c>
      <c r="C43" s="21">
        <f>C42/(C41*30)</f>
        <v>16.276041666666668</v>
      </c>
    </row>
    <row r="44" spans="1:9" x14ac:dyDescent="0.45">
      <c r="A44" s="11"/>
      <c r="B44" s="4"/>
    </row>
    <row r="45" spans="1:9" x14ac:dyDescent="0.45">
      <c r="A45" s="11"/>
      <c r="B45" s="4"/>
    </row>
    <row r="46" spans="1:9" x14ac:dyDescent="0.45">
      <c r="A46" s="11"/>
      <c r="B46" s="4"/>
    </row>
    <row r="47" spans="1:9" x14ac:dyDescent="0.45">
      <c r="B47" s="4"/>
      <c r="D47" t="s">
        <v>47</v>
      </c>
      <c r="E47" t="s">
        <v>45</v>
      </c>
      <c r="F47" t="s">
        <v>46</v>
      </c>
      <c r="H47">
        <v>15</v>
      </c>
      <c r="I47" t="s">
        <v>28</v>
      </c>
    </row>
    <row r="48" spans="1:9" x14ac:dyDescent="0.45">
      <c r="A48" t="s">
        <v>6</v>
      </c>
      <c r="B48" s="4">
        <f>B3</f>
        <v>12</v>
      </c>
      <c r="C48" t="s">
        <v>25</v>
      </c>
      <c r="D48">
        <f>B48/8</f>
        <v>1.5</v>
      </c>
      <c r="E48" s="18">
        <f>D48/B12</f>
        <v>1.875</v>
      </c>
      <c r="F48" s="17">
        <f>E48/(5.5/7)</f>
        <v>2.3863636363636362</v>
      </c>
      <c r="G48">
        <f>_xlfn.CEILING.MATH(F48)</f>
        <v>3</v>
      </c>
      <c r="H48">
        <f>H47*B4</f>
        <v>180</v>
      </c>
      <c r="I48" t="s">
        <v>43</v>
      </c>
    </row>
    <row r="49" spans="1:10" x14ac:dyDescent="0.45">
      <c r="A49" t="s">
        <v>32</v>
      </c>
      <c r="B49" s="16">
        <f>F48</f>
        <v>2.3863636363636362</v>
      </c>
      <c r="H49">
        <f>H48/60</f>
        <v>3</v>
      </c>
      <c r="I49" t="s">
        <v>27</v>
      </c>
    </row>
    <row r="50" spans="1:10" x14ac:dyDescent="0.45">
      <c r="H50" s="3">
        <f>H49/B12</f>
        <v>3.75</v>
      </c>
      <c r="I50" t="s">
        <v>27</v>
      </c>
      <c r="J50" t="s">
        <v>44</v>
      </c>
    </row>
    <row r="51" spans="1:10" x14ac:dyDescent="0.45">
      <c r="H51" s="16">
        <f>_xlfn.CEILING.MATH(H50)</f>
        <v>4</v>
      </c>
      <c r="I5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 Battista</dc:creator>
  <cp:lastModifiedBy>Alejandro Di Battista</cp:lastModifiedBy>
  <dcterms:created xsi:type="dcterms:W3CDTF">2020-11-30T15:24:57Z</dcterms:created>
  <dcterms:modified xsi:type="dcterms:W3CDTF">2020-11-30T17:22:51Z</dcterms:modified>
</cp:coreProperties>
</file>