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7C225616-6DA4-4D3B-A618-107BFB13D76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NADAL_CostoTotalAlmacenamient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1" l="1"/>
  <c r="Q34" i="1"/>
  <c r="Q33" i="1"/>
  <c r="B33" i="1"/>
  <c r="B39" i="1"/>
  <c r="B40" i="1"/>
  <c r="B41" i="1"/>
  <c r="B42" i="1"/>
  <c r="B44" i="1"/>
  <c r="B45" i="1"/>
  <c r="B46" i="1"/>
  <c r="B47" i="1"/>
  <c r="B49" i="1"/>
  <c r="B50" i="1"/>
  <c r="B51" i="1"/>
  <c r="B52" i="1"/>
  <c r="B54" i="1"/>
  <c r="B55" i="1"/>
  <c r="B56" i="1"/>
  <c r="B57" i="1"/>
  <c r="B59" i="1"/>
  <c r="B60" i="1"/>
  <c r="B61" i="1"/>
  <c r="B62" i="1"/>
  <c r="B64" i="1"/>
  <c r="B65" i="1"/>
  <c r="B66" i="1"/>
  <c r="B67" i="1"/>
  <c r="B69" i="1"/>
  <c r="B70" i="1"/>
  <c r="B71" i="1"/>
  <c r="B72" i="1"/>
  <c r="B74" i="1"/>
  <c r="B75" i="1"/>
  <c r="B76" i="1"/>
  <c r="B77" i="1"/>
  <c r="B79" i="1"/>
  <c r="B80" i="1"/>
  <c r="B81" i="1"/>
  <c r="B82" i="1"/>
  <c r="B84" i="1"/>
  <c r="B85" i="1"/>
  <c r="B86" i="1"/>
  <c r="B87" i="1"/>
  <c r="B89" i="1"/>
  <c r="B90" i="1"/>
  <c r="B91" i="1"/>
  <c r="B9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33" i="1"/>
  <c r="B37" i="1"/>
  <c r="D37" i="1"/>
  <c r="D39" i="1"/>
  <c r="D34" i="1"/>
  <c r="D35" i="1"/>
  <c r="D36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3" i="1"/>
  <c r="B36" i="1"/>
  <c r="B35" i="1"/>
  <c r="B34" i="1"/>
  <c r="C33" i="1"/>
  <c r="R41" i="1" l="1"/>
  <c r="R42" i="1"/>
  <c r="H33" i="1"/>
  <c r="E33" i="1"/>
  <c r="F33" i="1" s="1"/>
  <c r="G33" i="1" l="1"/>
  <c r="J33" i="1" s="1"/>
  <c r="C34" i="1"/>
  <c r="H34" i="1" s="1"/>
  <c r="E34" i="1" l="1"/>
  <c r="F34" i="1"/>
  <c r="G34" i="1" s="1"/>
  <c r="J34" i="1" s="1"/>
  <c r="C35" i="1" l="1"/>
  <c r="H35" i="1" s="1"/>
  <c r="E35" i="1" l="1"/>
  <c r="F35" i="1"/>
  <c r="G35" i="1" l="1"/>
  <c r="J35" i="1" s="1"/>
  <c r="C36" i="1"/>
  <c r="H36" i="1" s="1"/>
  <c r="E36" i="1" l="1"/>
  <c r="F36" i="1"/>
  <c r="G36" i="1" l="1"/>
  <c r="J36" i="1" s="1"/>
  <c r="C37" i="1"/>
  <c r="H37" i="1" s="1"/>
  <c r="E37" i="1" l="1"/>
  <c r="F37" i="1"/>
  <c r="B38" i="1" s="1"/>
  <c r="G37" i="1" l="1"/>
  <c r="J37" i="1" s="1"/>
  <c r="C38" i="1"/>
  <c r="H38" i="1" l="1"/>
  <c r="E38" i="1"/>
  <c r="F38" i="1"/>
  <c r="G38" i="1" l="1"/>
  <c r="J38" i="1" s="1"/>
  <c r="C39" i="1"/>
  <c r="H39" i="1" s="1"/>
  <c r="E39" i="1" l="1"/>
  <c r="F39" i="1"/>
  <c r="G39" i="1" l="1"/>
  <c r="J39" i="1" s="1"/>
  <c r="C40" i="1"/>
  <c r="H40" i="1" s="1"/>
  <c r="E40" i="1" l="1"/>
  <c r="F40" i="1"/>
  <c r="G40" i="1" l="1"/>
  <c r="J40" i="1" s="1"/>
  <c r="C41" i="1"/>
  <c r="H41" i="1" s="1"/>
  <c r="E41" i="1" l="1"/>
  <c r="F41" i="1" s="1"/>
  <c r="G41" i="1" l="1"/>
  <c r="J41" i="1" s="1"/>
  <c r="C42" i="1"/>
  <c r="H42" i="1" s="1"/>
  <c r="E42" i="1" l="1"/>
  <c r="F42" i="1" s="1"/>
  <c r="B43" i="1" s="1"/>
  <c r="G42" i="1" l="1"/>
  <c r="J42" i="1" s="1"/>
  <c r="C43" i="1"/>
  <c r="H43" i="1" s="1"/>
  <c r="E43" i="1" l="1"/>
  <c r="F43" i="1" s="1"/>
  <c r="G43" i="1" l="1"/>
  <c r="J43" i="1" s="1"/>
  <c r="C44" i="1"/>
  <c r="H44" i="1" s="1"/>
  <c r="E44" i="1" l="1"/>
  <c r="F44" i="1" s="1"/>
  <c r="G44" i="1" l="1"/>
  <c r="J44" i="1" s="1"/>
  <c r="C45" i="1"/>
  <c r="H45" i="1" s="1"/>
  <c r="E45" i="1" l="1"/>
  <c r="F45" i="1" s="1"/>
  <c r="G45" i="1" l="1"/>
  <c r="J45" i="1" s="1"/>
  <c r="C46" i="1"/>
  <c r="H46" i="1" s="1"/>
  <c r="E46" i="1" l="1"/>
  <c r="F46" i="1" s="1"/>
  <c r="G46" i="1" l="1"/>
  <c r="J46" i="1" s="1"/>
  <c r="C47" i="1"/>
  <c r="H47" i="1" s="1"/>
  <c r="E47" i="1" l="1"/>
  <c r="F47" i="1" s="1"/>
  <c r="B48" i="1" s="1"/>
  <c r="G47" i="1" l="1"/>
  <c r="J47" i="1" s="1"/>
  <c r="C48" i="1"/>
  <c r="H48" i="1" s="1"/>
  <c r="E48" i="1" l="1"/>
  <c r="F48" i="1" s="1"/>
  <c r="G48" i="1" l="1"/>
  <c r="J48" i="1" s="1"/>
  <c r="C49" i="1"/>
  <c r="H49" i="1" s="1"/>
  <c r="E49" i="1" l="1"/>
  <c r="F49" i="1" s="1"/>
  <c r="G49" i="1" l="1"/>
  <c r="J49" i="1" s="1"/>
  <c r="C50" i="1"/>
  <c r="H50" i="1" s="1"/>
  <c r="E50" i="1" l="1"/>
  <c r="F50" i="1" s="1"/>
  <c r="G50" i="1" l="1"/>
  <c r="J50" i="1" s="1"/>
  <c r="C51" i="1"/>
  <c r="H51" i="1" s="1"/>
  <c r="E51" i="1" l="1"/>
  <c r="F51" i="1" s="1"/>
  <c r="G51" i="1" l="1"/>
  <c r="J51" i="1" s="1"/>
  <c r="C52" i="1"/>
  <c r="H52" i="1" s="1"/>
  <c r="E52" i="1" l="1"/>
  <c r="F52" i="1" s="1"/>
  <c r="B53" i="1" s="1"/>
  <c r="G52" i="1" l="1"/>
  <c r="J52" i="1" s="1"/>
  <c r="C53" i="1"/>
  <c r="H53" i="1" s="1"/>
  <c r="E53" i="1" l="1"/>
  <c r="F53" i="1" s="1"/>
  <c r="G53" i="1" l="1"/>
  <c r="J53" i="1" s="1"/>
  <c r="C54" i="1"/>
  <c r="H54" i="1" s="1"/>
  <c r="E54" i="1" l="1"/>
  <c r="F54" i="1" s="1"/>
  <c r="G54" i="1" l="1"/>
  <c r="J54" i="1" s="1"/>
  <c r="C55" i="1"/>
  <c r="H55" i="1" s="1"/>
  <c r="E55" i="1" l="1"/>
  <c r="F55" i="1" s="1"/>
  <c r="G55" i="1" l="1"/>
  <c r="J55" i="1" s="1"/>
  <c r="C56" i="1"/>
  <c r="H56" i="1" s="1"/>
  <c r="E56" i="1" l="1"/>
  <c r="F56" i="1" s="1"/>
  <c r="G56" i="1" l="1"/>
  <c r="J56" i="1" s="1"/>
  <c r="C57" i="1"/>
  <c r="H57" i="1" s="1"/>
  <c r="E57" i="1" l="1"/>
  <c r="F57" i="1" s="1"/>
  <c r="B58" i="1" s="1"/>
  <c r="G57" i="1" l="1"/>
  <c r="J57" i="1" s="1"/>
  <c r="C58" i="1"/>
  <c r="H58" i="1" s="1"/>
  <c r="E58" i="1" l="1"/>
  <c r="F58" i="1" s="1"/>
  <c r="G58" i="1" l="1"/>
  <c r="J58" i="1" s="1"/>
  <c r="C59" i="1"/>
  <c r="H59" i="1" s="1"/>
  <c r="E59" i="1" l="1"/>
  <c r="F59" i="1" s="1"/>
  <c r="G59" i="1" l="1"/>
  <c r="J59" i="1" s="1"/>
  <c r="C60" i="1"/>
  <c r="H60" i="1" s="1"/>
  <c r="E60" i="1" l="1"/>
  <c r="F60" i="1" s="1"/>
  <c r="G60" i="1" l="1"/>
  <c r="J60" i="1" s="1"/>
  <c r="C61" i="1"/>
  <c r="H61" i="1" s="1"/>
  <c r="E61" i="1" l="1"/>
  <c r="F61" i="1" s="1"/>
  <c r="G61" i="1" l="1"/>
  <c r="J61" i="1" s="1"/>
  <c r="C62" i="1"/>
  <c r="H62" i="1" s="1"/>
  <c r="E62" i="1" l="1"/>
  <c r="F62" i="1" s="1"/>
  <c r="B63" i="1" s="1"/>
  <c r="G62" i="1" l="1"/>
  <c r="J62" i="1" s="1"/>
  <c r="C63" i="1"/>
  <c r="H63" i="1" s="1"/>
  <c r="E63" i="1" l="1"/>
  <c r="F63" i="1" s="1"/>
  <c r="G63" i="1" l="1"/>
  <c r="J63" i="1" s="1"/>
  <c r="C64" i="1"/>
  <c r="H64" i="1" s="1"/>
  <c r="E64" i="1" l="1"/>
  <c r="F64" i="1" s="1"/>
  <c r="G64" i="1" l="1"/>
  <c r="J64" i="1" s="1"/>
  <c r="C65" i="1"/>
  <c r="H65" i="1" s="1"/>
  <c r="E65" i="1" l="1"/>
  <c r="F65" i="1" s="1"/>
  <c r="G65" i="1" l="1"/>
  <c r="J65" i="1" s="1"/>
  <c r="C66" i="1"/>
  <c r="H66" i="1" s="1"/>
  <c r="E66" i="1" l="1"/>
  <c r="F66" i="1" s="1"/>
  <c r="G66" i="1" l="1"/>
  <c r="J66" i="1" s="1"/>
  <c r="C67" i="1"/>
  <c r="H67" i="1" s="1"/>
  <c r="E67" i="1" l="1"/>
  <c r="F67" i="1" s="1"/>
  <c r="B68" i="1" s="1"/>
  <c r="G67" i="1" l="1"/>
  <c r="J67" i="1" s="1"/>
  <c r="C68" i="1"/>
  <c r="H68" i="1" s="1"/>
  <c r="E68" i="1" l="1"/>
  <c r="F68" i="1" s="1"/>
  <c r="G68" i="1" l="1"/>
  <c r="J68" i="1" s="1"/>
  <c r="C69" i="1"/>
  <c r="H69" i="1" s="1"/>
  <c r="E69" i="1" l="1"/>
  <c r="F69" i="1" s="1"/>
  <c r="G69" i="1" l="1"/>
  <c r="J69" i="1" s="1"/>
  <c r="C70" i="1"/>
  <c r="H70" i="1" s="1"/>
  <c r="E70" i="1" l="1"/>
  <c r="F70" i="1" s="1"/>
  <c r="G70" i="1" l="1"/>
  <c r="J70" i="1" s="1"/>
  <c r="C71" i="1"/>
  <c r="H71" i="1" s="1"/>
  <c r="E71" i="1" l="1"/>
  <c r="F71" i="1" s="1"/>
  <c r="G71" i="1" l="1"/>
  <c r="J71" i="1" s="1"/>
  <c r="C72" i="1"/>
  <c r="H72" i="1" s="1"/>
  <c r="E72" i="1" l="1"/>
  <c r="F72" i="1" s="1"/>
  <c r="B73" i="1" s="1"/>
  <c r="G72" i="1" l="1"/>
  <c r="J72" i="1" s="1"/>
  <c r="C73" i="1"/>
  <c r="H73" i="1" s="1"/>
  <c r="E73" i="1" l="1"/>
  <c r="F73" i="1" s="1"/>
  <c r="G73" i="1" l="1"/>
  <c r="J73" i="1" s="1"/>
  <c r="C74" i="1"/>
  <c r="H74" i="1" s="1"/>
  <c r="E74" i="1" l="1"/>
  <c r="F74" i="1" s="1"/>
  <c r="G74" i="1" l="1"/>
  <c r="J74" i="1" s="1"/>
  <c r="C75" i="1"/>
  <c r="H75" i="1" s="1"/>
  <c r="E75" i="1" l="1"/>
  <c r="F75" i="1" s="1"/>
  <c r="G75" i="1" l="1"/>
  <c r="J75" i="1" s="1"/>
  <c r="C76" i="1"/>
  <c r="H76" i="1" s="1"/>
  <c r="E76" i="1" l="1"/>
  <c r="F76" i="1" s="1"/>
  <c r="G76" i="1" l="1"/>
  <c r="J76" i="1" s="1"/>
  <c r="C77" i="1"/>
  <c r="H77" i="1" s="1"/>
  <c r="E77" i="1" l="1"/>
  <c r="F77" i="1" s="1"/>
  <c r="B78" i="1" s="1"/>
  <c r="G77" i="1" l="1"/>
  <c r="J77" i="1" s="1"/>
  <c r="C78" i="1"/>
  <c r="H78" i="1" s="1"/>
  <c r="E78" i="1" l="1"/>
  <c r="F78" i="1" s="1"/>
  <c r="G78" i="1" l="1"/>
  <c r="J78" i="1" s="1"/>
  <c r="C79" i="1"/>
  <c r="H79" i="1" s="1"/>
  <c r="E79" i="1" l="1"/>
  <c r="F79" i="1" s="1"/>
  <c r="G79" i="1" l="1"/>
  <c r="J79" i="1" s="1"/>
  <c r="C80" i="1"/>
  <c r="H80" i="1" s="1"/>
  <c r="E80" i="1" l="1"/>
  <c r="F80" i="1" s="1"/>
  <c r="G80" i="1" l="1"/>
  <c r="J80" i="1" s="1"/>
  <c r="C81" i="1"/>
  <c r="H81" i="1" s="1"/>
  <c r="E81" i="1" l="1"/>
  <c r="F81" i="1" s="1"/>
  <c r="G81" i="1" l="1"/>
  <c r="J81" i="1" s="1"/>
  <c r="C82" i="1"/>
  <c r="H82" i="1" s="1"/>
  <c r="E82" i="1" l="1"/>
  <c r="F82" i="1" s="1"/>
  <c r="B83" i="1" s="1"/>
  <c r="G82" i="1" l="1"/>
  <c r="J82" i="1" s="1"/>
  <c r="C83" i="1"/>
  <c r="H83" i="1" s="1"/>
  <c r="E83" i="1" l="1"/>
  <c r="F83" i="1" s="1"/>
  <c r="G83" i="1" l="1"/>
  <c r="J83" i="1" s="1"/>
  <c r="C84" i="1"/>
  <c r="H84" i="1" s="1"/>
  <c r="E84" i="1" l="1"/>
  <c r="F84" i="1" s="1"/>
  <c r="G84" i="1" l="1"/>
  <c r="J84" i="1" s="1"/>
  <c r="C85" i="1"/>
  <c r="H85" i="1" s="1"/>
  <c r="E85" i="1" l="1"/>
  <c r="F85" i="1" s="1"/>
  <c r="G85" i="1" l="1"/>
  <c r="J85" i="1" s="1"/>
  <c r="C86" i="1"/>
  <c r="H86" i="1" s="1"/>
  <c r="E86" i="1" l="1"/>
  <c r="F86" i="1" s="1"/>
  <c r="G86" i="1" l="1"/>
  <c r="J86" i="1" s="1"/>
  <c r="C87" i="1"/>
  <c r="H87" i="1" s="1"/>
  <c r="E87" i="1" l="1"/>
  <c r="F87" i="1" s="1"/>
  <c r="B88" i="1" s="1"/>
  <c r="G87" i="1" l="1"/>
  <c r="J87" i="1" s="1"/>
  <c r="C88" i="1"/>
  <c r="H88" i="1" s="1"/>
  <c r="E88" i="1" l="1"/>
  <c r="F88" i="1" s="1"/>
  <c r="G88" i="1" l="1"/>
  <c r="J88" i="1" s="1"/>
  <c r="C89" i="1"/>
  <c r="H89" i="1" s="1"/>
  <c r="E89" i="1" l="1"/>
  <c r="F89" i="1" s="1"/>
  <c r="G89" i="1" l="1"/>
  <c r="J89" i="1" s="1"/>
  <c r="C90" i="1"/>
  <c r="H90" i="1" s="1"/>
  <c r="E90" i="1" l="1"/>
  <c r="F90" i="1" s="1"/>
  <c r="G90" i="1" l="1"/>
  <c r="J90" i="1" s="1"/>
  <c r="C91" i="1"/>
  <c r="H91" i="1" s="1"/>
  <c r="E91" i="1" l="1"/>
  <c r="F91" i="1" s="1"/>
  <c r="G91" i="1" l="1"/>
  <c r="J91" i="1" s="1"/>
  <c r="C92" i="1"/>
  <c r="H92" i="1" s="1"/>
  <c r="E92" i="1" l="1"/>
  <c r="F92" i="1" s="1"/>
  <c r="G92" i="1" s="1"/>
  <c r="J92" i="1"/>
</calcChain>
</file>

<file path=xl/sharedStrings.xml><?xml version="1.0" encoding="utf-8"?>
<sst xmlns="http://schemas.openxmlformats.org/spreadsheetml/2006/main" count="40" uniqueCount="37">
  <si>
    <t>Alejandro Nadal</t>
  </si>
  <si>
    <t>Nº Leg</t>
  </si>
  <si>
    <t>Alfa2</t>
  </si>
  <si>
    <t>costo de ventas perdidas</t>
  </si>
  <si>
    <t>Alfa1</t>
  </si>
  <si>
    <t>Costo de almacenamiento</t>
  </si>
  <si>
    <t>Demanda:vd -&gt; 100kg/dia</t>
  </si>
  <si>
    <t>Conclusiones</t>
  </si>
  <si>
    <t>CA</t>
  </si>
  <si>
    <t>Capacidad de Almacenamiento</t>
  </si>
  <si>
    <t>TF</t>
  </si>
  <si>
    <t>Dado que las ventas son relativamente bajas, cercanas a 100, hacer encargos cada 5 dias causa exceso en los gastos. Para una conclusion real de que valor es conveniente, se deberian realizar mas simulaciones y ademas, tener en cuenta las ganacias de esas ventas</t>
  </si>
  <si>
    <t>FP</t>
  </si>
  <si>
    <t>Frecuencia de pedidos</t>
  </si>
  <si>
    <t>Replicas</t>
  </si>
  <si>
    <t>Alfa3</t>
  </si>
  <si>
    <t>Costo de encargo</t>
  </si>
  <si>
    <t>Error(alfa)</t>
  </si>
  <si>
    <t>Dia</t>
  </si>
  <si>
    <t>Entregas del Proveedor</t>
  </si>
  <si>
    <t>Inventario Inicial</t>
  </si>
  <si>
    <t>Demanda</t>
  </si>
  <si>
    <t>Ventas</t>
  </si>
  <si>
    <t>Inventario Final</t>
  </si>
  <si>
    <t>Costo de Almacenamiento</t>
  </si>
  <si>
    <t>Costo de Venta Perdida</t>
  </si>
  <si>
    <t>Costo de Emision de pedido</t>
  </si>
  <si>
    <t>Costo Total</t>
  </si>
  <si>
    <t>Media</t>
  </si>
  <si>
    <t>Variancia</t>
  </si>
  <si>
    <t>Alfa</t>
  </si>
  <si>
    <t>r</t>
  </si>
  <si>
    <t>Estadistico</t>
  </si>
  <si>
    <t xml:space="preserve">Intervalo Confianza </t>
  </si>
  <si>
    <t>CT(LI)</t>
  </si>
  <si>
    <t>Entre estos dos valores estara el costo total del negocio</t>
  </si>
  <si>
    <t>CT(LS)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</si>
</sst>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1209675</xdr:colOff>
      <xdr:row>25</xdr:row>
      <xdr:rowOff>95250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DBBD195B-E100-4B0D-B52C-3373C625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829550" cy="466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21</xdr:col>
      <xdr:colOff>552450</xdr:colOff>
      <xdr:row>65</xdr:row>
      <xdr:rowOff>161925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41D7B5E5-2824-4398-8071-13E8A2146D29}"/>
            </a:ext>
            <a:ext uri="{147F2762-F138-4A5C-976F-8EAC2B608ADB}">
              <a16:predDERef xmlns:a16="http://schemas.microsoft.com/office/drawing/2014/main" pred="{DBBD195B-E100-4B0D-B52C-3373C625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2225" y="8191500"/>
          <a:ext cx="4210050" cy="435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abSelected="1" topLeftCell="J31" workbookViewId="0">
      <selection activeCell="T42" sqref="T42"/>
    </sheetView>
  </sheetViews>
  <sheetFormatPr defaultRowHeight="15"/>
  <cols>
    <col min="2" max="2" width="25" customWidth="1"/>
    <col min="3" max="3" width="15.140625" customWidth="1"/>
    <col min="6" max="6" width="14.85546875" customWidth="1"/>
    <col min="7" max="7" width="16.85546875" customWidth="1"/>
    <col min="8" max="8" width="20.85546875" customWidth="1"/>
    <col min="9" max="9" width="22.85546875" customWidth="1"/>
    <col min="10" max="10" width="21.140625" customWidth="1"/>
  </cols>
  <sheetData>
    <row r="1" spans="1:4">
      <c r="A1" t="s">
        <v>0</v>
      </c>
      <c r="C1" t="s">
        <v>1</v>
      </c>
      <c r="D1">
        <v>23556</v>
      </c>
    </row>
    <row r="2" spans="1:4">
      <c r="D2">
        <v>23556</v>
      </c>
    </row>
    <row r="27" spans="1:14">
      <c r="A27" s="1" t="s">
        <v>2</v>
      </c>
      <c r="B27" s="1">
        <v>6</v>
      </c>
      <c r="C27" t="s">
        <v>3</v>
      </c>
    </row>
    <row r="28" spans="1:14">
      <c r="A28" s="1" t="s">
        <v>4</v>
      </c>
      <c r="B28" s="1">
        <v>1</v>
      </c>
      <c r="C28" t="s">
        <v>5</v>
      </c>
      <c r="E28" t="s">
        <v>6</v>
      </c>
      <c r="G28" t="s">
        <v>7</v>
      </c>
    </row>
    <row r="29" spans="1:14">
      <c r="A29" s="1" t="s">
        <v>8</v>
      </c>
      <c r="B29" s="1">
        <v>750</v>
      </c>
      <c r="C29" t="s">
        <v>9</v>
      </c>
      <c r="E29" t="s">
        <v>10</v>
      </c>
      <c r="F29">
        <v>60</v>
      </c>
      <c r="G29" t="s">
        <v>11</v>
      </c>
    </row>
    <row r="30" spans="1:14">
      <c r="A30" s="1" t="s">
        <v>12</v>
      </c>
      <c r="B30" s="1">
        <v>5</v>
      </c>
      <c r="C30" t="s">
        <v>13</v>
      </c>
      <c r="E30" t="s">
        <v>14</v>
      </c>
      <c r="F30">
        <v>51</v>
      </c>
    </row>
    <row r="31" spans="1:14">
      <c r="A31" s="1" t="s">
        <v>15</v>
      </c>
      <c r="B31" s="1">
        <v>1000</v>
      </c>
      <c r="C31" t="s">
        <v>16</v>
      </c>
      <c r="E31" t="s">
        <v>17</v>
      </c>
      <c r="F31">
        <v>0.05</v>
      </c>
    </row>
    <row r="32" spans="1:14">
      <c r="A32" s="14" t="s">
        <v>18</v>
      </c>
      <c r="B32" s="14" t="s">
        <v>19</v>
      </c>
      <c r="C32" s="14" t="s">
        <v>20</v>
      </c>
      <c r="D32" s="14" t="s">
        <v>21</v>
      </c>
      <c r="E32" s="14" t="s">
        <v>22</v>
      </c>
      <c r="F32" s="14" t="s">
        <v>23</v>
      </c>
      <c r="G32" s="15" t="s">
        <v>24</v>
      </c>
      <c r="H32" s="15" t="s">
        <v>25</v>
      </c>
      <c r="I32" s="15" t="s">
        <v>26</v>
      </c>
      <c r="J32" s="15" t="s">
        <v>27</v>
      </c>
      <c r="M32" s="16" t="s">
        <v>14</v>
      </c>
      <c r="N32" s="16" t="s">
        <v>27</v>
      </c>
    </row>
    <row r="33" spans="1:20">
      <c r="A33" s="1">
        <v>0</v>
      </c>
      <c r="B33" s="3">
        <f>IF(MOD(A33,$B$30)=0,$B$29,0)</f>
        <v>750</v>
      </c>
      <c r="C33" s="3">
        <f>B33</f>
        <v>750</v>
      </c>
      <c r="D33" s="3">
        <f ca="1">-100*(LN(1-RAND()))</f>
        <v>0.23284212800021337</v>
      </c>
      <c r="E33" s="3">
        <f ca="1">IF(D33&gt;C33,C33,D33)</f>
        <v>0.23284212800021337</v>
      </c>
      <c r="F33" s="3">
        <f ca="1">MAX(0,C33-E33)</f>
        <v>749.76715787199976</v>
      </c>
      <c r="G33" s="3">
        <f ca="1">F33*$B$28</f>
        <v>749.76715787199976</v>
      </c>
      <c r="H33" s="3">
        <f ca="1">IF(D33&gt;C33,$B$27*(D33-C33),0)</f>
        <v>0</v>
      </c>
      <c r="I33" s="4">
        <f>IF(MOD(A33,5)=0,1000,0)</f>
        <v>1000</v>
      </c>
      <c r="J33" s="3">
        <f ca="1">H33+I33+G33</f>
        <v>1749.7671578719996</v>
      </c>
      <c r="M33" s="17">
        <v>1</v>
      </c>
      <c r="N33" s="5">
        <v>39162.723654451765</v>
      </c>
      <c r="P33" s="18" t="s">
        <v>28</v>
      </c>
      <c r="Q33" s="1">
        <f>AVERAGE(N33:N83)</f>
        <v>41028.584267388549</v>
      </c>
    </row>
    <row r="34" spans="1:20">
      <c r="A34" s="1">
        <v>1</v>
      </c>
      <c r="B34" s="3">
        <f>IF(MOD(A34,$B$30)=0,$B$29,0)</f>
        <v>0</v>
      </c>
      <c r="C34" s="3">
        <f ca="1">F33</f>
        <v>749.76715787199976</v>
      </c>
      <c r="D34" s="3">
        <f ca="1">-100*(LN(1-RAND()))</f>
        <v>73.25961268620631</v>
      </c>
      <c r="E34" s="3">
        <f ca="1">IF(D34&gt;C34,C34,D34)</f>
        <v>73.25961268620631</v>
      </c>
      <c r="F34" s="3">
        <f ca="1">MAX(0,C34-E34)</f>
        <v>676.50754518579345</v>
      </c>
      <c r="G34" s="3">
        <f ca="1">F34*$B$28</f>
        <v>676.50754518579345</v>
      </c>
      <c r="H34" s="3">
        <f ca="1">IF(D34&gt;C34,$B$27*(D34-C34),0)</f>
        <v>0</v>
      </c>
      <c r="I34" s="4">
        <f>IF(MOD(A34,5)=0,1000,0)</f>
        <v>0</v>
      </c>
      <c r="J34" s="3">
        <f ca="1">I34+H34+G34+J33</f>
        <v>2426.274703057793</v>
      </c>
      <c r="M34" s="17">
        <v>2</v>
      </c>
      <c r="N34" s="5">
        <v>41457.884012404094</v>
      </c>
      <c r="P34" s="18" t="s">
        <v>29</v>
      </c>
      <c r="Q34" s="1">
        <f>_xlfn.STDEV.S(N33:N83)</f>
        <v>2139.6445905116707</v>
      </c>
    </row>
    <row r="35" spans="1:20">
      <c r="A35" s="1">
        <v>2</v>
      </c>
      <c r="B35" s="3">
        <f>IF(MOD(A35,$B$30)=0,$B$29,0)</f>
        <v>0</v>
      </c>
      <c r="C35" s="3">
        <f t="shared" ref="C35:C92" ca="1" si="0">B35+F34</f>
        <v>676.50754518579345</v>
      </c>
      <c r="D35" s="3">
        <f t="shared" ref="D34:D92" ca="1" si="1">-100*(LN(1-RAND()))</f>
        <v>219.09153196544224</v>
      </c>
      <c r="E35" s="3">
        <f t="shared" ref="E34:E92" ca="1" si="2">IF(D35&gt;C35,C35,D35)</f>
        <v>219.09153196544224</v>
      </c>
      <c r="F35" s="3">
        <f ca="1">MAX(0,C35-E35)</f>
        <v>457.4160132203512</v>
      </c>
      <c r="G35" s="3">
        <f t="shared" ref="G34:G92" ca="1" si="3">F35*$B$28</f>
        <v>457.4160132203512</v>
      </c>
      <c r="H35" s="3">
        <f ca="1">IF(D35&gt;C35,$B$27*(D35-C35),0)</f>
        <v>0</v>
      </c>
      <c r="I35" s="4">
        <f>IF(MOD(A35,5)=0,1000,0)</f>
        <v>0</v>
      </c>
      <c r="J35" s="3">
        <f ca="1">I35+H35+G35+J34</f>
        <v>2883.690716278144</v>
      </c>
      <c r="M35" s="17">
        <v>3</v>
      </c>
      <c r="N35" s="5">
        <v>42131.691866935354</v>
      </c>
      <c r="P35" s="18" t="s">
        <v>30</v>
      </c>
      <c r="Q35" s="1">
        <v>0.05</v>
      </c>
    </row>
    <row r="36" spans="1:20">
      <c r="A36" s="1">
        <v>3</v>
      </c>
      <c r="B36" s="3">
        <f t="shared" ref="B36:B92" si="4">IF(MOD(A36,$B$30)=0,$B$29,0)</f>
        <v>0</v>
      </c>
      <c r="C36" s="3">
        <f t="shared" ca="1" si="0"/>
        <v>457.4160132203512</v>
      </c>
      <c r="D36" s="3">
        <f t="shared" ca="1" si="1"/>
        <v>285.86564690916845</v>
      </c>
      <c r="E36" s="3">
        <f t="shared" ca="1" si="2"/>
        <v>285.86564690916845</v>
      </c>
      <c r="F36" s="3">
        <f ca="1">MAX(0,C36-E36)</f>
        <v>171.55036631118276</v>
      </c>
      <c r="G36" s="3">
        <f t="shared" ca="1" si="3"/>
        <v>171.55036631118276</v>
      </c>
      <c r="H36" s="3">
        <f ca="1">IF(D36&gt;C36,$B$27*(D36-C36),0)</f>
        <v>0</v>
      </c>
      <c r="I36" s="4">
        <f>IF(MOD(A36,5)=0,1000,0)</f>
        <v>0</v>
      </c>
      <c r="J36" s="3">
        <f ca="1">I36+H36+G36+J35</f>
        <v>3055.2410825893267</v>
      </c>
      <c r="M36" s="17">
        <v>4</v>
      </c>
      <c r="N36" s="5">
        <v>41084.158863473865</v>
      </c>
      <c r="P36" s="18" t="s">
        <v>31</v>
      </c>
      <c r="Q36" s="1">
        <v>51</v>
      </c>
    </row>
    <row r="37" spans="1:20">
      <c r="A37" s="1">
        <v>4</v>
      </c>
      <c r="B37" s="3">
        <f>IF(MOD(A37,$B$30)=0,$B$29,0)</f>
        <v>0</v>
      </c>
      <c r="C37" s="3">
        <f ca="1">B37+F36</f>
        <v>171.55036631118276</v>
      </c>
      <c r="D37" s="3">
        <f ca="1">-100*(LN(1-RAND()))</f>
        <v>97.291785103906065</v>
      </c>
      <c r="E37" s="3">
        <f t="shared" ca="1" si="2"/>
        <v>97.291785103906065</v>
      </c>
      <c r="F37" s="3">
        <f ca="1">MAX(0,C37-E37)</f>
        <v>74.258581207276691</v>
      </c>
      <c r="G37" s="3">
        <f ca="1">F37*$B$28</f>
        <v>74.258581207276691</v>
      </c>
      <c r="H37" s="3">
        <f ca="1">IF(D37&gt;C37,$B$27*(D37-C37),0)</f>
        <v>0</v>
      </c>
      <c r="I37" s="4">
        <f>IF(MOD(A37,5)=0,1000,0)</f>
        <v>0</v>
      </c>
      <c r="J37" s="3">
        <f ca="1">I37+H37+G37+J36</f>
        <v>3129.4996637966033</v>
      </c>
      <c r="M37" s="17">
        <v>5</v>
      </c>
      <c r="N37" s="5">
        <v>38801.098034726841</v>
      </c>
      <c r="P37" s="16"/>
    </row>
    <row r="38" spans="1:20">
      <c r="A38" s="1">
        <v>5</v>
      </c>
      <c r="B38" s="3">
        <f ca="1">IF(MOD(A38,$B$30)=0,$B$29-F37,0)</f>
        <v>675.74141879272327</v>
      </c>
      <c r="C38" s="3">
        <f ca="1">B38+F37</f>
        <v>750</v>
      </c>
      <c r="D38" s="3">
        <f t="shared" ca="1" si="1"/>
        <v>205.65291797872442</v>
      </c>
      <c r="E38" s="3">
        <f t="shared" ca="1" si="2"/>
        <v>205.65291797872442</v>
      </c>
      <c r="F38" s="3">
        <f ca="1">MAX(0,C38-E38)</f>
        <v>544.34708202127558</v>
      </c>
      <c r="G38" s="3">
        <f t="shared" ca="1" si="3"/>
        <v>544.34708202127558</v>
      </c>
      <c r="H38" s="3">
        <f ca="1">IF(D38&gt;C38,$B$27*(D38-C38),0)</f>
        <v>0</v>
      </c>
      <c r="I38" s="4">
        <f>IF(MOD(A38,5)=0,1000,0)</f>
        <v>1000</v>
      </c>
      <c r="J38" s="3">
        <f ca="1">I38+H38+G38+J37</f>
        <v>4673.8467458178784</v>
      </c>
      <c r="M38" s="17">
        <v>6</v>
      </c>
      <c r="N38" s="5">
        <v>41100.382114942448</v>
      </c>
      <c r="P38" s="16" t="s">
        <v>32</v>
      </c>
      <c r="Q38" s="1">
        <f>-_xlfn.T.INV(Q35/2,Q36-1)</f>
        <v>2.0085591121007611</v>
      </c>
    </row>
    <row r="39" spans="1:20">
      <c r="A39" s="1">
        <v>6</v>
      </c>
      <c r="B39" s="3">
        <f t="shared" ref="B39:B92" si="5">IF(MOD(A39,$B$30)=0,$B$29-F38,0)</f>
        <v>0</v>
      </c>
      <c r="C39" s="3">
        <f t="shared" ca="1" si="0"/>
        <v>544.34708202127558</v>
      </c>
      <c r="D39" s="3">
        <f ca="1">-100*(LN(1-RAND()))</f>
        <v>16.595466933431521</v>
      </c>
      <c r="E39" s="3">
        <f t="shared" ca="1" si="2"/>
        <v>16.595466933431521</v>
      </c>
      <c r="F39" s="3">
        <f ca="1">MAX(0,C39-E39)</f>
        <v>527.75161508784402</v>
      </c>
      <c r="G39" s="3">
        <f t="shared" ca="1" si="3"/>
        <v>527.75161508784402</v>
      </c>
      <c r="H39" s="3">
        <f ca="1">IF(D39&gt;C39,$B$27*(D39-C39),0)</f>
        <v>0</v>
      </c>
      <c r="I39" s="4">
        <f>IF(MOD(A39,5)=0,1000,0)</f>
        <v>0</v>
      </c>
      <c r="J39" s="3">
        <f ca="1">I39+H39+G39+J38</f>
        <v>5201.5983609057221</v>
      </c>
      <c r="M39" s="17">
        <v>7</v>
      </c>
      <c r="N39" s="5">
        <v>40088.098698838905</v>
      </c>
    </row>
    <row r="40" spans="1:20">
      <c r="A40" s="1">
        <v>7</v>
      </c>
      <c r="B40" s="3">
        <f t="shared" si="5"/>
        <v>0</v>
      </c>
      <c r="C40" s="3">
        <f t="shared" ca="1" si="0"/>
        <v>527.75161508784402</v>
      </c>
      <c r="D40" s="3">
        <f t="shared" ca="1" si="1"/>
        <v>16.092385793237924</v>
      </c>
      <c r="E40" s="3">
        <f t="shared" ca="1" si="2"/>
        <v>16.092385793237924</v>
      </c>
      <c r="F40" s="3">
        <f ca="1">MAX(0,C40-E40)</f>
        <v>511.65922929460612</v>
      </c>
      <c r="G40" s="3">
        <f t="shared" ca="1" si="3"/>
        <v>511.65922929460612</v>
      </c>
      <c r="H40" s="3">
        <f ca="1">IF(D40&gt;C40,$B$27*(D40-C40),0)</f>
        <v>0</v>
      </c>
      <c r="I40" s="4">
        <f>IF(MOD(A40,5)=0,1000,0)</f>
        <v>0</v>
      </c>
      <c r="J40" s="3">
        <f ca="1">I40+H40+G40+J39</f>
        <v>5713.2575902003282</v>
      </c>
      <c r="M40" s="17">
        <v>8</v>
      </c>
      <c r="N40" s="5">
        <v>43766.429304233061</v>
      </c>
      <c r="P40" s="10" t="s">
        <v>33</v>
      </c>
      <c r="Q40" s="12"/>
      <c r="R40" s="11" t="s">
        <v>27</v>
      </c>
    </row>
    <row r="41" spans="1:20">
      <c r="A41" s="1">
        <v>8</v>
      </c>
      <c r="B41" s="3">
        <f t="shared" si="5"/>
        <v>0</v>
      </c>
      <c r="C41" s="3">
        <f t="shared" ca="1" si="0"/>
        <v>511.65922929460612</v>
      </c>
      <c r="D41" s="3">
        <f t="shared" ca="1" si="1"/>
        <v>10.636907010500481</v>
      </c>
      <c r="E41" s="3">
        <f t="shared" ca="1" si="2"/>
        <v>10.636907010500481</v>
      </c>
      <c r="F41" s="3">
        <f ca="1">MAX(0,C41-E41)</f>
        <v>501.02232228410566</v>
      </c>
      <c r="G41" s="3">
        <f t="shared" ca="1" si="3"/>
        <v>501.02232228410566</v>
      </c>
      <c r="H41" s="3">
        <f ca="1">IF(D41&gt;C41,$B$27*(D41-C41),0)</f>
        <v>0</v>
      </c>
      <c r="I41" s="4">
        <f>IF(MOD(A41,5)=0,1000,0)</f>
        <v>0</v>
      </c>
      <c r="J41" s="3">
        <f ca="1">I41+H41+G41+J40</f>
        <v>6214.2799124844341</v>
      </c>
      <c r="M41" s="17">
        <v>9</v>
      </c>
      <c r="N41" s="5">
        <v>41527.056057807356</v>
      </c>
      <c r="P41" s="6" t="s">
        <v>34</v>
      </c>
      <c r="Q41" s="7"/>
      <c r="R41" s="13">
        <f>Q33-(Q38*(Q34/SQRT(Q36)))</f>
        <v>40426.799528952652</v>
      </c>
      <c r="T41" t="s">
        <v>35</v>
      </c>
    </row>
    <row r="42" spans="1:20">
      <c r="A42" s="1">
        <v>9</v>
      </c>
      <c r="B42" s="3">
        <f t="shared" si="5"/>
        <v>0</v>
      </c>
      <c r="C42" s="3">
        <f t="shared" ca="1" si="0"/>
        <v>501.02232228410566</v>
      </c>
      <c r="D42" s="3">
        <f t="shared" ca="1" si="1"/>
        <v>39.407016362620851</v>
      </c>
      <c r="E42" s="3">
        <f t="shared" ca="1" si="2"/>
        <v>39.407016362620851</v>
      </c>
      <c r="F42" s="3">
        <f ca="1">MAX(0,C42-E42)</f>
        <v>461.61530592148483</v>
      </c>
      <c r="G42" s="3">
        <f t="shared" ca="1" si="3"/>
        <v>461.61530592148483</v>
      </c>
      <c r="H42" s="3">
        <f ca="1">IF(D42&gt;C42,$B$27*(D42-C42),0)</f>
        <v>0</v>
      </c>
      <c r="I42" s="4">
        <f>IF(MOD(A42,5)=0,1000,0)</f>
        <v>0</v>
      </c>
      <c r="J42" s="3">
        <f ca="1">I42+H42+G42+J41</f>
        <v>6675.895218405919</v>
      </c>
      <c r="M42" s="17">
        <v>10</v>
      </c>
      <c r="N42" s="5">
        <v>39491.689687152219</v>
      </c>
      <c r="P42" s="8" t="s">
        <v>36</v>
      </c>
      <c r="Q42" s="9"/>
      <c r="R42" s="5">
        <f>Q33+(Q38*(Q34/SQRT(Q36)))</f>
        <v>41630.369005824447</v>
      </c>
    </row>
    <row r="43" spans="1:20">
      <c r="A43" s="1">
        <v>10</v>
      </c>
      <c r="B43" s="3">
        <f ca="1">IF(MOD(A43,$B$30)=0,$B$29-F42,0)</f>
        <v>288.38469407851517</v>
      </c>
      <c r="C43" s="3">
        <f t="shared" ca="1" si="0"/>
        <v>750</v>
      </c>
      <c r="D43" s="3">
        <f t="shared" ca="1" si="1"/>
        <v>66.656407150130974</v>
      </c>
      <c r="E43" s="3">
        <f t="shared" ca="1" si="2"/>
        <v>66.656407150130974</v>
      </c>
      <c r="F43" s="3">
        <f ca="1">MAX(0,C43-E43)</f>
        <v>683.34359284986908</v>
      </c>
      <c r="G43" s="3">
        <f t="shared" ca="1" si="3"/>
        <v>683.34359284986908</v>
      </c>
      <c r="H43" s="3">
        <f ca="1">IF(D43&gt;C43,$B$27*(D43-C43),0)</f>
        <v>0</v>
      </c>
      <c r="I43" s="4">
        <f>IF(MOD(A43,5)=0,1000,0)</f>
        <v>1000</v>
      </c>
      <c r="J43" s="3">
        <f ca="1">I43+H43+G43+J42</f>
        <v>8359.2388112557874</v>
      </c>
      <c r="M43" s="17">
        <v>11</v>
      </c>
      <c r="N43" s="5">
        <v>42811.63271714063</v>
      </c>
    </row>
    <row r="44" spans="1:20">
      <c r="A44" s="1">
        <v>11</v>
      </c>
      <c r="B44" s="3">
        <f t="shared" si="5"/>
        <v>0</v>
      </c>
      <c r="C44" s="3">
        <f t="shared" ca="1" si="0"/>
        <v>683.34359284986908</v>
      </c>
      <c r="D44" s="3">
        <f t="shared" ca="1" si="1"/>
        <v>71.895159645025245</v>
      </c>
      <c r="E44" s="3">
        <f t="shared" ca="1" si="2"/>
        <v>71.895159645025245</v>
      </c>
      <c r="F44" s="3">
        <f ca="1">MAX(0,C44-E44)</f>
        <v>611.44843320484381</v>
      </c>
      <c r="G44" s="3">
        <f t="shared" ca="1" si="3"/>
        <v>611.44843320484381</v>
      </c>
      <c r="H44" s="3">
        <f ca="1">IF(D44&gt;C44,$B$27*(D44-C44),0)</f>
        <v>0</v>
      </c>
      <c r="I44" s="4">
        <f>IF(MOD(A44,5)=0,1000,0)</f>
        <v>0</v>
      </c>
      <c r="J44" s="3">
        <f ca="1">I44+H44+G44+J43</f>
        <v>8970.6872444606306</v>
      </c>
      <c r="M44" s="17">
        <v>12</v>
      </c>
      <c r="N44" s="5">
        <v>39353.909304837805</v>
      </c>
    </row>
    <row r="45" spans="1:20">
      <c r="A45" s="1">
        <v>12</v>
      </c>
      <c r="B45" s="3">
        <f t="shared" si="5"/>
        <v>0</v>
      </c>
      <c r="C45" s="3">
        <f t="shared" ca="1" si="0"/>
        <v>611.44843320484381</v>
      </c>
      <c r="D45" s="3">
        <f t="shared" ca="1" si="1"/>
        <v>29.333597183927974</v>
      </c>
      <c r="E45" s="3">
        <f t="shared" ca="1" si="2"/>
        <v>29.333597183927974</v>
      </c>
      <c r="F45" s="3">
        <f ca="1">MAX(0,C45-E45)</f>
        <v>582.11483602091585</v>
      </c>
      <c r="G45" s="3">
        <f t="shared" ca="1" si="3"/>
        <v>582.11483602091585</v>
      </c>
      <c r="H45" s="3">
        <f ca="1">IF(D45&gt;C45,$B$27*(D45-C45),0)</f>
        <v>0</v>
      </c>
      <c r="I45" s="4">
        <f>IF(MOD(A45,5)=0,1000,0)</f>
        <v>0</v>
      </c>
      <c r="J45" s="3">
        <f ca="1">I45+H45+G45+J44</f>
        <v>9552.802080481546</v>
      </c>
      <c r="M45" s="17">
        <v>13</v>
      </c>
      <c r="N45" s="5">
        <v>40023.172473106068</v>
      </c>
    </row>
    <row r="46" spans="1:20">
      <c r="A46" s="1">
        <v>13</v>
      </c>
      <c r="B46" s="3">
        <f t="shared" si="5"/>
        <v>0</v>
      </c>
      <c r="C46" s="3">
        <f t="shared" ca="1" si="0"/>
        <v>582.11483602091585</v>
      </c>
      <c r="D46" s="3">
        <f t="shared" ca="1" si="1"/>
        <v>74.62703212893841</v>
      </c>
      <c r="E46" s="3">
        <f t="shared" ca="1" si="2"/>
        <v>74.62703212893841</v>
      </c>
      <c r="F46" s="3">
        <f ca="1">MAX(0,C46-E46)</f>
        <v>507.48780389197742</v>
      </c>
      <c r="G46" s="3">
        <f t="shared" ca="1" si="3"/>
        <v>507.48780389197742</v>
      </c>
      <c r="H46" s="3">
        <f ca="1">IF(D46&gt;C46,$B$27*(D46-C46),0)</f>
        <v>0</v>
      </c>
      <c r="I46" s="4">
        <f>IF(MOD(A46,5)=0,1000,0)</f>
        <v>0</v>
      </c>
      <c r="J46" s="3">
        <f ca="1">I46+H46+G46+J45</f>
        <v>10060.289884373524</v>
      </c>
      <c r="M46" s="17">
        <v>14</v>
      </c>
      <c r="N46" s="5">
        <v>43160.91808451392</v>
      </c>
    </row>
    <row r="47" spans="1:20">
      <c r="A47" s="1">
        <v>14</v>
      </c>
      <c r="B47" s="3">
        <f t="shared" si="5"/>
        <v>0</v>
      </c>
      <c r="C47" s="3">
        <f t="shared" ca="1" si="0"/>
        <v>507.48780389197742</v>
      </c>
      <c r="D47" s="3">
        <f t="shared" ca="1" si="1"/>
        <v>5.1021147628243346</v>
      </c>
      <c r="E47" s="3">
        <f t="shared" ca="1" si="2"/>
        <v>5.1021147628243346</v>
      </c>
      <c r="F47" s="3">
        <f ca="1">MAX(0,C47-E47)</f>
        <v>502.38568912915309</v>
      </c>
      <c r="G47" s="3">
        <f t="shared" ca="1" si="3"/>
        <v>502.38568912915309</v>
      </c>
      <c r="H47" s="3">
        <f ca="1">IF(D47&gt;C47,$B$27*(D47-C47),0)</f>
        <v>0</v>
      </c>
      <c r="I47" s="4">
        <f>IF(MOD(A47,5)=0,1000,0)</f>
        <v>0</v>
      </c>
      <c r="J47" s="3">
        <f ca="1">I47+H47+G47+J46</f>
        <v>10562.675573502676</v>
      </c>
      <c r="M47" s="17">
        <v>15</v>
      </c>
      <c r="N47" s="5">
        <v>40527.072962146172</v>
      </c>
    </row>
    <row r="48" spans="1:20">
      <c r="A48" s="1">
        <v>15</v>
      </c>
      <c r="B48" s="3">
        <f t="shared" ca="1" si="5"/>
        <v>247.61431087084691</v>
      </c>
      <c r="C48" s="3">
        <f t="shared" ca="1" si="0"/>
        <v>750</v>
      </c>
      <c r="D48" s="3">
        <f t="shared" ca="1" si="1"/>
        <v>201.75981405837214</v>
      </c>
      <c r="E48" s="3">
        <f t="shared" ca="1" si="2"/>
        <v>201.75981405837214</v>
      </c>
      <c r="F48" s="3">
        <f ca="1">MAX(0,C48-E48)</f>
        <v>548.24018594162783</v>
      </c>
      <c r="G48" s="3">
        <f t="shared" ca="1" si="3"/>
        <v>548.24018594162783</v>
      </c>
      <c r="H48" s="3">
        <f ca="1">IF(D48&gt;C48,$B$27*(D48-C48),0)</f>
        <v>0</v>
      </c>
      <c r="I48" s="4">
        <f>IF(MOD(A48,5)=0,1000,0)</f>
        <v>1000</v>
      </c>
      <c r="J48" s="3">
        <f ca="1">I48+H48+G48+J47</f>
        <v>12110.915759444304</v>
      </c>
      <c r="M48" s="17">
        <v>16</v>
      </c>
      <c r="N48" s="5">
        <v>39567.803441846416</v>
      </c>
    </row>
    <row r="49" spans="1:14">
      <c r="A49" s="1">
        <v>16</v>
      </c>
      <c r="B49" s="3">
        <f t="shared" si="5"/>
        <v>0</v>
      </c>
      <c r="C49" s="3">
        <f t="shared" ca="1" si="0"/>
        <v>548.24018594162783</v>
      </c>
      <c r="D49" s="3">
        <f t="shared" ca="1" si="1"/>
        <v>111.67563412752359</v>
      </c>
      <c r="E49" s="3">
        <f t="shared" ca="1" si="2"/>
        <v>111.67563412752359</v>
      </c>
      <c r="F49" s="3">
        <f ca="1">MAX(0,C49-E49)</f>
        <v>436.56455181410422</v>
      </c>
      <c r="G49" s="3">
        <f t="shared" ca="1" si="3"/>
        <v>436.56455181410422</v>
      </c>
      <c r="H49" s="3">
        <f ca="1">IF(D49&gt;C49,$B$27*(D49-C49),0)</f>
        <v>0</v>
      </c>
      <c r="I49" s="4">
        <f>IF(MOD(A49,5)=0,1000,0)</f>
        <v>0</v>
      </c>
      <c r="J49" s="3">
        <f ca="1">I49+H49+G49+J48</f>
        <v>12547.480311258409</v>
      </c>
      <c r="M49" s="17">
        <v>17</v>
      </c>
      <c r="N49" s="5">
        <v>40885.329251285133</v>
      </c>
    </row>
    <row r="50" spans="1:14">
      <c r="A50" s="1">
        <v>17</v>
      </c>
      <c r="B50" s="3">
        <f t="shared" si="5"/>
        <v>0</v>
      </c>
      <c r="C50" s="3">
        <f t="shared" ca="1" si="0"/>
        <v>436.56455181410422</v>
      </c>
      <c r="D50" s="3">
        <f t="shared" ca="1" si="1"/>
        <v>26.417087447564334</v>
      </c>
      <c r="E50" s="3">
        <f t="shared" ca="1" si="2"/>
        <v>26.417087447564334</v>
      </c>
      <c r="F50" s="3">
        <f ca="1">MAX(0,C50-E50)</f>
        <v>410.14746436653991</v>
      </c>
      <c r="G50" s="3">
        <f t="shared" ca="1" si="3"/>
        <v>410.14746436653991</v>
      </c>
      <c r="H50" s="3">
        <f ca="1">IF(D50&gt;C50,$B$27*(D50-C50),0)</f>
        <v>0</v>
      </c>
      <c r="I50" s="4">
        <f>IF(MOD(A50,5)=0,1000,0)</f>
        <v>0</v>
      </c>
      <c r="J50" s="3">
        <f ca="1">I50+H50+G50+J49</f>
        <v>12957.627775624949</v>
      </c>
      <c r="M50" s="17">
        <v>18</v>
      </c>
      <c r="N50" s="5">
        <v>40092.809096256766</v>
      </c>
    </row>
    <row r="51" spans="1:14">
      <c r="A51" s="1">
        <v>18</v>
      </c>
      <c r="B51" s="3">
        <f t="shared" si="5"/>
        <v>0</v>
      </c>
      <c r="C51" s="3">
        <f t="shared" ca="1" si="0"/>
        <v>410.14746436653991</v>
      </c>
      <c r="D51" s="3">
        <f t="shared" ca="1" si="1"/>
        <v>117.25709425455864</v>
      </c>
      <c r="E51" s="3">
        <f t="shared" ca="1" si="2"/>
        <v>117.25709425455864</v>
      </c>
      <c r="F51" s="3">
        <f ca="1">MAX(0,C51-E51)</f>
        <v>292.89037011198127</v>
      </c>
      <c r="G51" s="3">
        <f t="shared" ca="1" si="3"/>
        <v>292.89037011198127</v>
      </c>
      <c r="H51" s="3">
        <f ca="1">IF(D51&gt;C51,$B$27*(D51-C51),0)</f>
        <v>0</v>
      </c>
      <c r="I51" s="4">
        <f>IF(MOD(A51,5)=0,1000,0)</f>
        <v>0</v>
      </c>
      <c r="J51" s="3">
        <f ca="1">I51+H51+G51+J50</f>
        <v>13250.518145736931</v>
      </c>
      <c r="M51" s="17">
        <v>19</v>
      </c>
      <c r="N51" s="5">
        <v>40157.394720363816</v>
      </c>
    </row>
    <row r="52" spans="1:14">
      <c r="A52" s="1">
        <v>19</v>
      </c>
      <c r="B52" s="3">
        <f t="shared" si="5"/>
        <v>0</v>
      </c>
      <c r="C52" s="3">
        <f t="shared" ca="1" si="0"/>
        <v>292.89037011198127</v>
      </c>
      <c r="D52" s="3">
        <f t="shared" ca="1" si="1"/>
        <v>51.940537443502564</v>
      </c>
      <c r="E52" s="3">
        <f t="shared" ca="1" si="2"/>
        <v>51.940537443502564</v>
      </c>
      <c r="F52" s="3">
        <f ca="1">MAX(0,C52-E52)</f>
        <v>240.94983266847871</v>
      </c>
      <c r="G52" s="3">
        <f t="shared" ca="1" si="3"/>
        <v>240.94983266847871</v>
      </c>
      <c r="H52" s="3">
        <f ca="1">IF(D52&gt;C52,$B$27*(D52-C52),0)</f>
        <v>0</v>
      </c>
      <c r="I52" s="4">
        <f>IF(MOD(A52,5)=0,1000,0)</f>
        <v>0</v>
      </c>
      <c r="J52" s="3">
        <f ca="1">I52+H52+G52+J51</f>
        <v>13491.46797840541</v>
      </c>
      <c r="M52" s="17">
        <v>20</v>
      </c>
      <c r="N52" s="5">
        <v>38624.223541846251</v>
      </c>
    </row>
    <row r="53" spans="1:14">
      <c r="A53" s="1">
        <v>20</v>
      </c>
      <c r="B53" s="3">
        <f t="shared" ca="1" si="5"/>
        <v>509.05016733152127</v>
      </c>
      <c r="C53" s="3">
        <f t="shared" ca="1" si="0"/>
        <v>750</v>
      </c>
      <c r="D53" s="3">
        <f t="shared" ca="1" si="1"/>
        <v>148.25599447309719</v>
      </c>
      <c r="E53" s="3">
        <f t="shared" ca="1" si="2"/>
        <v>148.25599447309719</v>
      </c>
      <c r="F53" s="3">
        <f ca="1">MAX(0,C53-E53)</f>
        <v>601.74400552690281</v>
      </c>
      <c r="G53" s="3">
        <f t="shared" ca="1" si="3"/>
        <v>601.74400552690281</v>
      </c>
      <c r="H53" s="3">
        <f ca="1">IF(D53&gt;C53,$B$27*(D53-C53),0)</f>
        <v>0</v>
      </c>
      <c r="I53" s="4">
        <f>IF(MOD(A53,5)=0,1000,0)</f>
        <v>1000</v>
      </c>
      <c r="J53" s="3">
        <f ca="1">I53+H53+G53+J52</f>
        <v>15093.211983932313</v>
      </c>
      <c r="M53" s="17">
        <v>21</v>
      </c>
      <c r="N53" s="5">
        <v>43502.009730729573</v>
      </c>
    </row>
    <row r="54" spans="1:14">
      <c r="A54" s="1">
        <v>21</v>
      </c>
      <c r="B54" s="3">
        <f t="shared" si="5"/>
        <v>0</v>
      </c>
      <c r="C54" s="3">
        <f t="shared" ca="1" si="0"/>
        <v>601.74400552690281</v>
      </c>
      <c r="D54" s="3">
        <f t="shared" ca="1" si="1"/>
        <v>8.9700742464001522</v>
      </c>
      <c r="E54" s="3">
        <f t="shared" ca="1" si="2"/>
        <v>8.9700742464001522</v>
      </c>
      <c r="F54" s="3">
        <f ca="1">MAX(0,C54-E54)</f>
        <v>592.77393128050267</v>
      </c>
      <c r="G54" s="3">
        <f t="shared" ca="1" si="3"/>
        <v>592.77393128050267</v>
      </c>
      <c r="H54" s="3">
        <f ca="1">IF(D54&gt;C54,$B$27*(D54-C54),0)</f>
        <v>0</v>
      </c>
      <c r="I54" s="4">
        <f>IF(MOD(A54,5)=0,1000,0)</f>
        <v>0</v>
      </c>
      <c r="J54" s="3">
        <f ca="1">I54+H54+G54+J53</f>
        <v>15685.985915212816</v>
      </c>
      <c r="M54" s="17">
        <v>22</v>
      </c>
      <c r="N54" s="5">
        <v>40535.590301688688</v>
      </c>
    </row>
    <row r="55" spans="1:14">
      <c r="A55" s="1">
        <v>22</v>
      </c>
      <c r="B55" s="3">
        <f t="shared" si="5"/>
        <v>0</v>
      </c>
      <c r="C55" s="3">
        <f t="shared" ca="1" si="0"/>
        <v>592.77393128050267</v>
      </c>
      <c r="D55" s="3">
        <f t="shared" ca="1" si="1"/>
        <v>50.055902617971725</v>
      </c>
      <c r="E55" s="3">
        <f t="shared" ca="1" si="2"/>
        <v>50.055902617971725</v>
      </c>
      <c r="F55" s="3">
        <f ca="1">MAX(0,C55-E55)</f>
        <v>542.71802866253097</v>
      </c>
      <c r="G55" s="3">
        <f t="shared" ca="1" si="3"/>
        <v>542.71802866253097</v>
      </c>
      <c r="H55" s="3">
        <f ca="1">IF(D55&gt;C55,$B$27*(D55-C55),0)</f>
        <v>0</v>
      </c>
      <c r="I55" s="4">
        <f>IF(MOD(A55,5)=0,1000,0)</f>
        <v>0</v>
      </c>
      <c r="J55" s="3">
        <f ca="1">I55+H55+G55+J54</f>
        <v>16228.703943875347</v>
      </c>
      <c r="M55" s="17">
        <v>23</v>
      </c>
      <c r="N55" s="5">
        <v>37432.254035104379</v>
      </c>
    </row>
    <row r="56" spans="1:14">
      <c r="A56" s="1">
        <v>23</v>
      </c>
      <c r="B56" s="3">
        <f t="shared" si="5"/>
        <v>0</v>
      </c>
      <c r="C56" s="3">
        <f t="shared" ca="1" si="0"/>
        <v>542.71802866253097</v>
      </c>
      <c r="D56" s="3">
        <f t="shared" ca="1" si="1"/>
        <v>230.33939414281826</v>
      </c>
      <c r="E56" s="3">
        <f t="shared" ca="1" si="2"/>
        <v>230.33939414281826</v>
      </c>
      <c r="F56" s="3">
        <f ca="1">MAX(0,C56-E56)</f>
        <v>312.3786345197127</v>
      </c>
      <c r="G56" s="3">
        <f t="shared" ca="1" si="3"/>
        <v>312.3786345197127</v>
      </c>
      <c r="H56" s="3">
        <f ca="1">IF(D56&gt;C56,$B$27*(D56-C56),0)</f>
        <v>0</v>
      </c>
      <c r="I56" s="4">
        <f>IF(MOD(A56,5)=0,1000,0)</f>
        <v>0</v>
      </c>
      <c r="J56" s="3">
        <f ca="1">I56+H56+G56+J55</f>
        <v>16541.08257839506</v>
      </c>
      <c r="M56" s="17">
        <v>24</v>
      </c>
      <c r="N56" s="5">
        <v>39946.768090172256</v>
      </c>
    </row>
    <row r="57" spans="1:14">
      <c r="A57" s="1">
        <v>24</v>
      </c>
      <c r="B57" s="3">
        <f t="shared" si="5"/>
        <v>0</v>
      </c>
      <c r="C57" s="3">
        <f t="shared" ca="1" si="0"/>
        <v>312.3786345197127</v>
      </c>
      <c r="D57" s="3">
        <f t="shared" ca="1" si="1"/>
        <v>106.56328326766962</v>
      </c>
      <c r="E57" s="3">
        <f t="shared" ca="1" si="2"/>
        <v>106.56328326766962</v>
      </c>
      <c r="F57" s="3">
        <f ca="1">MAX(0,C57-E57)</f>
        <v>205.81535125204309</v>
      </c>
      <c r="G57" s="3">
        <f t="shared" ca="1" si="3"/>
        <v>205.81535125204309</v>
      </c>
      <c r="H57" s="3">
        <f ca="1">IF(D57&gt;C57,$B$27*(D57-C57),0)</f>
        <v>0</v>
      </c>
      <c r="I57" s="4">
        <f>IF(MOD(A57,5)=0,1000,0)</f>
        <v>0</v>
      </c>
      <c r="J57" s="3">
        <f ca="1">I57+H57+G57+J56</f>
        <v>16746.897929647104</v>
      </c>
      <c r="M57" s="17">
        <v>25</v>
      </c>
      <c r="N57" s="5">
        <v>42136.600035513584</v>
      </c>
    </row>
    <row r="58" spans="1:14">
      <c r="A58" s="1">
        <v>25</v>
      </c>
      <c r="B58" s="3">
        <f t="shared" ca="1" si="5"/>
        <v>544.18464874795689</v>
      </c>
      <c r="C58" s="3">
        <f t="shared" ca="1" si="0"/>
        <v>750</v>
      </c>
      <c r="D58" s="3">
        <f t="shared" ca="1" si="1"/>
        <v>18.013673281143063</v>
      </c>
      <c r="E58" s="3">
        <f t="shared" ca="1" si="2"/>
        <v>18.013673281143063</v>
      </c>
      <c r="F58" s="3">
        <f ca="1">MAX(0,C58-E58)</f>
        <v>731.98632671885696</v>
      </c>
      <c r="G58" s="3">
        <f t="shared" ca="1" si="3"/>
        <v>731.98632671885696</v>
      </c>
      <c r="H58" s="3">
        <f ca="1">IF(D58&gt;C58,$B$27*(D58-C58),0)</f>
        <v>0</v>
      </c>
      <c r="I58" s="4">
        <f>IF(MOD(A58,5)=0,1000,0)</f>
        <v>1000</v>
      </c>
      <c r="J58" s="3">
        <f ca="1">I58+H58+G58+J57</f>
        <v>18478.88425636596</v>
      </c>
      <c r="M58" s="17">
        <v>26</v>
      </c>
      <c r="N58" s="5">
        <v>44328.246164820033</v>
      </c>
    </row>
    <row r="59" spans="1:14">
      <c r="A59" s="1">
        <v>26</v>
      </c>
      <c r="B59" s="3">
        <f t="shared" si="5"/>
        <v>0</v>
      </c>
      <c r="C59" s="3">
        <f t="shared" ca="1" si="0"/>
        <v>731.98632671885696</v>
      </c>
      <c r="D59" s="3">
        <f t="shared" ca="1" si="1"/>
        <v>65.576848096072098</v>
      </c>
      <c r="E59" s="3">
        <f t="shared" ca="1" si="2"/>
        <v>65.576848096072098</v>
      </c>
      <c r="F59" s="3">
        <f ca="1">MAX(0,C59-E59)</f>
        <v>666.40947862278483</v>
      </c>
      <c r="G59" s="3">
        <f t="shared" ca="1" si="3"/>
        <v>666.40947862278483</v>
      </c>
      <c r="H59" s="3">
        <f ca="1">IF(D59&gt;C59,$B$27*(D59-C59),0)</f>
        <v>0</v>
      </c>
      <c r="I59" s="4">
        <f>IF(MOD(A59,5)=0,1000,0)</f>
        <v>0</v>
      </c>
      <c r="J59" s="3">
        <f ca="1">I59+H59+G59+J58</f>
        <v>19145.293734988743</v>
      </c>
      <c r="M59" s="17">
        <v>27</v>
      </c>
      <c r="N59" s="5">
        <v>39782.655730867147</v>
      </c>
    </row>
    <row r="60" spans="1:14">
      <c r="A60" s="1">
        <v>27</v>
      </c>
      <c r="B60" s="3">
        <f t="shared" si="5"/>
        <v>0</v>
      </c>
      <c r="C60" s="3">
        <f t="shared" ca="1" si="0"/>
        <v>666.40947862278483</v>
      </c>
      <c r="D60" s="3">
        <f t="shared" ca="1" si="1"/>
        <v>101.01513345720501</v>
      </c>
      <c r="E60" s="3">
        <f t="shared" ca="1" si="2"/>
        <v>101.01513345720501</v>
      </c>
      <c r="F60" s="3">
        <f ca="1">MAX(0,C60-E60)</f>
        <v>565.39434516557981</v>
      </c>
      <c r="G60" s="3">
        <f t="shared" ca="1" si="3"/>
        <v>565.39434516557981</v>
      </c>
      <c r="H60" s="3">
        <f ca="1">IF(D60&gt;C60,$B$27*(D60-C60),0)</f>
        <v>0</v>
      </c>
      <c r="I60" s="4">
        <f>IF(MOD(A60,5)=0,1000,0)</f>
        <v>0</v>
      </c>
      <c r="J60" s="3">
        <f ca="1">I60+H60+G60+J59</f>
        <v>19710.688080154323</v>
      </c>
      <c r="M60" s="17">
        <v>28</v>
      </c>
      <c r="N60" s="5">
        <v>43385.981402963487</v>
      </c>
    </row>
    <row r="61" spans="1:14">
      <c r="A61" s="1">
        <v>28</v>
      </c>
      <c r="B61" s="3">
        <f t="shared" si="5"/>
        <v>0</v>
      </c>
      <c r="C61" s="3">
        <f t="shared" ca="1" si="0"/>
        <v>565.39434516557981</v>
      </c>
      <c r="D61" s="3">
        <f t="shared" ca="1" si="1"/>
        <v>75.616814769206897</v>
      </c>
      <c r="E61" s="3">
        <f t="shared" ca="1" si="2"/>
        <v>75.616814769206897</v>
      </c>
      <c r="F61" s="3">
        <f ca="1">MAX(0,C61-E61)</f>
        <v>489.77753039637292</v>
      </c>
      <c r="G61" s="3">
        <f t="shared" ca="1" si="3"/>
        <v>489.77753039637292</v>
      </c>
      <c r="H61" s="3">
        <f ca="1">IF(D61&gt;C61,$B$27*(D61-C61),0)</f>
        <v>0</v>
      </c>
      <c r="I61" s="4">
        <f>IF(MOD(A61,5)=0,1000,0)</f>
        <v>0</v>
      </c>
      <c r="J61" s="3">
        <f ca="1">I61+H61+G61+J60</f>
        <v>20200.465610550695</v>
      </c>
      <c r="M61" s="17">
        <v>29</v>
      </c>
      <c r="N61" s="5">
        <v>45018.463206862638</v>
      </c>
    </row>
    <row r="62" spans="1:14">
      <c r="A62" s="1">
        <v>29</v>
      </c>
      <c r="B62" s="3">
        <f t="shared" si="5"/>
        <v>0</v>
      </c>
      <c r="C62" s="3">
        <f t="shared" ca="1" si="0"/>
        <v>489.77753039637292</v>
      </c>
      <c r="D62" s="3">
        <f t="shared" ca="1" si="1"/>
        <v>29.737598203683675</v>
      </c>
      <c r="E62" s="3">
        <f t="shared" ca="1" si="2"/>
        <v>29.737598203683675</v>
      </c>
      <c r="F62" s="3">
        <f ca="1">MAX(0,C62-E62)</f>
        <v>460.03993219268926</v>
      </c>
      <c r="G62" s="3">
        <f t="shared" ca="1" si="3"/>
        <v>460.03993219268926</v>
      </c>
      <c r="H62" s="3">
        <f ca="1">IF(D62&gt;C62,$B$27*(D62-C62),0)</f>
        <v>0</v>
      </c>
      <c r="I62" s="4">
        <f>IF(MOD(A62,5)=0,1000,0)</f>
        <v>0</v>
      </c>
      <c r="J62" s="3">
        <f ca="1">I62+H62+G62+J61</f>
        <v>20660.505542743384</v>
      </c>
      <c r="M62" s="17">
        <v>30</v>
      </c>
      <c r="N62" s="5">
        <v>40712.229676303541</v>
      </c>
    </row>
    <row r="63" spans="1:14">
      <c r="A63" s="1">
        <v>30</v>
      </c>
      <c r="B63" s="3">
        <f t="shared" ca="1" si="5"/>
        <v>289.96006780731074</v>
      </c>
      <c r="C63" s="3">
        <f t="shared" ca="1" si="0"/>
        <v>750</v>
      </c>
      <c r="D63" s="3">
        <f t="shared" ca="1" si="1"/>
        <v>2.2934564920935236</v>
      </c>
      <c r="E63" s="3">
        <f t="shared" ca="1" si="2"/>
        <v>2.2934564920935236</v>
      </c>
      <c r="F63" s="3">
        <f ca="1">MAX(0,C63-E63)</f>
        <v>747.70654350790653</v>
      </c>
      <c r="G63" s="3">
        <f t="shared" ca="1" si="3"/>
        <v>747.70654350790653</v>
      </c>
      <c r="H63" s="3">
        <f ca="1">IF(D63&gt;C63,$B$27*(D63-C63),0)</f>
        <v>0</v>
      </c>
      <c r="I63" s="4">
        <f>IF(MOD(A63,5)=0,1000,0)</f>
        <v>1000</v>
      </c>
      <c r="J63" s="3">
        <f ca="1">I63+H63+G63+J62</f>
        <v>22408.212086251289</v>
      </c>
      <c r="M63" s="17">
        <v>31</v>
      </c>
      <c r="N63" s="5">
        <v>41159.26108901127</v>
      </c>
    </row>
    <row r="64" spans="1:14">
      <c r="A64" s="1">
        <v>31</v>
      </c>
      <c r="B64" s="3">
        <f t="shared" si="5"/>
        <v>0</v>
      </c>
      <c r="C64" s="3">
        <f t="shared" ca="1" si="0"/>
        <v>747.70654350790653</v>
      </c>
      <c r="D64" s="3">
        <f t="shared" ca="1" si="1"/>
        <v>28.493255228395753</v>
      </c>
      <c r="E64" s="3">
        <f t="shared" ca="1" si="2"/>
        <v>28.493255228395753</v>
      </c>
      <c r="F64" s="3">
        <f ca="1">MAX(0,C64-E64)</f>
        <v>719.21328827951083</v>
      </c>
      <c r="G64" s="3">
        <f t="shared" ca="1" si="3"/>
        <v>719.21328827951083</v>
      </c>
      <c r="H64" s="3">
        <f ca="1">IF(D64&gt;C64,$B$27*(D64-C64),0)</f>
        <v>0</v>
      </c>
      <c r="I64" s="4">
        <f>IF(MOD(A64,5)=0,1000,0)</f>
        <v>0</v>
      </c>
      <c r="J64" s="3">
        <f ca="1">I64+H64+G64+J63</f>
        <v>23127.425374530801</v>
      </c>
      <c r="M64" s="17">
        <v>32</v>
      </c>
      <c r="N64" s="5">
        <v>40834.335750563841</v>
      </c>
    </row>
    <row r="65" spans="1:14">
      <c r="A65" s="1">
        <v>32</v>
      </c>
      <c r="B65" s="3">
        <f t="shared" si="5"/>
        <v>0</v>
      </c>
      <c r="C65" s="3">
        <f t="shared" ca="1" si="0"/>
        <v>719.21328827951083</v>
      </c>
      <c r="D65" s="3">
        <f t="shared" ca="1" si="1"/>
        <v>68.22406988464904</v>
      </c>
      <c r="E65" s="3">
        <f t="shared" ca="1" si="2"/>
        <v>68.22406988464904</v>
      </c>
      <c r="F65" s="3">
        <f ca="1">MAX(0,C65-E65)</f>
        <v>650.98921839486184</v>
      </c>
      <c r="G65" s="3">
        <f t="shared" ca="1" si="3"/>
        <v>650.98921839486184</v>
      </c>
      <c r="H65" s="3">
        <f ca="1">IF(D65&gt;C65,$B$27*(D65-C65),0)</f>
        <v>0</v>
      </c>
      <c r="I65" s="4">
        <f>IF(MOD(A65,5)=0,1000,0)</f>
        <v>0</v>
      </c>
      <c r="J65" s="3">
        <f ca="1">I65+H65+G65+J64</f>
        <v>23778.414592925663</v>
      </c>
      <c r="M65" s="17">
        <v>33</v>
      </c>
      <c r="N65" s="5">
        <v>41831.113480403365</v>
      </c>
    </row>
    <row r="66" spans="1:14">
      <c r="A66" s="1">
        <v>33</v>
      </c>
      <c r="B66" s="3">
        <f t="shared" si="5"/>
        <v>0</v>
      </c>
      <c r="C66" s="3">
        <f t="shared" ca="1" si="0"/>
        <v>650.98921839486184</v>
      </c>
      <c r="D66" s="3">
        <f t="shared" ca="1" si="1"/>
        <v>138.58850875327929</v>
      </c>
      <c r="E66" s="3">
        <f t="shared" ca="1" si="2"/>
        <v>138.58850875327929</v>
      </c>
      <c r="F66" s="3">
        <f ca="1">MAX(0,C66-E66)</f>
        <v>512.40070964158258</v>
      </c>
      <c r="G66" s="3">
        <f t="shared" ca="1" si="3"/>
        <v>512.40070964158258</v>
      </c>
      <c r="H66" s="3">
        <f ca="1">IF(D66&gt;C66,$B$27*(D66-C66),0)</f>
        <v>0</v>
      </c>
      <c r="I66" s="4">
        <f>IF(MOD(A66,5)=0,1000,0)</f>
        <v>0</v>
      </c>
      <c r="J66" s="3">
        <f ca="1">I66+H66+G66+J65</f>
        <v>24290.815302567244</v>
      </c>
      <c r="M66" s="17">
        <v>34</v>
      </c>
      <c r="N66" s="5">
        <v>45411.770243473373</v>
      </c>
    </row>
    <row r="67" spans="1:14">
      <c r="A67" s="1">
        <v>34</v>
      </c>
      <c r="B67" s="3">
        <f t="shared" si="5"/>
        <v>0</v>
      </c>
      <c r="C67" s="3">
        <f t="shared" ca="1" si="0"/>
        <v>512.40070964158258</v>
      </c>
      <c r="D67" s="3">
        <f t="shared" ca="1" si="1"/>
        <v>426.51205423600811</v>
      </c>
      <c r="E67" s="3">
        <f t="shared" ca="1" si="2"/>
        <v>426.51205423600811</v>
      </c>
      <c r="F67" s="3">
        <f ca="1">MAX(0,C67-E67)</f>
        <v>85.888655405574468</v>
      </c>
      <c r="G67" s="3">
        <f t="shared" ca="1" si="3"/>
        <v>85.888655405574468</v>
      </c>
      <c r="H67" s="3">
        <f ca="1">IF(D67&gt;C67,$B$27*(D67-C67),0)</f>
        <v>0</v>
      </c>
      <c r="I67" s="4">
        <f>IF(MOD(A67,5)=0,1000,0)</f>
        <v>0</v>
      </c>
      <c r="J67" s="3">
        <f ca="1">I67+H67+G67+J66</f>
        <v>24376.703957972819</v>
      </c>
      <c r="M67" s="17">
        <v>35</v>
      </c>
      <c r="N67" s="5">
        <v>37904.460927967019</v>
      </c>
    </row>
    <row r="68" spans="1:14">
      <c r="A68" s="1">
        <v>35</v>
      </c>
      <c r="B68" s="3">
        <f t="shared" ca="1" si="5"/>
        <v>664.11134459442553</v>
      </c>
      <c r="C68" s="3">
        <f t="shared" ca="1" si="0"/>
        <v>750</v>
      </c>
      <c r="D68" s="3">
        <f t="shared" ca="1" si="1"/>
        <v>332.57947604594972</v>
      </c>
      <c r="E68" s="3">
        <f t="shared" ca="1" si="2"/>
        <v>332.57947604594972</v>
      </c>
      <c r="F68" s="3">
        <f ca="1">MAX(0,C68-E68)</f>
        <v>417.42052395405028</v>
      </c>
      <c r="G68" s="3">
        <f t="shared" ca="1" si="3"/>
        <v>417.42052395405028</v>
      </c>
      <c r="H68" s="3">
        <f ca="1">IF(D68&gt;C68,$B$27*(D68-C68),0)</f>
        <v>0</v>
      </c>
      <c r="I68" s="4">
        <f>IF(MOD(A68,5)=0,1000,0)</f>
        <v>1000</v>
      </c>
      <c r="J68" s="3">
        <f ca="1">I68+H68+G68+J67</f>
        <v>25794.124481926869</v>
      </c>
      <c r="M68" s="17">
        <v>36</v>
      </c>
      <c r="N68" s="5">
        <v>45188.653505315269</v>
      </c>
    </row>
    <row r="69" spans="1:14">
      <c r="A69" s="1">
        <v>36</v>
      </c>
      <c r="B69" s="3">
        <f t="shared" si="5"/>
        <v>0</v>
      </c>
      <c r="C69" s="3">
        <f t="shared" ca="1" si="0"/>
        <v>417.42052395405028</v>
      </c>
      <c r="D69" s="3">
        <f t="shared" ca="1" si="1"/>
        <v>322.65640325666777</v>
      </c>
      <c r="E69" s="3">
        <f t="shared" ca="1" si="2"/>
        <v>322.65640325666777</v>
      </c>
      <c r="F69" s="3">
        <f ca="1">MAX(0,C69-E69)</f>
        <v>94.764120697382509</v>
      </c>
      <c r="G69" s="3">
        <f t="shared" ca="1" si="3"/>
        <v>94.764120697382509</v>
      </c>
      <c r="H69" s="3">
        <f ca="1">IF(D69&gt;C69,$B$27*(D69-C69),0)</f>
        <v>0</v>
      </c>
      <c r="I69" s="4">
        <f>IF(MOD(A69,5)=0,1000,0)</f>
        <v>0</v>
      </c>
      <c r="J69" s="3">
        <f ca="1">I69+H69+G69+J68</f>
        <v>25888.888602624251</v>
      </c>
      <c r="M69" s="17">
        <v>37</v>
      </c>
      <c r="N69" s="5">
        <v>41994.690125218302</v>
      </c>
    </row>
    <row r="70" spans="1:14">
      <c r="A70" s="1">
        <v>37</v>
      </c>
      <c r="B70" s="3">
        <f t="shared" si="5"/>
        <v>0</v>
      </c>
      <c r="C70" s="3">
        <f t="shared" ca="1" si="0"/>
        <v>94.764120697382509</v>
      </c>
      <c r="D70" s="3">
        <f t="shared" ca="1" si="1"/>
        <v>16.423765285659666</v>
      </c>
      <c r="E70" s="3">
        <f t="shared" ca="1" si="2"/>
        <v>16.423765285659666</v>
      </c>
      <c r="F70" s="3">
        <f ca="1">MAX(0,C70-E70)</f>
        <v>78.34035541172284</v>
      </c>
      <c r="G70" s="3">
        <f t="shared" ca="1" si="3"/>
        <v>78.34035541172284</v>
      </c>
      <c r="H70" s="3">
        <f ca="1">IF(D70&gt;C70,$B$27*(D70-C70),0)</f>
        <v>0</v>
      </c>
      <c r="I70" s="4">
        <f>IF(MOD(A70,5)=0,1000,0)</f>
        <v>0</v>
      </c>
      <c r="J70" s="3">
        <f ca="1">I70+H70+G70+J69</f>
        <v>25967.228958035972</v>
      </c>
      <c r="M70" s="17">
        <v>38</v>
      </c>
      <c r="N70" s="5">
        <v>45894.750028883929</v>
      </c>
    </row>
    <row r="71" spans="1:14">
      <c r="A71" s="1">
        <v>38</v>
      </c>
      <c r="B71" s="3">
        <f t="shared" si="5"/>
        <v>0</v>
      </c>
      <c r="C71" s="3">
        <f t="shared" ca="1" si="0"/>
        <v>78.34035541172284</v>
      </c>
      <c r="D71" s="3">
        <f t="shared" ca="1" si="1"/>
        <v>2.78918028924685</v>
      </c>
      <c r="E71" s="3">
        <f t="shared" ca="1" si="2"/>
        <v>2.78918028924685</v>
      </c>
      <c r="F71" s="3">
        <f ca="1">MAX(0,C71-E71)</f>
        <v>75.551175122475996</v>
      </c>
      <c r="G71" s="3">
        <f t="shared" ca="1" si="3"/>
        <v>75.551175122475996</v>
      </c>
      <c r="H71" s="3">
        <f ca="1">IF(D71&gt;C71,$B$27*(D71-C71),0)</f>
        <v>0</v>
      </c>
      <c r="I71" s="4">
        <f>IF(MOD(A71,5)=0,1000,0)</f>
        <v>0</v>
      </c>
      <c r="J71" s="3">
        <f ca="1">I71+H71+G71+J70</f>
        <v>26042.780133158449</v>
      </c>
      <c r="M71" s="17">
        <v>39</v>
      </c>
      <c r="N71" s="5">
        <v>43995.443146143203</v>
      </c>
    </row>
    <row r="72" spans="1:14">
      <c r="A72" s="1">
        <v>39</v>
      </c>
      <c r="B72" s="3">
        <f t="shared" si="5"/>
        <v>0</v>
      </c>
      <c r="C72" s="3">
        <f t="shared" ca="1" si="0"/>
        <v>75.551175122475996</v>
      </c>
      <c r="D72" s="3">
        <f t="shared" ca="1" si="1"/>
        <v>67.591115521651219</v>
      </c>
      <c r="E72" s="3">
        <f t="shared" ca="1" si="2"/>
        <v>67.591115521651219</v>
      </c>
      <c r="F72" s="3">
        <f ca="1">MAX(0,C72-E72)</f>
        <v>7.9600596008247777</v>
      </c>
      <c r="G72" s="3">
        <f t="shared" ca="1" si="3"/>
        <v>7.9600596008247777</v>
      </c>
      <c r="H72" s="3">
        <f ca="1">IF(D72&gt;C72,$B$27*(D72-C72),0)</f>
        <v>0</v>
      </c>
      <c r="I72" s="4">
        <f>IF(MOD(A72,5)=0,1000,0)</f>
        <v>0</v>
      </c>
      <c r="J72" s="3">
        <f ca="1">I72+H72+G72+J71</f>
        <v>26050.740192759273</v>
      </c>
      <c r="M72" s="17">
        <v>40</v>
      </c>
      <c r="N72" s="5">
        <v>40909.230747533606</v>
      </c>
    </row>
    <row r="73" spans="1:14">
      <c r="A73" s="1">
        <v>40</v>
      </c>
      <c r="B73" s="3">
        <f t="shared" ca="1" si="5"/>
        <v>742.03994039917518</v>
      </c>
      <c r="C73" s="3">
        <f t="shared" ca="1" si="0"/>
        <v>750</v>
      </c>
      <c r="D73" s="3">
        <f t="shared" ca="1" si="1"/>
        <v>111.41521409668414</v>
      </c>
      <c r="E73" s="3">
        <f t="shared" ca="1" si="2"/>
        <v>111.41521409668414</v>
      </c>
      <c r="F73" s="3">
        <f ca="1">MAX(0,C73-E73)</f>
        <v>638.58478590331583</v>
      </c>
      <c r="G73" s="3">
        <f t="shared" ca="1" si="3"/>
        <v>638.58478590331583</v>
      </c>
      <c r="H73" s="3">
        <f ca="1">IF(D73&gt;C73,$B$27*(D73-C73),0)</f>
        <v>0</v>
      </c>
      <c r="I73" s="4">
        <f>IF(MOD(A73,5)=0,1000,0)</f>
        <v>1000</v>
      </c>
      <c r="J73" s="3">
        <f ca="1">I73+H73+G73+J72</f>
        <v>27689.324978662589</v>
      </c>
      <c r="M73" s="17">
        <v>41</v>
      </c>
      <c r="N73" s="5">
        <v>41852.401007636297</v>
      </c>
    </row>
    <row r="74" spans="1:14">
      <c r="A74" s="1">
        <v>41</v>
      </c>
      <c r="B74" s="3">
        <f t="shared" si="5"/>
        <v>0</v>
      </c>
      <c r="C74" s="3">
        <f t="shared" ca="1" si="0"/>
        <v>638.58478590331583</v>
      </c>
      <c r="D74" s="3">
        <f t="shared" ca="1" si="1"/>
        <v>62.582991547503482</v>
      </c>
      <c r="E74" s="3">
        <f t="shared" ca="1" si="2"/>
        <v>62.582991547503482</v>
      </c>
      <c r="F74" s="3">
        <f ca="1">MAX(0,C74-E74)</f>
        <v>576.00179435581231</v>
      </c>
      <c r="G74" s="3">
        <f t="shared" ca="1" si="3"/>
        <v>576.00179435581231</v>
      </c>
      <c r="H74" s="3">
        <f ca="1">IF(D74&gt;C74,$B$27*(D74-C74),0)</f>
        <v>0</v>
      </c>
      <c r="I74" s="4">
        <f>IF(MOD(A74,5)=0,1000,0)</f>
        <v>0</v>
      </c>
      <c r="J74" s="3">
        <f ca="1">I74+H74+G74+J73</f>
        <v>28265.326773018402</v>
      </c>
      <c r="M74" s="17">
        <v>42</v>
      </c>
      <c r="N74" s="5">
        <v>35501.603804466606</v>
      </c>
    </row>
    <row r="75" spans="1:14">
      <c r="A75" s="1">
        <v>42</v>
      </c>
      <c r="B75" s="3">
        <f t="shared" si="5"/>
        <v>0</v>
      </c>
      <c r="C75" s="3">
        <f t="shared" ca="1" si="0"/>
        <v>576.00179435581231</v>
      </c>
      <c r="D75" s="3">
        <f t="shared" ca="1" si="1"/>
        <v>48.41146607528745</v>
      </c>
      <c r="E75" s="3">
        <f t="shared" ca="1" si="2"/>
        <v>48.41146607528745</v>
      </c>
      <c r="F75" s="3">
        <f ca="1">MAX(0,C75-E75)</f>
        <v>527.59032828052489</v>
      </c>
      <c r="G75" s="3">
        <f t="shared" ca="1" si="3"/>
        <v>527.59032828052489</v>
      </c>
      <c r="H75" s="3">
        <f ca="1">IF(D75&gt;C75,$B$27*(D75-C75),0)</f>
        <v>0</v>
      </c>
      <c r="I75" s="4">
        <f>IF(MOD(A75,5)=0,1000,0)</f>
        <v>0</v>
      </c>
      <c r="J75" s="3">
        <f ca="1">I75+H75+G75+J74</f>
        <v>28792.917101298928</v>
      </c>
      <c r="M75" s="17">
        <v>43</v>
      </c>
      <c r="N75" s="5">
        <v>40665.977049474779</v>
      </c>
    </row>
    <row r="76" spans="1:14">
      <c r="A76" s="1">
        <v>43</v>
      </c>
      <c r="B76" s="3">
        <f t="shared" si="5"/>
        <v>0</v>
      </c>
      <c r="C76" s="3">
        <f t="shared" ca="1" si="0"/>
        <v>527.59032828052489</v>
      </c>
      <c r="D76" s="3">
        <f t="shared" ca="1" si="1"/>
        <v>144.1276311316025</v>
      </c>
      <c r="E76" s="3">
        <f t="shared" ca="1" si="2"/>
        <v>144.1276311316025</v>
      </c>
      <c r="F76" s="3">
        <f ca="1">MAX(0,C76-E76)</f>
        <v>383.46269714892242</v>
      </c>
      <c r="G76" s="3">
        <f t="shared" ca="1" si="3"/>
        <v>383.46269714892242</v>
      </c>
      <c r="H76" s="3">
        <f ca="1">IF(D76&gt;C76,$B$27*(D76-C76),0)</f>
        <v>0</v>
      </c>
      <c r="I76" s="4">
        <f>IF(MOD(A76,5)=0,1000,0)</f>
        <v>0</v>
      </c>
      <c r="J76" s="3">
        <f ca="1">I76+H76+G76+J75</f>
        <v>29176.379798447851</v>
      </c>
      <c r="M76" s="17">
        <v>44</v>
      </c>
      <c r="N76" s="5">
        <v>40983.985915914251</v>
      </c>
    </row>
    <row r="77" spans="1:14">
      <c r="A77" s="1">
        <v>44</v>
      </c>
      <c r="B77" s="3">
        <f t="shared" si="5"/>
        <v>0</v>
      </c>
      <c r="C77" s="3">
        <f t="shared" ca="1" si="0"/>
        <v>383.46269714892242</v>
      </c>
      <c r="D77" s="3">
        <f t="shared" ca="1" si="1"/>
        <v>339.42315778227794</v>
      </c>
      <c r="E77" s="3">
        <f t="shared" ca="1" si="2"/>
        <v>339.42315778227794</v>
      </c>
      <c r="F77" s="3">
        <f ca="1">MAX(0,C77-E77)</f>
        <v>44.039539366644476</v>
      </c>
      <c r="G77" s="3">
        <f t="shared" ca="1" si="3"/>
        <v>44.039539366644476</v>
      </c>
      <c r="H77" s="3">
        <f ca="1">IF(D77&gt;C77,$B$27*(D77-C77),0)</f>
        <v>0</v>
      </c>
      <c r="I77" s="4">
        <f>IF(MOD(A77,5)=0,1000,0)</f>
        <v>0</v>
      </c>
      <c r="J77" s="3">
        <f ca="1">I77+H77+G77+J76</f>
        <v>29220.419337814496</v>
      </c>
      <c r="M77" s="17">
        <v>45</v>
      </c>
      <c r="N77" s="5">
        <v>38752.12948761553</v>
      </c>
    </row>
    <row r="78" spans="1:14">
      <c r="A78" s="1">
        <v>45</v>
      </c>
      <c r="B78" s="3">
        <f t="shared" ca="1" si="5"/>
        <v>705.96046063335552</v>
      </c>
      <c r="C78" s="3">
        <f t="shared" ca="1" si="0"/>
        <v>750</v>
      </c>
      <c r="D78" s="3">
        <f t="shared" ca="1" si="1"/>
        <v>333.97798164453832</v>
      </c>
      <c r="E78" s="3">
        <f t="shared" ca="1" si="2"/>
        <v>333.97798164453832</v>
      </c>
      <c r="F78" s="3">
        <f ca="1">MAX(0,C78-E78)</f>
        <v>416.02201835546168</v>
      </c>
      <c r="G78" s="3">
        <f t="shared" ca="1" si="3"/>
        <v>416.02201835546168</v>
      </c>
      <c r="H78" s="3">
        <f ca="1">IF(D78&gt;C78,$B$27*(D78-C78),0)</f>
        <v>0</v>
      </c>
      <c r="I78" s="4">
        <f>IF(MOD(A78,5)=0,1000,0)</f>
        <v>1000</v>
      </c>
      <c r="J78" s="3">
        <f ca="1">I78+H78+G78+J77</f>
        <v>30636.441356169958</v>
      </c>
      <c r="M78" s="17">
        <v>46</v>
      </c>
      <c r="N78" s="5">
        <v>38603.830005499294</v>
      </c>
    </row>
    <row r="79" spans="1:14">
      <c r="A79" s="1">
        <v>46</v>
      </c>
      <c r="B79" s="3">
        <f t="shared" si="5"/>
        <v>0</v>
      </c>
      <c r="C79" s="3">
        <f t="shared" ca="1" si="0"/>
        <v>416.02201835546168</v>
      </c>
      <c r="D79" s="3">
        <f t="shared" ca="1" si="1"/>
        <v>15.748043803749971</v>
      </c>
      <c r="E79" s="3">
        <f t="shared" ca="1" si="2"/>
        <v>15.748043803749971</v>
      </c>
      <c r="F79" s="3">
        <f ca="1">MAX(0,C79-E79)</f>
        <v>400.27397455171172</v>
      </c>
      <c r="G79" s="3">
        <f t="shared" ca="1" si="3"/>
        <v>400.27397455171172</v>
      </c>
      <c r="H79" s="3">
        <f ca="1">IF(D79&gt;C79,$B$27*(D79-C79),0)</f>
        <v>0</v>
      </c>
      <c r="I79" s="4">
        <f>IF(MOD(A79,5)=0,1000,0)</f>
        <v>0</v>
      </c>
      <c r="J79" s="3">
        <f ca="1">I79+H79+G79+J78</f>
        <v>31036.715330721669</v>
      </c>
      <c r="M79" s="17">
        <v>47</v>
      </c>
      <c r="N79" s="5">
        <v>40402.741288023797</v>
      </c>
    </row>
    <row r="80" spans="1:14">
      <c r="A80" s="1">
        <v>47</v>
      </c>
      <c r="B80" s="3">
        <f t="shared" si="5"/>
        <v>0</v>
      </c>
      <c r="C80" s="3">
        <f t="shared" ca="1" si="0"/>
        <v>400.27397455171172</v>
      </c>
      <c r="D80" s="3">
        <f t="shared" ca="1" si="1"/>
        <v>264.32430526125091</v>
      </c>
      <c r="E80" s="3">
        <f t="shared" ca="1" si="2"/>
        <v>264.32430526125091</v>
      </c>
      <c r="F80" s="3">
        <f ca="1">MAX(0,C80-E80)</f>
        <v>135.9496692904608</v>
      </c>
      <c r="G80" s="3">
        <f t="shared" ca="1" si="3"/>
        <v>135.9496692904608</v>
      </c>
      <c r="H80" s="3">
        <f ca="1">IF(D80&gt;C80,$B$27*(D80-C80),0)</f>
        <v>0</v>
      </c>
      <c r="I80" s="4">
        <f>IF(MOD(A80,5)=0,1000,0)</f>
        <v>0</v>
      </c>
      <c r="J80" s="3">
        <f ca="1">I80+H80+G80+J79</f>
        <v>31172.66500001213</v>
      </c>
      <c r="M80" s="17">
        <v>48</v>
      </c>
      <c r="N80" s="5">
        <v>41604.727540754444</v>
      </c>
    </row>
    <row r="81" spans="1:14">
      <c r="A81" s="1">
        <v>48</v>
      </c>
      <c r="B81" s="3">
        <f t="shared" si="5"/>
        <v>0</v>
      </c>
      <c r="C81" s="3">
        <f t="shared" ca="1" si="0"/>
        <v>135.9496692904608</v>
      </c>
      <c r="D81" s="3">
        <f t="shared" ca="1" si="1"/>
        <v>19.90776766430524</v>
      </c>
      <c r="E81" s="3">
        <f t="shared" ca="1" si="2"/>
        <v>19.90776766430524</v>
      </c>
      <c r="F81" s="3">
        <f ca="1">MAX(0,C81-E81)</f>
        <v>116.04190162615556</v>
      </c>
      <c r="G81" s="3">
        <f t="shared" ca="1" si="3"/>
        <v>116.04190162615556</v>
      </c>
      <c r="H81" s="3">
        <f ca="1">IF(D81&gt;C81,$B$27*(D81-C81),0)</f>
        <v>0</v>
      </c>
      <c r="I81" s="4">
        <f>IF(MOD(A81,5)=0,1000,0)</f>
        <v>0</v>
      </c>
      <c r="J81" s="3">
        <f ca="1">I81+H81+G81+J80</f>
        <v>31288.706901638285</v>
      </c>
      <c r="M81" s="17">
        <v>49</v>
      </c>
      <c r="N81" s="5">
        <v>39527.996126705621</v>
      </c>
    </row>
    <row r="82" spans="1:14">
      <c r="A82" s="1">
        <v>49</v>
      </c>
      <c r="B82" s="3">
        <f t="shared" si="5"/>
        <v>0</v>
      </c>
      <c r="C82" s="3">
        <f t="shared" ca="1" si="0"/>
        <v>116.04190162615556</v>
      </c>
      <c r="D82" s="3">
        <f t="shared" ca="1" si="1"/>
        <v>95.648544032795314</v>
      </c>
      <c r="E82" s="3">
        <f t="shared" ca="1" si="2"/>
        <v>95.648544032795314</v>
      </c>
      <c r="F82" s="3">
        <f ca="1">MAX(0,C82-E82)</f>
        <v>20.39335759336025</v>
      </c>
      <c r="G82" s="3">
        <f t="shared" ca="1" si="3"/>
        <v>20.39335759336025</v>
      </c>
      <c r="H82" s="3">
        <f ca="1">IF(D82&gt;C82,$B$27*(D82-C82),0)</f>
        <v>0</v>
      </c>
      <c r="I82" s="4">
        <f>IF(MOD(A82,5)=0,1000,0)</f>
        <v>0</v>
      </c>
      <c r="J82" s="3">
        <f ca="1">I82+H82+G82+J81</f>
        <v>31309.100259231644</v>
      </c>
      <c r="M82" s="17">
        <v>50</v>
      </c>
      <c r="N82" s="5">
        <v>39514.742048380183</v>
      </c>
    </row>
    <row r="83" spans="1:14">
      <c r="A83" s="1">
        <v>50</v>
      </c>
      <c r="B83" s="3">
        <f t="shared" ca="1" si="5"/>
        <v>729.60664240663971</v>
      </c>
      <c r="C83" s="3">
        <f t="shared" ca="1" si="0"/>
        <v>750</v>
      </c>
      <c r="D83" s="3">
        <f t="shared" ca="1" si="1"/>
        <v>34.321072257577477</v>
      </c>
      <c r="E83" s="3">
        <f t="shared" ca="1" si="2"/>
        <v>34.321072257577477</v>
      </c>
      <c r="F83" s="3">
        <f ca="1">MAX(0,C83-E83)</f>
        <v>715.6789277424225</v>
      </c>
      <c r="G83" s="3">
        <f t="shared" ca="1" si="3"/>
        <v>715.6789277424225</v>
      </c>
      <c r="H83" s="3">
        <f ca="1">IF(D83&gt;C83,$B$27*(D83-C83),0)</f>
        <v>0</v>
      </c>
      <c r="I83" s="4">
        <f>IF(MOD(A83,5)=0,1000,0)</f>
        <v>1000</v>
      </c>
      <c r="J83" s="3">
        <f ca="1">I83+H83+G83+J82</f>
        <v>33024.779186974069</v>
      </c>
      <c r="M83" s="17">
        <v>51</v>
      </c>
      <c r="N83" s="5">
        <v>39327.678054498545</v>
      </c>
    </row>
    <row r="84" spans="1:14">
      <c r="A84" s="1">
        <v>51</v>
      </c>
      <c r="B84" s="3">
        <f t="shared" si="5"/>
        <v>0</v>
      </c>
      <c r="C84" s="3">
        <f t="shared" ca="1" si="0"/>
        <v>715.6789277424225</v>
      </c>
      <c r="D84" s="3">
        <f t="shared" ca="1" si="1"/>
        <v>213.35550750895297</v>
      </c>
      <c r="E84" s="3">
        <f t="shared" ca="1" si="2"/>
        <v>213.35550750895297</v>
      </c>
      <c r="F84" s="3">
        <f ca="1">MAX(0,C84-E84)</f>
        <v>502.32342023346951</v>
      </c>
      <c r="G84" s="3">
        <f t="shared" ca="1" si="3"/>
        <v>502.32342023346951</v>
      </c>
      <c r="H84" s="3">
        <f ca="1">IF(D84&gt;C84,$B$27*(D84-C84),0)</f>
        <v>0</v>
      </c>
      <c r="I84" s="4">
        <f>IF(MOD(A84,5)=0,1000,0)</f>
        <v>0</v>
      </c>
      <c r="J84" s="3">
        <f ca="1">I84+H84+G84+J83</f>
        <v>33527.10260720754</v>
      </c>
    </row>
    <row r="85" spans="1:14">
      <c r="A85" s="1">
        <v>52</v>
      </c>
      <c r="B85" s="3">
        <f t="shared" si="5"/>
        <v>0</v>
      </c>
      <c r="C85" s="3">
        <f t="shared" ca="1" si="0"/>
        <v>502.32342023346951</v>
      </c>
      <c r="D85" s="3">
        <f t="shared" ca="1" si="1"/>
        <v>3.1001323278278505</v>
      </c>
      <c r="E85" s="3">
        <f t="shared" ca="1" si="2"/>
        <v>3.1001323278278505</v>
      </c>
      <c r="F85" s="3">
        <f ca="1">MAX(0,C85-E85)</f>
        <v>499.22328790564166</v>
      </c>
      <c r="G85" s="3">
        <f t="shared" ca="1" si="3"/>
        <v>499.22328790564166</v>
      </c>
      <c r="H85" s="3">
        <f ca="1">IF(D85&gt;C85,$B$27*(D85-C85),0)</f>
        <v>0</v>
      </c>
      <c r="I85" s="4">
        <f>IF(MOD(A85,5)=0,1000,0)</f>
        <v>0</v>
      </c>
      <c r="J85" s="3">
        <f ca="1">I85+H85+G85+J84</f>
        <v>34026.325895113179</v>
      </c>
    </row>
    <row r="86" spans="1:14">
      <c r="A86" s="1">
        <v>53</v>
      </c>
      <c r="B86" s="3">
        <f t="shared" si="5"/>
        <v>0</v>
      </c>
      <c r="C86" s="3">
        <f t="shared" ca="1" si="0"/>
        <v>499.22328790564166</v>
      </c>
      <c r="D86" s="3">
        <f t="shared" ca="1" si="1"/>
        <v>6.1845298072905086</v>
      </c>
      <c r="E86" s="3">
        <f t="shared" ca="1" si="2"/>
        <v>6.1845298072905086</v>
      </c>
      <c r="F86" s="3">
        <f ca="1">MAX(0,C86-E86)</f>
        <v>493.03875809835114</v>
      </c>
      <c r="G86" s="3">
        <f t="shared" ca="1" si="3"/>
        <v>493.03875809835114</v>
      </c>
      <c r="H86" s="3">
        <f ca="1">IF(D86&gt;C86,$B$27*(D86-C86),0)</f>
        <v>0</v>
      </c>
      <c r="I86" s="4">
        <f>IF(MOD(A86,5)=0,1000,0)</f>
        <v>0</v>
      </c>
      <c r="J86" s="3">
        <f ca="1">I86+H86+G86+J85</f>
        <v>34519.364653211531</v>
      </c>
    </row>
    <row r="87" spans="1:14">
      <c r="A87" s="1">
        <v>54</v>
      </c>
      <c r="B87" s="3">
        <f t="shared" si="5"/>
        <v>0</v>
      </c>
      <c r="C87" s="3">
        <f t="shared" ca="1" si="0"/>
        <v>493.03875809835114</v>
      </c>
      <c r="D87" s="3">
        <f t="shared" ca="1" si="1"/>
        <v>108.42416066435436</v>
      </c>
      <c r="E87" s="3">
        <f t="shared" ca="1" si="2"/>
        <v>108.42416066435436</v>
      </c>
      <c r="F87" s="3">
        <f ca="1">MAX(0,C87-E87)</f>
        <v>384.61459743399678</v>
      </c>
      <c r="G87" s="3">
        <f t="shared" ca="1" si="3"/>
        <v>384.61459743399678</v>
      </c>
      <c r="H87" s="3">
        <f ca="1">IF(D87&gt;C87,$B$27*(D87-C87),0)</f>
        <v>0</v>
      </c>
      <c r="I87" s="4">
        <f>IF(MOD(A87,5)=0,1000,0)</f>
        <v>0</v>
      </c>
      <c r="J87" s="3">
        <f ca="1">I87+H87+G87+J86</f>
        <v>34903.979250645527</v>
      </c>
    </row>
    <row r="88" spans="1:14">
      <c r="A88" s="1">
        <v>55</v>
      </c>
      <c r="B88" s="3">
        <f t="shared" ca="1" si="5"/>
        <v>365.38540256600322</v>
      </c>
      <c r="C88" s="3">
        <f t="shared" ca="1" si="0"/>
        <v>750</v>
      </c>
      <c r="D88" s="3">
        <f t="shared" ca="1" si="1"/>
        <v>183.74056575847109</v>
      </c>
      <c r="E88" s="3">
        <f t="shared" ca="1" si="2"/>
        <v>183.74056575847109</v>
      </c>
      <c r="F88" s="3">
        <f ca="1">MAX(0,C88-E88)</f>
        <v>566.25943424152888</v>
      </c>
      <c r="G88" s="3">
        <f t="shared" ca="1" si="3"/>
        <v>566.25943424152888</v>
      </c>
      <c r="H88" s="3">
        <f ca="1">IF(D88&gt;C88,$B$27*(D88-C88),0)</f>
        <v>0</v>
      </c>
      <c r="I88" s="4">
        <f>IF(MOD(A88,5)=0,1000,0)</f>
        <v>1000</v>
      </c>
      <c r="J88" s="3">
        <f ca="1">I88+H88+G88+J87</f>
        <v>36470.238684887059</v>
      </c>
    </row>
    <row r="89" spans="1:14">
      <c r="A89" s="1">
        <v>56</v>
      </c>
      <c r="B89" s="3">
        <f t="shared" si="5"/>
        <v>0</v>
      </c>
      <c r="C89" s="3">
        <f t="shared" ca="1" si="0"/>
        <v>566.25943424152888</v>
      </c>
      <c r="D89" s="3">
        <f t="shared" ca="1" si="1"/>
        <v>27.808146453037903</v>
      </c>
      <c r="E89" s="3">
        <f t="shared" ca="1" si="2"/>
        <v>27.808146453037903</v>
      </c>
      <c r="F89" s="3">
        <f ca="1">MAX(0,C89-E89)</f>
        <v>538.45128778849096</v>
      </c>
      <c r="G89" s="3">
        <f t="shared" ca="1" si="3"/>
        <v>538.45128778849096</v>
      </c>
      <c r="H89" s="3">
        <f ca="1">IF(D89&gt;C89,$B$27*(D89-C89),0)</f>
        <v>0</v>
      </c>
      <c r="I89" s="4">
        <f>IF(MOD(A89,5)=0,1000,0)</f>
        <v>0</v>
      </c>
      <c r="J89" s="3">
        <f ca="1">I89+H89+G89+J88</f>
        <v>37008.689972675551</v>
      </c>
    </row>
    <row r="90" spans="1:14">
      <c r="A90" s="1">
        <v>57</v>
      </c>
      <c r="B90" s="3">
        <f t="shared" si="5"/>
        <v>0</v>
      </c>
      <c r="C90" s="3">
        <f t="shared" ca="1" si="0"/>
        <v>538.45128778849096</v>
      </c>
      <c r="D90" s="3">
        <f t="shared" ca="1" si="1"/>
        <v>1.112659591888937</v>
      </c>
      <c r="E90" s="3">
        <f t="shared" ca="1" si="2"/>
        <v>1.112659591888937</v>
      </c>
      <c r="F90" s="3">
        <f ca="1">MAX(0,C90-E90)</f>
        <v>537.33862819660203</v>
      </c>
      <c r="G90" s="3">
        <f t="shared" ca="1" si="3"/>
        <v>537.33862819660203</v>
      </c>
      <c r="H90" s="3">
        <f ca="1">IF(D90&gt;C90,$B$27*(D90-C90),0)</f>
        <v>0</v>
      </c>
      <c r="I90" s="4">
        <f>IF(MOD(A90,5)=0,1000,0)</f>
        <v>0</v>
      </c>
      <c r="J90" s="3">
        <f ca="1">I90+H90+G90+J89</f>
        <v>37546.028600872152</v>
      </c>
    </row>
    <row r="91" spans="1:14">
      <c r="A91" s="1">
        <v>58</v>
      </c>
      <c r="B91" s="3">
        <f t="shared" si="5"/>
        <v>0</v>
      </c>
      <c r="C91" s="3">
        <f t="shared" ca="1" si="0"/>
        <v>537.33862819660203</v>
      </c>
      <c r="D91" s="3">
        <f t="shared" ca="1" si="1"/>
        <v>33.271816197591804</v>
      </c>
      <c r="E91" s="3">
        <f t="shared" ca="1" si="2"/>
        <v>33.271816197591804</v>
      </c>
      <c r="F91" s="3">
        <f ca="1">MAX(0,C91-E91)</f>
        <v>504.06681199901021</v>
      </c>
      <c r="G91" s="3">
        <f t="shared" ca="1" si="3"/>
        <v>504.06681199901021</v>
      </c>
      <c r="H91" s="3">
        <f ca="1">IF(D91&gt;C91,$B$27*(D91-C91),0)</f>
        <v>0</v>
      </c>
      <c r="I91" s="4">
        <f>IF(MOD(A91,5)=0,1000,0)</f>
        <v>0</v>
      </c>
      <c r="J91" s="3">
        <f ca="1">I91+H91+G91+J90</f>
        <v>38050.09541287116</v>
      </c>
    </row>
    <row r="92" spans="1:14">
      <c r="A92" s="1">
        <v>59</v>
      </c>
      <c r="B92" s="3">
        <f t="shared" si="5"/>
        <v>0</v>
      </c>
      <c r="C92" s="3">
        <f t="shared" ca="1" si="0"/>
        <v>504.06681199901021</v>
      </c>
      <c r="D92" s="3">
        <f t="shared" ca="1" si="1"/>
        <v>49.871674854101187</v>
      </c>
      <c r="E92" s="3">
        <f t="shared" ca="1" si="2"/>
        <v>49.871674854101187</v>
      </c>
      <c r="F92" s="3">
        <f ca="1">MAX(0,C92-E92)</f>
        <v>454.19513714490904</v>
      </c>
      <c r="G92" s="3">
        <f t="shared" ca="1" si="3"/>
        <v>454.19513714490904</v>
      </c>
      <c r="H92" s="3">
        <f ca="1">IF(D92&gt;C92,$B$27*(D92-C92),0)</f>
        <v>0</v>
      </c>
      <c r="I92" s="4">
        <f>IF(MOD(A92,5)=0,1000,0)</f>
        <v>0</v>
      </c>
      <c r="J92" s="3">
        <f ca="1">I92+H92+G92+J91</f>
        <v>38504.29055001607</v>
      </c>
    </row>
    <row r="93" spans="1:14">
      <c r="B93" s="2"/>
      <c r="C93" s="2"/>
      <c r="D93" s="2"/>
      <c r="E93" s="2"/>
      <c r="F93" s="2"/>
      <c r="G93" s="2"/>
      <c r="H93" s="2"/>
      <c r="I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2020-05-06T13:15:25Z</dcterms:created>
  <dcterms:modified xsi:type="dcterms:W3CDTF">2020-05-06T15:44:24Z</dcterms:modified>
  <cp:category/>
  <cp:contentStatus/>
</cp:coreProperties>
</file>