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<sst xmlns="http://schemas.openxmlformats.org/spreadsheetml/2006/main" count="76" uniqueCount="50">
  <si>
    <t>Remuneración</t>
  </si>
  <si>
    <t>Cant</t>
  </si>
  <si>
    <t>S. Bruto</t>
  </si>
  <si>
    <t>Total Bruto</t>
  </si>
  <si>
    <t xml:space="preserve">                           Antiguedad</t>
  </si>
  <si>
    <t>Presentismo</t>
  </si>
  <si>
    <t>Total Cargo Bruto</t>
  </si>
  <si>
    <t>Area de Sistemas</t>
  </si>
  <si>
    <t>Jefe de DIC</t>
  </si>
  <si>
    <t>Departamento de Desarrollo</t>
  </si>
  <si>
    <t>Jefe de Proyectos de Software</t>
  </si>
  <si>
    <t>Analista Senior</t>
  </si>
  <si>
    <t>Analista Jr</t>
  </si>
  <si>
    <t>Programador Web</t>
  </si>
  <si>
    <t>Analista Tester</t>
  </si>
  <si>
    <t>Arquitecto de Software</t>
  </si>
  <si>
    <t>Administrador de Base de Datos</t>
  </si>
  <si>
    <t>Lider técnico de equipo</t>
  </si>
  <si>
    <t>Departamento de Planificacion</t>
  </si>
  <si>
    <t>Jefe de dpto. de Planificacion</t>
  </si>
  <si>
    <t>Encargado de estudios de procesos de trabajo</t>
  </si>
  <si>
    <t>Encargado de Presupuestos</t>
  </si>
  <si>
    <t>Departamento de Seguridad</t>
  </si>
  <si>
    <t>Responsable de Seguridad Informática</t>
  </si>
  <si>
    <t>Departamento de Operaciones</t>
  </si>
  <si>
    <t>Jefe de unidad de Operaciones</t>
  </si>
  <si>
    <t>Mesa de ayuda</t>
  </si>
  <si>
    <t>Admin. de redes, com. y SO</t>
  </si>
  <si>
    <t>Tecnico de HW</t>
  </si>
  <si>
    <t>Jefe de servicios tecnicos</t>
  </si>
  <si>
    <t>Soporte Tecnico</t>
  </si>
  <si>
    <t>Total General</t>
  </si>
  <si>
    <t>Inversion en Personal (Mensual)</t>
  </si>
  <si>
    <t>Descuentos</t>
  </si>
  <si>
    <t>Cargo</t>
  </si>
  <si>
    <t xml:space="preserve">  Aportes Jubilatorios</t>
  </si>
  <si>
    <t>Impuesto a la ganancia</t>
  </si>
  <si>
    <t>Obra social</t>
  </si>
  <si>
    <t>PAMI</t>
  </si>
  <si>
    <t>Suelto Tot. Neto</t>
  </si>
  <si>
    <t xml:space="preserve"> </t>
  </si>
  <si>
    <t>Contribuciones</t>
  </si>
  <si>
    <t>Empleador</t>
  </si>
  <si>
    <t>Jubilacion</t>
  </si>
  <si>
    <t>Obra Social</t>
  </si>
  <si>
    <t>Fondo Nacional de Empleo</t>
  </si>
  <si>
    <t>Seguro de Vida Obligatorio</t>
  </si>
  <si>
    <t>ART</t>
  </si>
  <si>
    <t>Total contribucion empleador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</si>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</sst>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#,##0.000"/>
    <numFmt numFmtId="166" formatCode="#,##0.0000"/>
  </numFmts>
  <fonts count="7">
    <font>
      <sz val="10.0"/>
      <color rgb="FF000000"/>
      <name val="Arial"/>
    </font>
    <font>
      <sz val="14.0"/>
      <color theme="1"/>
      <name val="Arial"/>
    </font>
    <font>
      <b/>
      <color theme="1"/>
      <name val="Arial"/>
    </font>
    <font>
      <b/>
    </font>
    <font>
      <color theme="1"/>
      <name val="Arial"/>
    </font>
    <font/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9900"/>
        <bgColor rgb="FFFF9900"/>
      </patternFill>
    </fill>
    <fill>
      <patternFill patternType="solid">
        <fgColor rgb="FF00FFFF"/>
        <bgColor rgb="FF00FFFF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D9D9D9"/>
        <bgColor rgb="FFD9D9D9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readingOrder="0"/>
    </xf>
    <xf borderId="1" fillId="2" fontId="2" numFmtId="0" xfId="0" applyAlignment="1" applyBorder="1" applyFill="1" applyFont="1">
      <alignment horizontal="center" readingOrder="0"/>
    </xf>
    <xf borderId="2" fillId="2" fontId="2" numFmtId="0" xfId="0" applyAlignment="1" applyBorder="1" applyFont="1">
      <alignment horizontal="center" readingOrder="0"/>
    </xf>
    <xf borderId="3" fillId="2" fontId="2" numFmtId="0" xfId="0" applyAlignment="1" applyBorder="1" applyFont="1">
      <alignment horizontal="center"/>
    </xf>
    <xf borderId="1" fillId="2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  <xf borderId="1" fillId="0" fontId="2" numFmtId="0" xfId="0" applyAlignment="1" applyBorder="1" applyFont="1">
      <alignment readingOrder="0" shrinkToFit="0" wrapText="1"/>
    </xf>
    <xf borderId="1" fillId="0" fontId="4" numFmtId="0" xfId="0" applyBorder="1" applyFont="1"/>
    <xf borderId="1" fillId="0" fontId="5" numFmtId="0" xfId="0" applyBorder="1" applyFont="1"/>
    <xf borderId="1" fillId="3" fontId="4" numFmtId="0" xfId="0" applyAlignment="1" applyBorder="1" applyFill="1" applyFont="1">
      <alignment readingOrder="0"/>
    </xf>
    <xf borderId="1" fillId="0" fontId="4" numFmtId="0" xfId="0" applyAlignment="1" applyBorder="1" applyFont="1">
      <alignment readingOrder="0"/>
    </xf>
    <xf borderId="1" fillId="0" fontId="4" numFmtId="164" xfId="0" applyAlignment="1" applyBorder="1" applyFont="1" applyNumberFormat="1">
      <alignment readingOrder="0"/>
    </xf>
    <xf borderId="1" fillId="0" fontId="4" numFmtId="164" xfId="0" applyBorder="1" applyFont="1" applyNumberFormat="1"/>
    <xf borderId="1" fillId="0" fontId="5" numFmtId="0" xfId="0" applyAlignment="1" applyBorder="1" applyFont="1">
      <alignment readingOrder="0"/>
    </xf>
    <xf borderId="1" fillId="4" fontId="4" numFmtId="0" xfId="0" applyAlignment="1" applyBorder="1" applyFill="1" applyFont="1">
      <alignment readingOrder="0"/>
    </xf>
    <xf borderId="1" fillId="5" fontId="6" numFmtId="0" xfId="0" applyBorder="1" applyFill="1" applyFont="1"/>
    <xf borderId="1" fillId="5" fontId="6" numFmtId="164" xfId="0" applyBorder="1" applyFont="1" applyNumberFormat="1"/>
    <xf borderId="1" fillId="5" fontId="6" numFmtId="0" xfId="0" applyAlignment="1" applyBorder="1" applyFont="1">
      <alignment readingOrder="0"/>
    </xf>
    <xf borderId="1" fillId="5" fontId="5" numFmtId="0" xfId="0" applyBorder="1" applyFont="1"/>
    <xf borderId="0" fillId="6" fontId="6" numFmtId="0" xfId="0" applyFill="1" applyFont="1"/>
    <xf borderId="0" fillId="6" fontId="4" numFmtId="0" xfId="0" applyFont="1"/>
    <xf borderId="0" fillId="0" fontId="2" numFmtId="0" xfId="0" applyAlignment="1" applyFont="1">
      <alignment readingOrder="0"/>
    </xf>
    <xf borderId="1" fillId="5" fontId="4" numFmtId="0" xfId="0" applyBorder="1" applyFont="1"/>
    <xf borderId="1" fillId="5" fontId="4" numFmtId="164" xfId="0" applyBorder="1" applyFont="1" applyNumberFormat="1"/>
    <xf borderId="1" fillId="5" fontId="4" numFmtId="0" xfId="0" applyAlignment="1" applyBorder="1" applyFont="1">
      <alignment readingOrder="0"/>
    </xf>
    <xf borderId="0" fillId="5" fontId="4" numFmtId="0" xfId="0" applyFont="1"/>
    <xf borderId="1" fillId="6" fontId="4" numFmtId="0" xfId="0" applyAlignment="1" applyBorder="1" applyFont="1">
      <alignment readingOrder="0"/>
    </xf>
    <xf borderId="1" fillId="6" fontId="4" numFmtId="164" xfId="0" applyAlignment="1" applyBorder="1" applyFont="1" applyNumberFormat="1">
      <alignment readingOrder="0"/>
    </xf>
    <xf borderId="1" fillId="6" fontId="4" numFmtId="164" xfId="0" applyBorder="1" applyFont="1" applyNumberFormat="1"/>
    <xf borderId="0" fillId="7" fontId="2" numFmtId="0" xfId="0" applyAlignment="1" applyFill="1" applyFont="1">
      <alignment readingOrder="0"/>
    </xf>
    <xf borderId="0" fillId="7" fontId="4" numFmtId="0" xfId="0" applyFont="1"/>
    <xf borderId="0" fillId="7" fontId="3" numFmtId="0" xfId="0" applyAlignment="1" applyFont="1">
      <alignment horizontal="right" readingOrder="0"/>
    </xf>
    <xf borderId="0" fillId="7" fontId="2" numFmtId="164" xfId="0" applyFont="1" applyNumberFormat="1"/>
    <xf borderId="1" fillId="2" fontId="2" numFmtId="0" xfId="0" applyAlignment="1" applyBorder="1" applyFont="1">
      <alignment readingOrder="0"/>
    </xf>
    <xf borderId="3" fillId="0" fontId="5" numFmtId="0" xfId="0" applyBorder="1" applyFont="1"/>
    <xf borderId="1" fillId="0" fontId="5" numFmtId="164" xfId="0" applyAlignment="1" applyBorder="1" applyFont="1" applyNumberFormat="1">
      <alignment readingOrder="0"/>
    </xf>
    <xf borderId="1" fillId="8" fontId="2" numFmtId="0" xfId="0" applyAlignment="1" applyBorder="1" applyFill="1" applyFont="1">
      <alignment readingOrder="0"/>
    </xf>
    <xf borderId="2" fillId="8" fontId="2" numFmtId="0" xfId="0" applyAlignment="1" applyBorder="1" applyFont="1">
      <alignment horizontal="center" readingOrder="0"/>
    </xf>
    <xf borderId="1" fillId="0" fontId="4" numFmtId="4" xfId="0" applyAlignment="1" applyBorder="1" applyFont="1" applyNumberFormat="1">
      <alignment horizontal="right" readingOrder="0"/>
    </xf>
    <xf borderId="1" fillId="0" fontId="4" numFmtId="164" xfId="0" applyAlignment="1" applyBorder="1" applyFont="1" applyNumberFormat="1">
      <alignment horizontal="right"/>
    </xf>
    <xf borderId="1" fillId="0" fontId="4" numFmtId="165" xfId="0" applyAlignment="1" applyBorder="1" applyFont="1" applyNumberFormat="1">
      <alignment horizontal="right" readingOrder="0"/>
    </xf>
    <xf borderId="1" fillId="0" fontId="4" numFmtId="166" xfId="0" applyAlignment="1" applyBorder="1" applyFont="1" applyNumberFormat="1">
      <alignment horizontal="right" readingOrder="0"/>
    </xf>
    <xf borderId="0" fillId="7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1.0"/>
    <col customWidth="1" min="2" max="2" width="11.57"/>
    <col customWidth="1" min="3" max="3" width="10.86"/>
    <col customWidth="1" min="4" max="4" width="22.57"/>
    <col customWidth="1" min="5" max="5" width="11.43"/>
    <col customWidth="1" min="6" max="6" width="11.57"/>
    <col customWidth="1" min="7" max="7" width="17.14"/>
    <col customWidth="1" min="8" max="8" width="19.71"/>
    <col customWidth="1" min="9" max="9" width="17.86"/>
    <col customWidth="1" min="10" max="10" width="10.14"/>
    <col customWidth="1" min="12" max="12" width="34.0"/>
    <col customWidth="1" min="13" max="13" width="31.29"/>
  </cols>
  <sheetData>
    <row r="1">
      <c r="A1" s="1" t="s">
        <v>0</v>
      </c>
      <c r="M1" s="2"/>
    </row>
    <row r="2">
      <c r="A2" s="3"/>
      <c r="B2" s="4" t="s">
        <v>1</v>
      </c>
      <c r="C2" s="4" t="s">
        <v>2</v>
      </c>
      <c r="D2" s="4" t="s">
        <v>3</v>
      </c>
      <c r="E2" s="5" t="s">
        <v>4</v>
      </c>
      <c r="F2" s="6"/>
      <c r="G2" s="7"/>
      <c r="H2" s="7" t="s">
        <v>5</v>
      </c>
      <c r="I2" s="4" t="s">
        <v>6</v>
      </c>
      <c r="J2" s="2"/>
      <c r="L2" s="8"/>
    </row>
    <row r="3">
      <c r="A3" s="9" t="s">
        <v>7</v>
      </c>
      <c r="B3" s="10"/>
      <c r="C3" s="10"/>
      <c r="D3" s="10"/>
      <c r="E3" s="10"/>
      <c r="F3" s="10"/>
      <c r="G3" s="10"/>
      <c r="H3" s="11"/>
      <c r="I3" s="10"/>
      <c r="L3" s="8"/>
    </row>
    <row r="4">
      <c r="A4" s="12" t="s">
        <v>8</v>
      </c>
      <c r="B4" s="13">
        <v>1.0</v>
      </c>
      <c r="C4" s="14">
        <v>138487.0</v>
      </c>
      <c r="D4" s="15">
        <f>C4*B4</f>
        <v>138487</v>
      </c>
      <c r="E4" s="13">
        <v>0.02</v>
      </c>
      <c r="F4" s="14">
        <f>E4*C4</f>
        <v>2769.74</v>
      </c>
      <c r="G4" s="16">
        <v>0.0</v>
      </c>
      <c r="H4" s="15">
        <f>(B4*C4)*0.05</f>
        <v>6924.35</v>
      </c>
      <c r="I4" s="15">
        <f t="shared" ref="I4:I26" si="1">D4+F4+H4</f>
        <v>148181.09</v>
      </c>
      <c r="L4" s="8"/>
    </row>
    <row r="5">
      <c r="A5" s="17" t="s">
        <v>9</v>
      </c>
      <c r="B5" s="18"/>
      <c r="C5" s="19"/>
      <c r="D5" s="18"/>
      <c r="E5" s="18"/>
      <c r="F5" s="20"/>
      <c r="G5" s="16">
        <v>0.0</v>
      </c>
      <c r="H5" s="21"/>
      <c r="I5" s="10">
        <f t="shared" si="1"/>
        <v>0</v>
      </c>
      <c r="J5" s="22"/>
      <c r="L5" s="8"/>
      <c r="M5" s="2"/>
    </row>
    <row r="6">
      <c r="A6" s="13" t="s">
        <v>10</v>
      </c>
      <c r="B6" s="13">
        <v>1.0</v>
      </c>
      <c r="C6" s="14">
        <v>135000.0</v>
      </c>
      <c r="D6" s="15">
        <f t="shared" ref="D6:D13" si="2">C6*B6</f>
        <v>135000</v>
      </c>
      <c r="E6" s="13">
        <v>0.02</v>
      </c>
      <c r="F6" s="14">
        <f t="shared" ref="F6:F13" si="3">E6*C6</f>
        <v>2700</v>
      </c>
      <c r="G6" s="16">
        <v>0.0</v>
      </c>
      <c r="H6" s="15">
        <f t="shared" ref="H6:H13" si="4">(B6*C6)*0.05</f>
        <v>6750</v>
      </c>
      <c r="I6" s="15">
        <f t="shared" si="1"/>
        <v>144450</v>
      </c>
      <c r="J6" s="23"/>
      <c r="L6" s="8"/>
    </row>
    <row r="7">
      <c r="A7" s="13" t="s">
        <v>11</v>
      </c>
      <c r="B7" s="13">
        <v>2.0</v>
      </c>
      <c r="C7" s="14">
        <v>121641.0</v>
      </c>
      <c r="D7" s="15">
        <f t="shared" si="2"/>
        <v>243282</v>
      </c>
      <c r="E7" s="13">
        <v>0.01</v>
      </c>
      <c r="F7" s="14">
        <f t="shared" si="3"/>
        <v>1216.41</v>
      </c>
      <c r="G7" s="16">
        <v>0.0</v>
      </c>
      <c r="H7" s="15">
        <f t="shared" si="4"/>
        <v>12164.1</v>
      </c>
      <c r="I7" s="15">
        <f t="shared" si="1"/>
        <v>256662.51</v>
      </c>
      <c r="J7" s="23"/>
      <c r="L7" s="8"/>
    </row>
    <row r="8">
      <c r="A8" s="13" t="s">
        <v>12</v>
      </c>
      <c r="B8" s="13">
        <v>4.0</v>
      </c>
      <c r="C8" s="14">
        <v>70000.0</v>
      </c>
      <c r="D8" s="15">
        <f t="shared" si="2"/>
        <v>280000</v>
      </c>
      <c r="E8" s="13">
        <v>0.01</v>
      </c>
      <c r="F8" s="14">
        <f t="shared" si="3"/>
        <v>700</v>
      </c>
      <c r="G8" s="16">
        <v>0.0</v>
      </c>
      <c r="H8" s="15">
        <f t="shared" si="4"/>
        <v>14000</v>
      </c>
      <c r="I8" s="15">
        <f t="shared" si="1"/>
        <v>294700</v>
      </c>
      <c r="J8" s="23"/>
      <c r="L8" s="24"/>
    </row>
    <row r="9">
      <c r="A9" s="13" t="s">
        <v>13</v>
      </c>
      <c r="B9" s="13">
        <v>6.0</v>
      </c>
      <c r="C9" s="14">
        <v>85000.0</v>
      </c>
      <c r="D9" s="15">
        <f t="shared" si="2"/>
        <v>510000</v>
      </c>
      <c r="E9" s="13">
        <v>0.01</v>
      </c>
      <c r="F9" s="14">
        <f t="shared" si="3"/>
        <v>850</v>
      </c>
      <c r="G9" s="16">
        <v>0.0</v>
      </c>
      <c r="H9" s="15">
        <f t="shared" si="4"/>
        <v>25500</v>
      </c>
      <c r="I9" s="15">
        <f t="shared" si="1"/>
        <v>536350</v>
      </c>
      <c r="J9" s="23"/>
    </row>
    <row r="10">
      <c r="A10" s="13" t="s">
        <v>14</v>
      </c>
      <c r="B10" s="13">
        <v>2.0</v>
      </c>
      <c r="C10" s="14">
        <v>80000.0</v>
      </c>
      <c r="D10" s="15">
        <f t="shared" si="2"/>
        <v>160000</v>
      </c>
      <c r="E10" s="13">
        <v>0.01</v>
      </c>
      <c r="F10" s="14">
        <f t="shared" si="3"/>
        <v>800</v>
      </c>
      <c r="G10" s="16">
        <v>0.0</v>
      </c>
      <c r="H10" s="15">
        <f t="shared" si="4"/>
        <v>8000</v>
      </c>
      <c r="I10" s="15">
        <f t="shared" si="1"/>
        <v>168800</v>
      </c>
      <c r="J10" s="23"/>
    </row>
    <row r="11">
      <c r="A11" s="13" t="s">
        <v>15</v>
      </c>
      <c r="B11" s="13">
        <v>2.0</v>
      </c>
      <c r="C11" s="14">
        <v>130000.0</v>
      </c>
      <c r="D11" s="15">
        <f t="shared" si="2"/>
        <v>260000</v>
      </c>
      <c r="E11" s="13">
        <v>0.02</v>
      </c>
      <c r="F11" s="14">
        <f t="shared" si="3"/>
        <v>2600</v>
      </c>
      <c r="G11" s="16">
        <v>0.0</v>
      </c>
      <c r="H11" s="15">
        <f t="shared" si="4"/>
        <v>13000</v>
      </c>
      <c r="I11" s="15">
        <f t="shared" si="1"/>
        <v>275600</v>
      </c>
      <c r="J11" s="23"/>
    </row>
    <row r="12">
      <c r="A12" s="13" t="s">
        <v>16</v>
      </c>
      <c r="B12" s="13">
        <v>3.0</v>
      </c>
      <c r="C12" s="14">
        <v>119715.0</v>
      </c>
      <c r="D12" s="15">
        <f t="shared" si="2"/>
        <v>359145</v>
      </c>
      <c r="E12" s="13">
        <v>0.02</v>
      </c>
      <c r="F12" s="14">
        <f t="shared" si="3"/>
        <v>2394.3</v>
      </c>
      <c r="G12" s="16">
        <v>0.0</v>
      </c>
      <c r="H12" s="15">
        <f t="shared" si="4"/>
        <v>17957.25</v>
      </c>
      <c r="I12" s="15">
        <f t="shared" si="1"/>
        <v>379496.55</v>
      </c>
      <c r="J12" s="23"/>
    </row>
    <row r="13">
      <c r="A13" s="13" t="s">
        <v>17</v>
      </c>
      <c r="B13" s="13">
        <v>2.0</v>
      </c>
      <c r="C13" s="14">
        <v>104732.5</v>
      </c>
      <c r="D13" s="15">
        <f t="shared" si="2"/>
        <v>209465</v>
      </c>
      <c r="E13" s="13">
        <v>0.02</v>
      </c>
      <c r="F13" s="14">
        <f t="shared" si="3"/>
        <v>2094.65</v>
      </c>
      <c r="G13" s="16">
        <v>0.0</v>
      </c>
      <c r="H13" s="15">
        <f t="shared" si="4"/>
        <v>10473.25</v>
      </c>
      <c r="I13" s="15">
        <f t="shared" si="1"/>
        <v>222032.9</v>
      </c>
      <c r="J13" s="23"/>
    </row>
    <row r="14">
      <c r="A14" s="17" t="s">
        <v>18</v>
      </c>
      <c r="B14" s="25"/>
      <c r="C14" s="26"/>
      <c r="D14" s="25"/>
      <c r="E14" s="25"/>
      <c r="F14" s="27"/>
      <c r="G14" s="16">
        <v>0.0</v>
      </c>
      <c r="H14" s="21"/>
      <c r="I14" s="10">
        <f t="shared" si="1"/>
        <v>0</v>
      </c>
      <c r="J14" s="23"/>
    </row>
    <row r="15">
      <c r="A15" s="13" t="s">
        <v>19</v>
      </c>
      <c r="B15" s="13">
        <v>1.0</v>
      </c>
      <c r="C15" s="14">
        <v>135000.0</v>
      </c>
      <c r="D15" s="15">
        <f t="shared" ref="D15:D17" si="5">C15*B15</f>
        <v>135000</v>
      </c>
      <c r="E15" s="13">
        <v>0.02</v>
      </c>
      <c r="F15" s="14">
        <f t="shared" ref="F15:F17" si="6">E15*C15</f>
        <v>2700</v>
      </c>
      <c r="G15" s="16">
        <v>0.0</v>
      </c>
      <c r="H15" s="15">
        <f t="shared" ref="H15:H17" si="7">(B15*C15)*0.05</f>
        <v>6750</v>
      </c>
      <c r="I15" s="15">
        <f t="shared" si="1"/>
        <v>144450</v>
      </c>
      <c r="J15" s="23"/>
    </row>
    <row r="16">
      <c r="A16" s="13" t="s">
        <v>20</v>
      </c>
      <c r="B16" s="13">
        <v>2.0</v>
      </c>
      <c r="C16" s="14">
        <v>139727.0</v>
      </c>
      <c r="D16" s="15">
        <f t="shared" si="5"/>
        <v>279454</v>
      </c>
      <c r="E16" s="13">
        <v>0.01</v>
      </c>
      <c r="F16" s="14">
        <f t="shared" si="6"/>
        <v>1397.27</v>
      </c>
      <c r="G16" s="16">
        <v>0.0</v>
      </c>
      <c r="H16" s="15">
        <f t="shared" si="7"/>
        <v>13972.7</v>
      </c>
      <c r="I16" s="15">
        <f t="shared" si="1"/>
        <v>294823.97</v>
      </c>
      <c r="J16" s="23"/>
    </row>
    <row r="17">
      <c r="A17" s="13" t="s">
        <v>21</v>
      </c>
      <c r="B17" s="13">
        <v>2.0</v>
      </c>
      <c r="C17" s="14">
        <v>139727.0</v>
      </c>
      <c r="D17" s="15">
        <f t="shared" si="5"/>
        <v>279454</v>
      </c>
      <c r="E17" s="13">
        <v>0.01</v>
      </c>
      <c r="F17" s="14">
        <f t="shared" si="6"/>
        <v>1397.27</v>
      </c>
      <c r="G17" s="16">
        <v>0.0</v>
      </c>
      <c r="H17" s="15">
        <f t="shared" si="7"/>
        <v>13972.7</v>
      </c>
      <c r="I17" s="15">
        <f t="shared" si="1"/>
        <v>294823.97</v>
      </c>
      <c r="J17" s="23"/>
    </row>
    <row r="18">
      <c r="A18" s="17" t="s">
        <v>22</v>
      </c>
      <c r="B18" s="28"/>
      <c r="C18" s="28"/>
      <c r="D18" s="25"/>
      <c r="E18" s="25"/>
      <c r="F18" s="27"/>
      <c r="G18" s="16">
        <v>0.0</v>
      </c>
      <c r="H18" s="21"/>
      <c r="I18" s="10">
        <f t="shared" si="1"/>
        <v>0</v>
      </c>
      <c r="J18" s="23"/>
    </row>
    <row r="19">
      <c r="A19" s="13" t="s">
        <v>23</v>
      </c>
      <c r="B19" s="29">
        <v>1.0</v>
      </c>
      <c r="C19" s="30">
        <v>171861.0</v>
      </c>
      <c r="D19" s="31">
        <f>C19*B19</f>
        <v>171861</v>
      </c>
      <c r="E19" s="29">
        <v>0.02</v>
      </c>
      <c r="F19" s="29"/>
      <c r="G19" s="16">
        <v>0.0</v>
      </c>
      <c r="H19" s="15">
        <f>(B19*C19)*0.05</f>
        <v>8593.05</v>
      </c>
      <c r="I19" s="15">
        <f t="shared" si="1"/>
        <v>180454.05</v>
      </c>
      <c r="J19" s="23"/>
    </row>
    <row r="20">
      <c r="A20" s="17" t="s">
        <v>24</v>
      </c>
      <c r="B20" s="25"/>
      <c r="C20" s="26"/>
      <c r="D20" s="25"/>
      <c r="E20" s="25"/>
      <c r="F20" s="27"/>
      <c r="G20" s="16">
        <v>0.0</v>
      </c>
      <c r="H20" s="21"/>
      <c r="I20" s="10">
        <f t="shared" si="1"/>
        <v>0</v>
      </c>
      <c r="J20" s="23"/>
    </row>
    <row r="21">
      <c r="A21" s="13" t="s">
        <v>25</v>
      </c>
      <c r="B21" s="13">
        <v>1.0</v>
      </c>
      <c r="C21" s="14">
        <v>135000.0</v>
      </c>
      <c r="D21" s="15">
        <f t="shared" ref="D21:D26" si="8">C21*B21</f>
        <v>135000</v>
      </c>
      <c r="E21" s="13">
        <v>0.02</v>
      </c>
      <c r="F21" s="13"/>
      <c r="G21" s="16">
        <v>0.0</v>
      </c>
      <c r="H21" s="15">
        <f t="shared" ref="H21:H26" si="9">(B21*C21)*0.05</f>
        <v>6750</v>
      </c>
      <c r="I21" s="15">
        <f t="shared" si="1"/>
        <v>141750</v>
      </c>
    </row>
    <row r="22">
      <c r="A22" s="13" t="s">
        <v>26</v>
      </c>
      <c r="B22" s="13">
        <v>3.0</v>
      </c>
      <c r="C22" s="14">
        <v>42550.0</v>
      </c>
      <c r="D22" s="15">
        <f t="shared" si="8"/>
        <v>127650</v>
      </c>
      <c r="E22" s="13">
        <v>0.01</v>
      </c>
      <c r="F22" s="14">
        <f t="shared" ref="F22:F26" si="10">E22*C22</f>
        <v>425.5</v>
      </c>
      <c r="G22" s="16">
        <v>0.0</v>
      </c>
      <c r="H22" s="15">
        <f t="shared" si="9"/>
        <v>6382.5</v>
      </c>
      <c r="I22" s="15">
        <f t="shared" si="1"/>
        <v>134458</v>
      </c>
    </row>
    <row r="23">
      <c r="A23" s="13" t="s">
        <v>27</v>
      </c>
      <c r="B23" s="13">
        <v>2.0</v>
      </c>
      <c r="C23" s="14">
        <v>119715.0</v>
      </c>
      <c r="D23" s="15">
        <f t="shared" si="8"/>
        <v>239430</v>
      </c>
      <c r="E23" s="13">
        <v>0.02</v>
      </c>
      <c r="F23" s="14">
        <f t="shared" si="10"/>
        <v>2394.3</v>
      </c>
      <c r="G23" s="16">
        <v>0.0</v>
      </c>
      <c r="H23" s="15">
        <f t="shared" si="9"/>
        <v>11971.5</v>
      </c>
      <c r="I23" s="15">
        <f t="shared" si="1"/>
        <v>253795.8</v>
      </c>
    </row>
    <row r="24">
      <c r="A24" s="13" t="s">
        <v>28</v>
      </c>
      <c r="B24" s="13">
        <v>4.0</v>
      </c>
      <c r="C24" s="14">
        <v>50313.0</v>
      </c>
      <c r="D24" s="15">
        <f t="shared" si="8"/>
        <v>201252</v>
      </c>
      <c r="E24" s="13">
        <v>0.01</v>
      </c>
      <c r="F24" s="14">
        <f t="shared" si="10"/>
        <v>503.13</v>
      </c>
      <c r="G24" s="16">
        <v>0.0</v>
      </c>
      <c r="H24" s="15">
        <f t="shared" si="9"/>
        <v>10062.6</v>
      </c>
      <c r="I24" s="15">
        <f t="shared" si="1"/>
        <v>211817.73</v>
      </c>
    </row>
    <row r="25">
      <c r="A25" s="13" t="s">
        <v>29</v>
      </c>
      <c r="B25" s="13">
        <v>1.0</v>
      </c>
      <c r="C25" s="14">
        <v>67842.5</v>
      </c>
      <c r="D25" s="15">
        <f t="shared" si="8"/>
        <v>67842.5</v>
      </c>
      <c r="E25" s="13">
        <v>0.02</v>
      </c>
      <c r="F25" s="14">
        <f t="shared" si="10"/>
        <v>1356.85</v>
      </c>
      <c r="G25" s="16">
        <v>0.0</v>
      </c>
      <c r="H25" s="15">
        <f t="shared" si="9"/>
        <v>3392.125</v>
      </c>
      <c r="I25" s="15">
        <f t="shared" si="1"/>
        <v>72591.475</v>
      </c>
    </row>
    <row r="26">
      <c r="A26" s="13" t="s">
        <v>30</v>
      </c>
      <c r="B26" s="13">
        <v>4.0</v>
      </c>
      <c r="C26" s="14">
        <v>76426.0</v>
      </c>
      <c r="D26" s="15">
        <f t="shared" si="8"/>
        <v>305704</v>
      </c>
      <c r="E26" s="13">
        <v>0.01</v>
      </c>
      <c r="F26" s="14">
        <f t="shared" si="10"/>
        <v>764.26</v>
      </c>
      <c r="G26" s="16">
        <v>0.0</v>
      </c>
      <c r="H26" s="15">
        <f t="shared" si="9"/>
        <v>15285.2</v>
      </c>
      <c r="I26" s="15">
        <f t="shared" si="1"/>
        <v>321753.46</v>
      </c>
    </row>
    <row r="27">
      <c r="A27" s="32" t="s">
        <v>31</v>
      </c>
      <c r="B27" s="33"/>
      <c r="C27" s="33"/>
      <c r="D27" s="33"/>
      <c r="E27" s="33"/>
      <c r="F27" s="33"/>
      <c r="G27" s="33"/>
      <c r="H27" s="34" t="s">
        <v>32</v>
      </c>
      <c r="I27" s="35">
        <f>SUM(I4:I26)</f>
        <v>4476991.505</v>
      </c>
    </row>
    <row r="29">
      <c r="A29" s="1" t="s">
        <v>33</v>
      </c>
    </row>
    <row r="30">
      <c r="A30" s="36" t="s">
        <v>34</v>
      </c>
      <c r="B30" s="5" t="s">
        <v>35</v>
      </c>
      <c r="C30" s="37"/>
      <c r="D30" s="4" t="s">
        <v>36</v>
      </c>
      <c r="E30" s="4" t="s">
        <v>37</v>
      </c>
      <c r="F30" s="4" t="s">
        <v>38</v>
      </c>
      <c r="G30" s="7" t="s">
        <v>33</v>
      </c>
      <c r="H30" s="4" t="s">
        <v>39</v>
      </c>
    </row>
    <row r="31">
      <c r="A31" s="12" t="s">
        <v>8</v>
      </c>
      <c r="B31" s="13">
        <v>0.11</v>
      </c>
      <c r="C31" s="15">
        <f>$D4*0.11</f>
        <v>15233.57</v>
      </c>
      <c r="D31" s="38">
        <v>14565.0</v>
      </c>
      <c r="E31" s="15">
        <f>0.03*$D4</f>
        <v>4154.61</v>
      </c>
      <c r="F31" s="15">
        <f>$D4*0.03</f>
        <v>4154.61</v>
      </c>
      <c r="G31" s="15">
        <f>F31+E31+D31+C31</f>
        <v>38107.79</v>
      </c>
      <c r="H31" s="15">
        <f>I4-G31</f>
        <v>110073.3</v>
      </c>
    </row>
    <row r="32">
      <c r="A32" s="17" t="s">
        <v>9</v>
      </c>
      <c r="B32" s="27"/>
      <c r="C32" s="25"/>
      <c r="D32" s="25"/>
      <c r="E32" s="25"/>
      <c r="F32" s="25"/>
      <c r="G32" s="25"/>
      <c r="H32" s="25"/>
    </row>
    <row r="33">
      <c r="A33" s="13" t="s">
        <v>10</v>
      </c>
      <c r="B33" s="13">
        <v>0.11</v>
      </c>
      <c r="C33" s="15">
        <f t="shared" ref="C33:C40" si="11">$D6*0.11</f>
        <v>14850</v>
      </c>
      <c r="D33" s="14">
        <v>13456.0</v>
      </c>
      <c r="E33" s="15">
        <f t="shared" ref="E33:E40" si="12">0.03*D6</f>
        <v>4050</v>
      </c>
      <c r="F33" s="15">
        <f t="shared" ref="F33:F40" si="13">$D6*0.03</f>
        <v>4050</v>
      </c>
      <c r="G33" s="15">
        <f t="shared" ref="G33:G40" si="14">F33+E33+D33+C33</f>
        <v>36406</v>
      </c>
      <c r="H33" s="15">
        <f>I6-G33</f>
        <v>108044</v>
      </c>
    </row>
    <row r="34">
      <c r="A34" s="13" t="s">
        <v>11</v>
      </c>
      <c r="B34" s="13">
        <v>0.11</v>
      </c>
      <c r="C34" s="15">
        <f t="shared" si="11"/>
        <v>26761.02</v>
      </c>
      <c r="D34" s="14">
        <v>9733.0</v>
      </c>
      <c r="E34" s="15">
        <f t="shared" si="12"/>
        <v>7298.46</v>
      </c>
      <c r="F34" s="15">
        <f t="shared" si="13"/>
        <v>7298.46</v>
      </c>
      <c r="G34" s="15">
        <f t="shared" si="14"/>
        <v>51090.94</v>
      </c>
      <c r="H34" s="16" t="s">
        <v>40</v>
      </c>
    </row>
    <row r="35">
      <c r="A35" s="13" t="s">
        <v>12</v>
      </c>
      <c r="B35" s="13">
        <v>0.11</v>
      </c>
      <c r="C35" s="15">
        <f t="shared" si="11"/>
        <v>30800</v>
      </c>
      <c r="D35" s="14">
        <v>138.77</v>
      </c>
      <c r="E35" s="15">
        <f t="shared" si="12"/>
        <v>8400</v>
      </c>
      <c r="F35" s="15">
        <f t="shared" si="13"/>
        <v>8400</v>
      </c>
      <c r="G35" s="15">
        <f t="shared" si="14"/>
        <v>47738.77</v>
      </c>
      <c r="H35" s="15">
        <f t="shared" ref="H35:H40" si="15">I8-G35</f>
        <v>246961.23</v>
      </c>
    </row>
    <row r="36">
      <c r="A36" s="13" t="s">
        <v>13</v>
      </c>
      <c r="B36" s="13">
        <v>0.11</v>
      </c>
      <c r="C36" s="15">
        <f t="shared" si="11"/>
        <v>56100</v>
      </c>
      <c r="D36" s="14">
        <v>1699.0</v>
      </c>
      <c r="E36" s="15">
        <f t="shared" si="12"/>
        <v>15300</v>
      </c>
      <c r="F36" s="15">
        <f t="shared" si="13"/>
        <v>15300</v>
      </c>
      <c r="G36" s="15">
        <f t="shared" si="14"/>
        <v>88399</v>
      </c>
      <c r="H36" s="15">
        <f t="shared" si="15"/>
        <v>447951</v>
      </c>
    </row>
    <row r="37">
      <c r="A37" s="13" t="s">
        <v>14</v>
      </c>
      <c r="B37" s="13">
        <v>0.11</v>
      </c>
      <c r="C37" s="15">
        <f t="shared" si="11"/>
        <v>17600</v>
      </c>
      <c r="D37" s="14">
        <v>1014.0</v>
      </c>
      <c r="E37" s="15">
        <f t="shared" si="12"/>
        <v>4800</v>
      </c>
      <c r="F37" s="15">
        <f t="shared" si="13"/>
        <v>4800</v>
      </c>
      <c r="G37" s="15">
        <f t="shared" si="14"/>
        <v>28214</v>
      </c>
      <c r="H37" s="15">
        <f t="shared" si="15"/>
        <v>140586</v>
      </c>
    </row>
    <row r="38">
      <c r="A38" s="13" t="s">
        <v>15</v>
      </c>
      <c r="B38" s="13">
        <v>0.11</v>
      </c>
      <c r="C38" s="15">
        <f t="shared" si="11"/>
        <v>28600</v>
      </c>
      <c r="D38" s="14">
        <v>12063.0</v>
      </c>
      <c r="E38" s="15">
        <f t="shared" si="12"/>
        <v>7800</v>
      </c>
      <c r="F38" s="15">
        <f t="shared" si="13"/>
        <v>7800</v>
      </c>
      <c r="G38" s="15">
        <f t="shared" si="14"/>
        <v>56263</v>
      </c>
      <c r="H38" s="15">
        <f t="shared" si="15"/>
        <v>219337</v>
      </c>
    </row>
    <row r="39">
      <c r="A39" s="13" t="s">
        <v>16</v>
      </c>
      <c r="B39" s="13">
        <v>0.11</v>
      </c>
      <c r="C39" s="15">
        <f t="shared" si="11"/>
        <v>39505.95</v>
      </c>
      <c r="D39" s="14">
        <v>9204.0</v>
      </c>
      <c r="E39" s="15">
        <f t="shared" si="12"/>
        <v>10774.35</v>
      </c>
      <c r="F39" s="15">
        <f t="shared" si="13"/>
        <v>10774.35</v>
      </c>
      <c r="G39" s="15">
        <f t="shared" si="14"/>
        <v>70258.65</v>
      </c>
      <c r="H39" s="15">
        <f t="shared" si="15"/>
        <v>309237.9</v>
      </c>
    </row>
    <row r="40">
      <c r="A40" s="13" t="s">
        <v>17</v>
      </c>
      <c r="B40" s="13">
        <v>0.11</v>
      </c>
      <c r="C40" s="15">
        <f t="shared" si="11"/>
        <v>23041.15</v>
      </c>
      <c r="D40" s="14">
        <v>5566.0</v>
      </c>
      <c r="E40" s="15">
        <f t="shared" si="12"/>
        <v>6283.95</v>
      </c>
      <c r="F40" s="15">
        <f t="shared" si="13"/>
        <v>6283.95</v>
      </c>
      <c r="G40" s="15">
        <f t="shared" si="14"/>
        <v>41175.05</v>
      </c>
      <c r="H40" s="15">
        <f t="shared" si="15"/>
        <v>180857.85</v>
      </c>
    </row>
    <row r="41">
      <c r="A41" s="17" t="s">
        <v>18</v>
      </c>
      <c r="B41" s="27"/>
      <c r="C41" s="25"/>
      <c r="D41" s="25"/>
      <c r="E41" s="25"/>
      <c r="F41" s="25"/>
      <c r="G41" s="25"/>
      <c r="H41" s="25"/>
    </row>
    <row r="42">
      <c r="A42" s="13" t="s">
        <v>19</v>
      </c>
      <c r="B42" s="13">
        <v>0.11</v>
      </c>
      <c r="C42" s="15">
        <f t="shared" ref="C42:C44" si="16">$D15*0.11</f>
        <v>14850</v>
      </c>
      <c r="D42" s="13">
        <v>13456.0</v>
      </c>
      <c r="E42" s="15">
        <f t="shared" ref="E42:E44" si="17">0.03*D15</f>
        <v>4050</v>
      </c>
      <c r="F42" s="15">
        <f t="shared" ref="F42:F44" si="18">$D15*0.03</f>
        <v>4050</v>
      </c>
      <c r="G42" s="15">
        <f t="shared" ref="G42:G44" si="19">F42+E42+D42+C42</f>
        <v>36406</v>
      </c>
      <c r="H42" s="15">
        <f t="shared" ref="H42:H44" si="20">I15-G42</f>
        <v>108044</v>
      </c>
    </row>
    <row r="43">
      <c r="A43" s="13" t="s">
        <v>20</v>
      </c>
      <c r="B43" s="13">
        <v>0.11</v>
      </c>
      <c r="C43" s="15">
        <f t="shared" si="16"/>
        <v>30739.94</v>
      </c>
      <c r="D43" s="14">
        <v>14956.0</v>
      </c>
      <c r="E43" s="15">
        <f t="shared" si="17"/>
        <v>8383.62</v>
      </c>
      <c r="F43" s="15">
        <f t="shared" si="18"/>
        <v>8383.62</v>
      </c>
      <c r="G43" s="15">
        <f t="shared" si="19"/>
        <v>62463.18</v>
      </c>
      <c r="H43" s="15">
        <f t="shared" si="20"/>
        <v>232360.79</v>
      </c>
    </row>
    <row r="44">
      <c r="A44" s="13" t="s">
        <v>21</v>
      </c>
      <c r="B44" s="13">
        <v>0.11</v>
      </c>
      <c r="C44" s="15">
        <f t="shared" si="16"/>
        <v>30739.94</v>
      </c>
      <c r="D44" s="14">
        <v>14956.0</v>
      </c>
      <c r="E44" s="15">
        <f t="shared" si="17"/>
        <v>8383.62</v>
      </c>
      <c r="F44" s="15">
        <f t="shared" si="18"/>
        <v>8383.62</v>
      </c>
      <c r="G44" s="15">
        <f t="shared" si="19"/>
        <v>62463.18</v>
      </c>
      <c r="H44" s="15">
        <f t="shared" si="20"/>
        <v>232360.79</v>
      </c>
    </row>
    <row r="45">
      <c r="A45" s="17" t="s">
        <v>22</v>
      </c>
      <c r="B45" s="27"/>
      <c r="C45" s="25"/>
      <c r="D45" s="26"/>
      <c r="E45" s="25"/>
      <c r="F45" s="25"/>
      <c r="G45" s="25"/>
      <c r="H45" s="25"/>
    </row>
    <row r="46">
      <c r="A46" s="13" t="s">
        <v>23</v>
      </c>
      <c r="B46" s="13">
        <v>0.11</v>
      </c>
      <c r="C46" s="15">
        <f>$D19*0.11</f>
        <v>18904.71</v>
      </c>
      <c r="D46" s="30">
        <v>25896.0</v>
      </c>
      <c r="E46" s="15">
        <f>0.03*D19</f>
        <v>5155.83</v>
      </c>
      <c r="F46" s="15">
        <f>$D19*0.03</f>
        <v>5155.83</v>
      </c>
      <c r="G46" s="15">
        <f>F46+E46+D46+C46</f>
        <v>55112.37</v>
      </c>
      <c r="H46" s="15">
        <f>I19-G46</f>
        <v>125341.68</v>
      </c>
    </row>
    <row r="47">
      <c r="A47" s="17" t="s">
        <v>24</v>
      </c>
      <c r="B47" s="27"/>
      <c r="C47" s="25"/>
      <c r="D47" s="26"/>
      <c r="E47" s="25"/>
      <c r="F47" s="25"/>
      <c r="G47" s="25"/>
      <c r="H47" s="25"/>
    </row>
    <row r="48">
      <c r="A48" s="13" t="s">
        <v>25</v>
      </c>
      <c r="B48" s="13">
        <v>0.11</v>
      </c>
      <c r="C48" s="15">
        <f t="shared" ref="C48:C53" si="21">$D21*0.11</f>
        <v>14850</v>
      </c>
      <c r="D48" s="14">
        <v>13549.0</v>
      </c>
      <c r="E48" s="15">
        <f t="shared" ref="E48:E53" si="22">0.03*D21</f>
        <v>4050</v>
      </c>
      <c r="F48" s="15">
        <f t="shared" ref="F48:F53" si="23">$D21*0.03</f>
        <v>4050</v>
      </c>
      <c r="G48" s="15">
        <f t="shared" ref="G48:G53" si="24">F48+E48+D48+C48</f>
        <v>36499</v>
      </c>
      <c r="H48" s="15">
        <f t="shared" ref="H48:H53" si="25">I21-G48</f>
        <v>105251</v>
      </c>
    </row>
    <row r="49">
      <c r="A49" s="13" t="s">
        <v>26</v>
      </c>
      <c r="B49" s="13">
        <v>0.11</v>
      </c>
      <c r="C49" s="15">
        <f t="shared" si="21"/>
        <v>14041.5</v>
      </c>
      <c r="D49" s="14">
        <v>0.0</v>
      </c>
      <c r="E49" s="15">
        <f t="shared" si="22"/>
        <v>3829.5</v>
      </c>
      <c r="F49" s="15">
        <f t="shared" si="23"/>
        <v>3829.5</v>
      </c>
      <c r="G49" s="15">
        <f t="shared" si="24"/>
        <v>21700.5</v>
      </c>
      <c r="H49" s="15">
        <f t="shared" si="25"/>
        <v>112757.5</v>
      </c>
    </row>
    <row r="50">
      <c r="A50" s="13" t="s">
        <v>27</v>
      </c>
      <c r="B50" s="13">
        <v>0.11</v>
      </c>
      <c r="C50" s="15">
        <f t="shared" si="21"/>
        <v>26337.3</v>
      </c>
      <c r="D50" s="14">
        <v>9289.0</v>
      </c>
      <c r="E50" s="15">
        <f t="shared" si="22"/>
        <v>7182.9</v>
      </c>
      <c r="F50" s="15">
        <f t="shared" si="23"/>
        <v>7182.9</v>
      </c>
      <c r="G50" s="15">
        <f t="shared" si="24"/>
        <v>49992.1</v>
      </c>
      <c r="H50" s="15">
        <f t="shared" si="25"/>
        <v>203803.7</v>
      </c>
    </row>
    <row r="51">
      <c r="A51" s="13" t="s">
        <v>28</v>
      </c>
      <c r="B51" s="13">
        <v>0.11</v>
      </c>
      <c r="C51" s="15">
        <f t="shared" si="21"/>
        <v>22137.72</v>
      </c>
      <c r="D51" s="14">
        <v>0.0</v>
      </c>
      <c r="E51" s="15">
        <f t="shared" si="22"/>
        <v>6037.56</v>
      </c>
      <c r="F51" s="15">
        <f t="shared" si="23"/>
        <v>6037.56</v>
      </c>
      <c r="G51" s="15">
        <f t="shared" si="24"/>
        <v>34212.84</v>
      </c>
      <c r="H51" s="15">
        <f t="shared" si="25"/>
        <v>177604.89</v>
      </c>
    </row>
    <row r="52">
      <c r="A52" s="13" t="s">
        <v>29</v>
      </c>
      <c r="B52" s="13">
        <v>0.11</v>
      </c>
      <c r="C52" s="15">
        <f t="shared" si="21"/>
        <v>7462.675</v>
      </c>
      <c r="D52" s="14">
        <v>681.0</v>
      </c>
      <c r="E52" s="15">
        <f t="shared" si="22"/>
        <v>2035.275</v>
      </c>
      <c r="F52" s="15">
        <f t="shared" si="23"/>
        <v>2035.275</v>
      </c>
      <c r="G52" s="15">
        <f t="shared" si="24"/>
        <v>12214.225</v>
      </c>
      <c r="H52" s="15">
        <f t="shared" si="25"/>
        <v>60377.25</v>
      </c>
    </row>
    <row r="53">
      <c r="A53" s="13" t="s">
        <v>30</v>
      </c>
      <c r="B53" s="10"/>
      <c r="C53" s="15">
        <f t="shared" si="21"/>
        <v>33627.44</v>
      </c>
      <c r="D53" s="14">
        <v>665.0</v>
      </c>
      <c r="E53" s="15">
        <f t="shared" si="22"/>
        <v>9171.12</v>
      </c>
      <c r="F53" s="15">
        <f t="shared" si="23"/>
        <v>9171.12</v>
      </c>
      <c r="G53" s="15">
        <f t="shared" si="24"/>
        <v>52634.68</v>
      </c>
      <c r="H53" s="15">
        <f t="shared" si="25"/>
        <v>269118.78</v>
      </c>
    </row>
    <row r="54">
      <c r="A54" s="32" t="s">
        <v>31</v>
      </c>
      <c r="B54" s="33"/>
      <c r="C54" s="33"/>
      <c r="D54" s="33"/>
      <c r="E54" s="33"/>
      <c r="F54" s="33"/>
      <c r="G54" s="35">
        <f t="shared" ref="G54:H54" si="26">SUM(G31:G53)</f>
        <v>881351.275</v>
      </c>
      <c r="H54" s="35">
        <f t="shared" si="26"/>
        <v>3390068.66</v>
      </c>
    </row>
    <row r="56">
      <c r="A56" s="39" t="s">
        <v>41</v>
      </c>
      <c r="B56" s="40" t="s">
        <v>42</v>
      </c>
      <c r="C56" s="37"/>
      <c r="D56" s="8"/>
    </row>
    <row r="57">
      <c r="A57" s="13" t="s">
        <v>43</v>
      </c>
      <c r="B57" s="41">
        <v>0.16</v>
      </c>
      <c r="C57" s="42">
        <f t="shared" ref="C57:C62" si="27">$I$27*B57</f>
        <v>716318.6408</v>
      </c>
      <c r="D57" s="8"/>
    </row>
    <row r="58">
      <c r="A58" s="13" t="s">
        <v>38</v>
      </c>
      <c r="B58" s="41">
        <v>0.02</v>
      </c>
      <c r="C58" s="42">
        <f t="shared" si="27"/>
        <v>89539.8301</v>
      </c>
      <c r="D58" s="8"/>
    </row>
    <row r="59">
      <c r="A59" s="13" t="s">
        <v>44</v>
      </c>
      <c r="B59" s="41">
        <v>0.06</v>
      </c>
      <c r="C59" s="42">
        <f t="shared" si="27"/>
        <v>268619.4903</v>
      </c>
      <c r="D59" s="8"/>
    </row>
    <row r="60">
      <c r="A60" s="13" t="s">
        <v>45</v>
      </c>
      <c r="B60" s="43">
        <v>0.015</v>
      </c>
      <c r="C60" s="42">
        <f t="shared" si="27"/>
        <v>67154.87258</v>
      </c>
      <c r="D60" s="8"/>
    </row>
    <row r="61">
      <c r="A61" s="13" t="s">
        <v>46</v>
      </c>
      <c r="B61" s="44">
        <v>3.0E-4</v>
      </c>
      <c r="C61" s="42">
        <f t="shared" si="27"/>
        <v>1343.097452</v>
      </c>
      <c r="D61" s="8"/>
    </row>
    <row r="62">
      <c r="A62" s="13" t="s">
        <v>47</v>
      </c>
      <c r="B62" s="41">
        <v>0.02</v>
      </c>
      <c r="C62" s="42">
        <f t="shared" si="27"/>
        <v>89539.8301</v>
      </c>
      <c r="D62" s="24"/>
    </row>
    <row r="63">
      <c r="A63" s="32" t="s">
        <v>48</v>
      </c>
      <c r="B63" s="35">
        <f>SUM(C57:C62)</f>
        <v>1232515.761</v>
      </c>
    </row>
    <row r="65">
      <c r="A65" s="32" t="s">
        <v>49</v>
      </c>
      <c r="B65" s="45"/>
      <c r="C65" s="35">
        <f>B63+I27</f>
        <v>5709507.266</v>
      </c>
    </row>
  </sheetData>
  <mergeCells count="3">
    <mergeCell ref="B30:C30"/>
    <mergeCell ref="B56:C56"/>
    <mergeCell ref="B63:C63"/>
  </mergeCells>
  <drawing r:id="rId1"/>
</worksheet>
</file>