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f22b094dc322757/Docencia/Simulacion/2020/Clase 200504/"/>
    </mc:Choice>
  </mc:AlternateContent>
  <xr:revisionPtr revIDLastSave="67" documentId="8_{3EA603D1-C84C-4165-9EA5-A90A061992B4}" xr6:coauthVersionLast="44" xr6:coauthVersionMax="44" xr10:uidLastSave="{01AB2965-6AF3-474C-A7C5-17658DA0AA15}"/>
  <bookViews>
    <workbookView xWindow="-110" yWindow="-110" windowWidth="19420" windowHeight="10420" xr2:uid="{7CAE3B0B-DCC1-41C4-978F-F1D24D366C9D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5" i="1" l="1"/>
  <c r="S6" i="1" s="1"/>
  <c r="P5" i="1"/>
  <c r="P4" i="1"/>
  <c r="S10" i="1" l="1"/>
  <c r="S9" i="1"/>
  <c r="B10" i="1"/>
  <c r="D10" i="1"/>
  <c r="G10" i="1"/>
  <c r="B11" i="1"/>
  <c r="D11" i="1"/>
  <c r="G11" i="1"/>
  <c r="B12" i="1"/>
  <c r="D12" i="1"/>
  <c r="G12" i="1"/>
  <c r="B13" i="1"/>
  <c r="D13" i="1"/>
  <c r="G13" i="1"/>
  <c r="B14" i="1"/>
  <c r="D14" i="1"/>
  <c r="G14" i="1"/>
  <c r="B15" i="1"/>
  <c r="D15" i="1"/>
  <c r="G15" i="1"/>
  <c r="D16" i="1"/>
  <c r="G16" i="1"/>
  <c r="B17" i="1"/>
  <c r="D17" i="1"/>
  <c r="G17" i="1"/>
  <c r="B18" i="1"/>
  <c r="D18" i="1"/>
  <c r="G18" i="1"/>
  <c r="B19" i="1"/>
  <c r="D19" i="1"/>
  <c r="G19" i="1"/>
  <c r="B20" i="1"/>
  <c r="D20" i="1"/>
  <c r="G20" i="1"/>
  <c r="B21" i="1"/>
  <c r="D21" i="1"/>
  <c r="G21" i="1"/>
  <c r="B22" i="1"/>
  <c r="D22" i="1"/>
  <c r="G22" i="1"/>
  <c r="D23" i="1"/>
  <c r="G23" i="1"/>
  <c r="B24" i="1"/>
  <c r="D24" i="1"/>
  <c r="G24" i="1"/>
  <c r="B25" i="1"/>
  <c r="D25" i="1"/>
  <c r="G25" i="1"/>
  <c r="B26" i="1"/>
  <c r="D26" i="1"/>
  <c r="G26" i="1"/>
  <c r="B27" i="1"/>
  <c r="D27" i="1"/>
  <c r="G27" i="1"/>
  <c r="B28" i="1"/>
  <c r="D28" i="1"/>
  <c r="G28" i="1"/>
  <c r="B29" i="1"/>
  <c r="D29" i="1"/>
  <c r="G29" i="1"/>
  <c r="D30" i="1"/>
  <c r="G30" i="1"/>
  <c r="B31" i="1"/>
  <c r="D31" i="1"/>
  <c r="G31" i="1"/>
  <c r="B32" i="1"/>
  <c r="D32" i="1"/>
  <c r="G32" i="1"/>
  <c r="B33" i="1"/>
  <c r="D33" i="1"/>
  <c r="G33" i="1"/>
  <c r="B34" i="1"/>
  <c r="D34" i="1"/>
  <c r="G34" i="1"/>
  <c r="B35" i="1"/>
  <c r="D35" i="1"/>
  <c r="G35" i="1"/>
  <c r="B36" i="1"/>
  <c r="D36" i="1"/>
  <c r="G36" i="1"/>
  <c r="D37" i="1"/>
  <c r="G37" i="1"/>
  <c r="B38" i="1"/>
  <c r="D38" i="1"/>
  <c r="G38" i="1"/>
  <c r="B39" i="1"/>
  <c r="D39" i="1"/>
  <c r="G39" i="1"/>
  <c r="B40" i="1"/>
  <c r="D40" i="1"/>
  <c r="G40" i="1"/>
  <c r="B41" i="1"/>
  <c r="D41" i="1"/>
  <c r="G41" i="1"/>
  <c r="B42" i="1"/>
  <c r="D42" i="1"/>
  <c r="G42" i="1"/>
  <c r="B43" i="1"/>
  <c r="D43" i="1"/>
  <c r="G43" i="1"/>
  <c r="D44" i="1"/>
  <c r="G44" i="1"/>
  <c r="B45" i="1"/>
  <c r="D45" i="1"/>
  <c r="G45" i="1"/>
  <c r="B46" i="1"/>
  <c r="D46" i="1"/>
  <c r="G46" i="1"/>
  <c r="B47" i="1"/>
  <c r="D47" i="1"/>
  <c r="G47" i="1"/>
  <c r="B48" i="1"/>
  <c r="D48" i="1"/>
  <c r="G48" i="1"/>
  <c r="B49" i="1"/>
  <c r="D49" i="1"/>
  <c r="G49" i="1"/>
  <c r="B50" i="1"/>
  <c r="D50" i="1"/>
  <c r="G50" i="1"/>
  <c r="D51" i="1"/>
  <c r="G51" i="1"/>
  <c r="B52" i="1"/>
  <c r="D52" i="1"/>
  <c r="G52" i="1"/>
  <c r="B53" i="1"/>
  <c r="D53" i="1"/>
  <c r="G53" i="1"/>
  <c r="B54" i="1"/>
  <c r="D54" i="1"/>
  <c r="G54" i="1"/>
  <c r="B55" i="1"/>
  <c r="D55" i="1"/>
  <c r="G55" i="1"/>
  <c r="B56" i="1"/>
  <c r="D56" i="1"/>
  <c r="G56" i="1"/>
  <c r="B57" i="1"/>
  <c r="D57" i="1"/>
  <c r="G57" i="1"/>
  <c r="D58" i="1"/>
  <c r="G58" i="1"/>
  <c r="B59" i="1"/>
  <c r="D59" i="1"/>
  <c r="G59" i="1"/>
  <c r="B60" i="1"/>
  <c r="D60" i="1"/>
  <c r="G60" i="1"/>
  <c r="B61" i="1"/>
  <c r="D61" i="1"/>
  <c r="G61" i="1"/>
  <c r="B62" i="1"/>
  <c r="D62" i="1"/>
  <c r="G62" i="1"/>
  <c r="D6" i="1"/>
  <c r="B7" i="1"/>
  <c r="D7" i="1"/>
  <c r="G7" i="1"/>
  <c r="B8" i="1"/>
  <c r="D8" i="1"/>
  <c r="G8" i="1"/>
  <c r="D9" i="1"/>
  <c r="B4" i="1"/>
  <c r="D4" i="1"/>
  <c r="G4" i="1"/>
  <c r="B5" i="1"/>
  <c r="D5" i="1"/>
  <c r="G5" i="1"/>
  <c r="D3" i="1"/>
  <c r="G3" i="1"/>
  <c r="G2" i="1"/>
  <c r="D2" i="1"/>
  <c r="C2" i="1"/>
  <c r="E2" i="1" l="1"/>
  <c r="F2" i="1" s="1"/>
  <c r="I2" i="1"/>
  <c r="G9" i="1"/>
  <c r="G6" i="1"/>
  <c r="B3" i="1" l="1"/>
  <c r="C3" i="1" s="1"/>
  <c r="E3" i="1" s="1"/>
  <c r="H2" i="1"/>
  <c r="J2" i="1" s="1"/>
  <c r="F3" i="1" l="1"/>
  <c r="H3" i="1" s="1"/>
  <c r="I3" i="1"/>
  <c r="C4" i="1" l="1"/>
  <c r="I4" i="1" s="1"/>
  <c r="J3" i="1"/>
  <c r="E4" i="1" l="1"/>
  <c r="F4" i="1" s="1"/>
  <c r="H4" i="1" l="1"/>
  <c r="J4" i="1" s="1"/>
  <c r="C5" i="1"/>
  <c r="I5" i="1" s="1"/>
  <c r="E5" i="1" l="1"/>
  <c r="F5" i="1" l="1"/>
  <c r="B6" i="1" s="1"/>
  <c r="H5" i="1" l="1"/>
  <c r="J5" i="1" s="1"/>
  <c r="C6" i="1"/>
  <c r="I6" i="1" s="1"/>
  <c r="E6" i="1" l="1"/>
  <c r="F6" i="1" l="1"/>
  <c r="C7" i="1" l="1"/>
  <c r="I7" i="1" s="1"/>
  <c r="H6" i="1"/>
  <c r="J6" i="1" s="1"/>
  <c r="E7" i="1" l="1"/>
  <c r="F7" i="1" l="1"/>
  <c r="H7" i="1" l="1"/>
  <c r="J7" i="1" s="1"/>
  <c r="C8" i="1"/>
  <c r="I8" i="1" s="1"/>
  <c r="E8" i="1" l="1"/>
  <c r="F8" i="1" l="1"/>
  <c r="B9" i="1" s="1"/>
  <c r="H8" i="1" l="1"/>
  <c r="J8" i="1" s="1"/>
  <c r="C9" i="1"/>
  <c r="I9" i="1" s="1"/>
  <c r="E9" i="1" l="1"/>
  <c r="F9" i="1" s="1"/>
  <c r="C10" i="1" s="1"/>
  <c r="I10" i="1" l="1"/>
  <c r="E10" i="1"/>
  <c r="F10" i="1" s="1"/>
  <c r="H9" i="1"/>
  <c r="J9" i="1" s="1"/>
  <c r="H10" i="1" l="1"/>
  <c r="J10" i="1" s="1"/>
  <c r="C11" i="1"/>
  <c r="E11" i="1" l="1"/>
  <c r="F11" i="1" s="1"/>
  <c r="I11" i="1"/>
  <c r="H11" i="1" l="1"/>
  <c r="J11" i="1" s="1"/>
  <c r="C12" i="1"/>
  <c r="E12" i="1" l="1"/>
  <c r="F12" i="1" s="1"/>
  <c r="I12" i="1"/>
  <c r="H12" i="1" l="1"/>
  <c r="J12" i="1" s="1"/>
  <c r="C13" i="1"/>
  <c r="E13" i="1" l="1"/>
  <c r="F13" i="1" s="1"/>
  <c r="I13" i="1"/>
  <c r="H13" i="1" l="1"/>
  <c r="J13" i="1" s="1"/>
  <c r="C14" i="1"/>
  <c r="E14" i="1" l="1"/>
  <c r="F14" i="1" s="1"/>
  <c r="I14" i="1"/>
  <c r="H14" i="1" l="1"/>
  <c r="J14" i="1" s="1"/>
  <c r="C15" i="1"/>
  <c r="E15" i="1" l="1"/>
  <c r="F15" i="1" s="1"/>
  <c r="I15" i="1"/>
  <c r="B16" i="1" l="1"/>
  <c r="C16" i="1" s="1"/>
  <c r="H15" i="1"/>
  <c r="J15" i="1" s="1"/>
  <c r="E16" i="1" l="1"/>
  <c r="F16" i="1" s="1"/>
  <c r="I16" i="1"/>
  <c r="H16" i="1" l="1"/>
  <c r="J16" i="1" s="1"/>
  <c r="C17" i="1"/>
  <c r="E17" i="1" l="1"/>
  <c r="F17" i="1" s="1"/>
  <c r="I17" i="1"/>
  <c r="H17" i="1" l="1"/>
  <c r="J17" i="1" s="1"/>
  <c r="C18" i="1"/>
  <c r="E18" i="1" l="1"/>
  <c r="F18" i="1" s="1"/>
  <c r="I18" i="1"/>
  <c r="H18" i="1" l="1"/>
  <c r="J18" i="1" s="1"/>
  <c r="C19" i="1"/>
  <c r="E19" i="1" l="1"/>
  <c r="F19" i="1" s="1"/>
  <c r="I19" i="1"/>
  <c r="C20" i="1" l="1"/>
  <c r="H19" i="1"/>
  <c r="J19" i="1" s="1"/>
  <c r="E20" i="1" l="1"/>
  <c r="F20" i="1" s="1"/>
  <c r="I20" i="1"/>
  <c r="H20" i="1" l="1"/>
  <c r="J20" i="1" s="1"/>
  <c r="C21" i="1"/>
  <c r="E21" i="1" l="1"/>
  <c r="F21" i="1" s="1"/>
  <c r="I21" i="1"/>
  <c r="H21" i="1" l="1"/>
  <c r="J21" i="1" s="1"/>
  <c r="C22" i="1"/>
  <c r="I22" i="1" l="1"/>
  <c r="E22" i="1"/>
  <c r="F22" i="1" s="1"/>
  <c r="B23" i="1" l="1"/>
  <c r="C23" i="1" s="1"/>
  <c r="H22" i="1"/>
  <c r="J22" i="1" s="1"/>
  <c r="E23" i="1" l="1"/>
  <c r="F23" i="1" s="1"/>
  <c r="I23" i="1"/>
  <c r="H23" i="1" l="1"/>
  <c r="J23" i="1" s="1"/>
  <c r="C24" i="1"/>
  <c r="E24" i="1" l="1"/>
  <c r="F24" i="1" s="1"/>
  <c r="I24" i="1"/>
  <c r="H24" i="1" l="1"/>
  <c r="J24" i="1" s="1"/>
  <c r="C25" i="1"/>
  <c r="E25" i="1" l="1"/>
  <c r="F25" i="1" s="1"/>
  <c r="I25" i="1"/>
  <c r="H25" i="1" l="1"/>
  <c r="J25" i="1" s="1"/>
  <c r="C26" i="1"/>
  <c r="E26" i="1" l="1"/>
  <c r="F26" i="1" s="1"/>
  <c r="I26" i="1"/>
  <c r="H26" i="1" l="1"/>
  <c r="J26" i="1" s="1"/>
  <c r="C27" i="1"/>
  <c r="E27" i="1" l="1"/>
  <c r="F27" i="1" s="1"/>
  <c r="I27" i="1"/>
  <c r="C28" i="1" l="1"/>
  <c r="H27" i="1"/>
  <c r="J27" i="1" s="1"/>
  <c r="E28" i="1" l="1"/>
  <c r="F28" i="1" s="1"/>
  <c r="I28" i="1"/>
  <c r="H28" i="1" l="1"/>
  <c r="J28" i="1" s="1"/>
  <c r="C29" i="1"/>
  <c r="E29" i="1" l="1"/>
  <c r="F29" i="1" s="1"/>
  <c r="I29" i="1"/>
  <c r="B30" i="1" l="1"/>
  <c r="C30" i="1" s="1"/>
  <c r="H29" i="1"/>
  <c r="J29" i="1" s="1"/>
  <c r="I30" i="1" l="1"/>
  <c r="E30" i="1"/>
  <c r="F30" i="1" s="1"/>
  <c r="H30" i="1" l="1"/>
  <c r="J30" i="1" s="1"/>
  <c r="C31" i="1"/>
  <c r="E31" i="1" l="1"/>
  <c r="F31" i="1" s="1"/>
  <c r="I31" i="1"/>
  <c r="C32" i="1" l="1"/>
  <c r="H31" i="1"/>
  <c r="J31" i="1" s="1"/>
  <c r="E32" i="1" l="1"/>
  <c r="F32" i="1" s="1"/>
  <c r="I32" i="1"/>
  <c r="H32" i="1" l="1"/>
  <c r="J32" i="1" s="1"/>
  <c r="C33" i="1"/>
  <c r="E33" i="1" l="1"/>
  <c r="F33" i="1" s="1"/>
  <c r="I33" i="1"/>
  <c r="H33" i="1" l="1"/>
  <c r="J33" i="1" s="1"/>
  <c r="C34" i="1"/>
  <c r="I34" i="1" l="1"/>
  <c r="E34" i="1"/>
  <c r="F34" i="1" s="1"/>
  <c r="H34" i="1" l="1"/>
  <c r="J34" i="1" s="1"/>
  <c r="C35" i="1"/>
  <c r="E35" i="1" l="1"/>
  <c r="F35" i="1" s="1"/>
  <c r="I35" i="1"/>
  <c r="H35" i="1" l="1"/>
  <c r="J35" i="1" s="1"/>
  <c r="C36" i="1"/>
  <c r="E36" i="1" l="1"/>
  <c r="F36" i="1" s="1"/>
  <c r="I36" i="1"/>
  <c r="H36" i="1" l="1"/>
  <c r="J36" i="1" s="1"/>
  <c r="B37" i="1"/>
  <c r="C37" i="1" s="1"/>
  <c r="E37" i="1" l="1"/>
  <c r="F37" i="1" s="1"/>
  <c r="I37" i="1"/>
  <c r="H37" i="1" l="1"/>
  <c r="J37" i="1" s="1"/>
  <c r="C38" i="1"/>
  <c r="E38" i="1" l="1"/>
  <c r="F38" i="1" s="1"/>
  <c r="I38" i="1"/>
  <c r="H38" i="1" l="1"/>
  <c r="J38" i="1" s="1"/>
  <c r="C39" i="1"/>
  <c r="E39" i="1" l="1"/>
  <c r="F39" i="1" s="1"/>
  <c r="I39" i="1"/>
  <c r="H39" i="1" l="1"/>
  <c r="J39" i="1" s="1"/>
  <c r="C40" i="1"/>
  <c r="E40" i="1" l="1"/>
  <c r="F40" i="1" s="1"/>
  <c r="I40" i="1"/>
  <c r="H40" i="1" l="1"/>
  <c r="J40" i="1" s="1"/>
  <c r="C41" i="1"/>
  <c r="E41" i="1" l="1"/>
  <c r="F41" i="1" s="1"/>
  <c r="I41" i="1"/>
  <c r="H41" i="1" l="1"/>
  <c r="J41" i="1" s="1"/>
  <c r="C42" i="1"/>
  <c r="E42" i="1" l="1"/>
  <c r="F42" i="1" s="1"/>
  <c r="I42" i="1"/>
  <c r="H42" i="1" l="1"/>
  <c r="J42" i="1" s="1"/>
  <c r="C43" i="1"/>
  <c r="E43" i="1" l="1"/>
  <c r="F43" i="1" s="1"/>
  <c r="I43" i="1"/>
  <c r="B44" i="1" l="1"/>
  <c r="C44" i="1" s="1"/>
  <c r="H43" i="1"/>
  <c r="J43" i="1" s="1"/>
  <c r="E44" i="1" l="1"/>
  <c r="F44" i="1" s="1"/>
  <c r="I44" i="1"/>
  <c r="H44" i="1" l="1"/>
  <c r="J44" i="1" s="1"/>
  <c r="C45" i="1"/>
  <c r="E45" i="1" l="1"/>
  <c r="F45" i="1" s="1"/>
  <c r="I45" i="1"/>
  <c r="H45" i="1" l="1"/>
  <c r="J45" i="1" s="1"/>
  <c r="C46" i="1"/>
  <c r="E46" i="1" l="1"/>
  <c r="F46" i="1" s="1"/>
  <c r="I46" i="1"/>
  <c r="H46" i="1" l="1"/>
  <c r="J46" i="1" s="1"/>
  <c r="C47" i="1"/>
  <c r="E47" i="1" l="1"/>
  <c r="F47" i="1" s="1"/>
  <c r="I47" i="1"/>
  <c r="C48" i="1" l="1"/>
  <c r="H47" i="1"/>
  <c r="J47" i="1" s="1"/>
  <c r="E48" i="1" l="1"/>
  <c r="F48" i="1" s="1"/>
  <c r="I48" i="1"/>
  <c r="H48" i="1" l="1"/>
  <c r="J48" i="1" s="1"/>
  <c r="C49" i="1"/>
  <c r="E49" i="1" l="1"/>
  <c r="F49" i="1" s="1"/>
  <c r="I49" i="1"/>
  <c r="H49" i="1" l="1"/>
  <c r="J49" i="1" s="1"/>
  <c r="C50" i="1"/>
  <c r="I50" i="1" l="1"/>
  <c r="E50" i="1"/>
  <c r="F50" i="1" s="1"/>
  <c r="B51" i="1" l="1"/>
  <c r="C51" i="1" s="1"/>
  <c r="H50" i="1"/>
  <c r="J50" i="1" s="1"/>
  <c r="E51" i="1" l="1"/>
  <c r="F51" i="1" s="1"/>
  <c r="I51" i="1"/>
  <c r="C52" i="1" l="1"/>
  <c r="H51" i="1"/>
  <c r="J51" i="1" s="1"/>
  <c r="E52" i="1" l="1"/>
  <c r="F52" i="1" s="1"/>
  <c r="I52" i="1"/>
  <c r="H52" i="1" l="1"/>
  <c r="J52" i="1" s="1"/>
  <c r="C53" i="1"/>
  <c r="E53" i="1" l="1"/>
  <c r="F53" i="1" s="1"/>
  <c r="I53" i="1"/>
  <c r="H53" i="1" l="1"/>
  <c r="J53" i="1" s="1"/>
  <c r="C54" i="1"/>
  <c r="I54" i="1" l="1"/>
  <c r="E54" i="1"/>
  <c r="F54" i="1" s="1"/>
  <c r="H54" i="1" l="1"/>
  <c r="J54" i="1" s="1"/>
  <c r="C55" i="1"/>
  <c r="E55" i="1" l="1"/>
  <c r="F55" i="1" s="1"/>
  <c r="I55" i="1"/>
  <c r="H55" i="1" l="1"/>
  <c r="J55" i="1" s="1"/>
  <c r="C56" i="1"/>
  <c r="E56" i="1" l="1"/>
  <c r="F56" i="1" s="1"/>
  <c r="I56" i="1"/>
  <c r="H56" i="1" l="1"/>
  <c r="J56" i="1" s="1"/>
  <c r="C57" i="1"/>
  <c r="E57" i="1" l="1"/>
  <c r="F57" i="1" s="1"/>
  <c r="I57" i="1"/>
  <c r="B58" i="1" l="1"/>
  <c r="C58" i="1" s="1"/>
  <c r="H57" i="1"/>
  <c r="J57" i="1" s="1"/>
  <c r="E58" i="1" l="1"/>
  <c r="F58" i="1" s="1"/>
  <c r="I58" i="1"/>
  <c r="H58" i="1" l="1"/>
  <c r="J58" i="1" s="1"/>
  <c r="C59" i="1"/>
  <c r="E59" i="1" l="1"/>
  <c r="F59" i="1" s="1"/>
  <c r="I59" i="1"/>
  <c r="C60" i="1" l="1"/>
  <c r="H59" i="1"/>
  <c r="J59" i="1" s="1"/>
  <c r="I60" i="1" l="1"/>
  <c r="E60" i="1"/>
  <c r="F60" i="1" s="1"/>
  <c r="H60" i="1" l="1"/>
  <c r="J60" i="1" s="1"/>
  <c r="C61" i="1"/>
  <c r="E61" i="1" l="1"/>
  <c r="F61" i="1" s="1"/>
  <c r="I61" i="1"/>
  <c r="H61" i="1" l="1"/>
  <c r="J61" i="1" s="1"/>
  <c r="C62" i="1"/>
  <c r="E62" i="1" l="1"/>
  <c r="F62" i="1" s="1"/>
  <c r="H62" i="1" s="1"/>
  <c r="I62" i="1"/>
  <c r="J62" i="1" l="1"/>
</calcChain>
</file>

<file path=xl/sharedStrings.xml><?xml version="1.0" encoding="utf-8"?>
<sst xmlns="http://schemas.openxmlformats.org/spreadsheetml/2006/main" count="21" uniqueCount="20">
  <si>
    <t>Día</t>
  </si>
  <si>
    <t>Entregas del proveedor</t>
  </si>
  <si>
    <t>Inventario Inicial</t>
  </si>
  <si>
    <t>Demanda</t>
  </si>
  <si>
    <t>Ventas</t>
  </si>
  <si>
    <t>Inventario final</t>
  </si>
  <si>
    <t>Costo emisión pedido</t>
  </si>
  <si>
    <t>Costo almacenamiento</t>
  </si>
  <si>
    <t>Costo Ventas perdidas</t>
  </si>
  <si>
    <t>Costo Total</t>
  </si>
  <si>
    <t>Replicas</t>
  </si>
  <si>
    <t>s=</t>
  </si>
  <si>
    <t>α=</t>
  </si>
  <si>
    <t>r=</t>
  </si>
  <si>
    <t>Estadístico=</t>
  </si>
  <si>
    <t>Intervalo Confianza Costo Total</t>
  </si>
  <si>
    <t>CT (LS)=</t>
  </si>
  <si>
    <t>CT (LI)=</t>
  </si>
  <si>
    <t>Con CA = 700 Kg</t>
  </si>
  <si>
    <t>Frecuencia de Abastecimiento: 7 días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</si>
</sst>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\ * #,##0.00_-;\-&quot;$&quot;\ * #,##0.00_-;_-&quot;$&quot;\ * &quot;-&quot;??_-;_-@_-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1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justify" vertical="center"/>
    </xf>
    <xf numFmtId="0" fontId="4" fillId="0" borderId="0" xfId="0" applyFont="1" applyAlignment="1">
      <alignment horizontal="right"/>
    </xf>
    <xf numFmtId="0" fontId="0" fillId="0" borderId="2" xfId="0" applyBorder="1"/>
    <xf numFmtId="0" fontId="5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44" fontId="0" fillId="0" borderId="0" xfId="1" applyFont="1" applyAlignment="1">
      <alignment horizontal="left"/>
    </xf>
    <xf numFmtId="44" fontId="0" fillId="0" borderId="1" xfId="1" applyFont="1" applyBorder="1"/>
    <xf numFmtId="0" fontId="1" fillId="4" borderId="1" xfId="0" applyFont="1" applyFill="1" applyBorder="1" applyAlignment="1">
      <alignment horizontal="center"/>
    </xf>
    <xf numFmtId="44" fontId="0" fillId="5" borderId="1" xfId="1" applyFont="1" applyFill="1" applyBorder="1" applyAlignment="1"/>
    <xf numFmtId="44" fontId="0" fillId="5" borderId="1" xfId="0" applyNumberFormat="1" applyFill="1" applyBorder="1" applyAlignment="1"/>
    <xf numFmtId="0" fontId="1" fillId="6" borderId="1" xfId="0" applyFont="1" applyFill="1" applyBorder="1" applyAlignment="1">
      <alignment horizontal="right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19050</xdr:colOff>
      <xdr:row>0</xdr:row>
      <xdr:rowOff>175258</xdr:rowOff>
    </xdr:from>
    <xdr:to>
      <xdr:col>18</xdr:col>
      <xdr:colOff>719868</xdr:colOff>
      <xdr:row>2</xdr:row>
      <xdr:rowOff>115380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413FF578-D51C-44FB-BA2D-5D9C77545F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01300" y="175258"/>
          <a:ext cx="3031268" cy="676722"/>
        </a:xfrm>
        <a:prstGeom prst="rect">
          <a:avLst/>
        </a:prstGeom>
      </xdr:spPr>
    </xdr:pic>
    <xdr:clientData/>
  </xdr:twoCellAnchor>
  <xdr:oneCellAnchor>
    <xdr:from>
      <xdr:col>14</xdr:col>
      <xdr:colOff>574675</xdr:colOff>
      <xdr:row>3</xdr:row>
      <xdr:rowOff>12700</xdr:rowOff>
    </xdr:from>
    <xdr:ext cx="225425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E80BA1A2-7E6D-4459-97B6-E35CA205EB72}"/>
                </a:ext>
              </a:extLst>
            </xdr:cNvPr>
            <xdr:cNvSpPr txBox="1"/>
          </xdr:nvSpPr>
          <xdr:spPr>
            <a:xfrm>
              <a:off x="19948525" y="1441450"/>
              <a:ext cx="2254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acc>
                    <m:accPr>
                      <m:chr m:val="̅"/>
                      <m:ctrlPr>
                        <a:rPr lang="es-AR" sz="1100" i="1">
                          <a:latin typeface="Cambria Math" panose="02040503050406030204" pitchFamily="18" charset="0"/>
                        </a:rPr>
                      </m:ctrlPr>
                    </m:accPr>
                    <m:e>
                      <m:r>
                        <a:rPr lang="es-AR" sz="1100" i="1">
                          <a:latin typeface="Cambria Math" panose="02040503050406030204" pitchFamily="18" charset="0"/>
                        </a:rPr>
                        <m:t>𝑥</m:t>
                      </m:r>
                    </m:e>
                  </m:acc>
                </m:oMath>
              </a14:m>
              <a:r>
                <a:rPr lang="es-AR" sz="1100"/>
                <a:t>=</a:t>
              </a:r>
            </a:p>
          </xdr:txBody>
        </xdr:sp>
      </mc:Choice>
      <mc:Fallback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E80BA1A2-7E6D-4459-97B6-E35CA205EB72}"/>
                </a:ext>
              </a:extLst>
            </xdr:cNvPr>
            <xdr:cNvSpPr txBox="1"/>
          </xdr:nvSpPr>
          <xdr:spPr>
            <a:xfrm>
              <a:off x="19948525" y="1441450"/>
              <a:ext cx="2254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AR" sz="1100" i="0">
                  <a:latin typeface="Cambria Math" panose="02040503050406030204" pitchFamily="18" charset="0"/>
                </a:rPr>
                <a:t>𝑥 ̅</a:t>
              </a:r>
              <a:r>
                <a:rPr lang="es-AR" sz="1100"/>
                <a:t>=</a:t>
              </a:r>
            </a:p>
          </xdr:txBody>
        </xdr:sp>
      </mc:Fallback>
    </mc:AlternateContent>
    <xdr:clientData/>
  </xdr:oneCellAnchor>
  <xdr:twoCellAnchor editAs="oneCell">
    <xdr:from>
      <xdr:col>13</xdr:col>
      <xdr:colOff>75365</xdr:colOff>
      <xdr:row>5</xdr:row>
      <xdr:rowOff>12700</xdr:rowOff>
    </xdr:from>
    <xdr:to>
      <xdr:col>16</xdr:col>
      <xdr:colOff>671759</xdr:colOff>
      <xdr:row>14</xdr:row>
      <xdr:rowOff>104067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DCFE3902-39C1-4FB4-AE91-08AC28A857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89165" y="1301750"/>
          <a:ext cx="2926844" cy="1748717"/>
        </a:xfrm>
        <a:prstGeom prst="rect">
          <a:avLst/>
        </a:prstGeom>
      </xdr:spPr>
    </xdr:pic>
    <xdr:clientData/>
  </xdr:twoCellAnchor>
  <xdr:twoCellAnchor editAs="oneCell">
    <xdr:from>
      <xdr:col>13</xdr:col>
      <xdr:colOff>117005</xdr:colOff>
      <xdr:row>14</xdr:row>
      <xdr:rowOff>85823</xdr:rowOff>
    </xdr:from>
    <xdr:to>
      <xdr:col>17</xdr:col>
      <xdr:colOff>50800</xdr:colOff>
      <xdr:row>31</xdr:row>
      <xdr:rowOff>12717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D3050483-BEB6-4818-948B-3A63C76504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930805" y="3032223"/>
          <a:ext cx="3026245" cy="305744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06E94-5210-495B-A3A2-726622DB21FE}">
  <dimension ref="A1:S62"/>
  <sheetViews>
    <sheetView tabSelected="1" topLeftCell="I1" workbookViewId="0">
      <selection activeCell="U5" sqref="U5"/>
    </sheetView>
  </sheetViews>
  <sheetFormatPr baseColWidth="10" defaultRowHeight="14.5" x14ac:dyDescent="0.35"/>
  <cols>
    <col min="1" max="1" width="5.81640625" customWidth="1"/>
    <col min="2" max="6" width="10" customWidth="1"/>
    <col min="7" max="7" width="7.6328125" customWidth="1"/>
    <col min="8" max="10" width="10" customWidth="1"/>
    <col min="13" max="13" width="11.54296875" bestFit="1" customWidth="1"/>
    <col min="16" max="16" width="11.54296875" bestFit="1" customWidth="1"/>
    <col min="19" max="19" width="16.453125" customWidth="1"/>
  </cols>
  <sheetData>
    <row r="1" spans="1:19" ht="43.5" x14ac:dyDescent="0.35">
      <c r="A1" s="3" t="s">
        <v>0</v>
      </c>
      <c r="B1" s="4" t="s">
        <v>1</v>
      </c>
      <c r="C1" s="4" t="s">
        <v>2</v>
      </c>
      <c r="D1" s="4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L1" s="2" t="s">
        <v>10</v>
      </c>
      <c r="M1" s="2" t="s">
        <v>9</v>
      </c>
    </row>
    <row r="2" spans="1:19" x14ac:dyDescent="0.35">
      <c r="A2" s="1">
        <v>0</v>
      </c>
      <c r="B2" s="1">
        <v>700</v>
      </c>
      <c r="C2" s="1">
        <f>B2</f>
        <v>700</v>
      </c>
      <c r="D2" s="1">
        <f ca="1">-100*LN(1-RAND())</f>
        <v>119.13892237324116</v>
      </c>
      <c r="E2" s="1">
        <f ca="1">IF(C2&gt;=D2,D2,C2)</f>
        <v>119.13892237324116</v>
      </c>
      <c r="F2" s="1">
        <f ca="1">MAX(0,(C2-E2))</f>
        <v>580.86107762675886</v>
      </c>
      <c r="G2" s="1">
        <f>IF(MOD(A2,7)=0,1000,0)</f>
        <v>1000</v>
      </c>
      <c r="H2" s="1">
        <f ca="1">F2</f>
        <v>580.86107762675886</v>
      </c>
      <c r="I2" s="1">
        <f ca="1">IF(D2&gt;C2,6*(D2-C2),0)</f>
        <v>0</v>
      </c>
      <c r="J2" s="1">
        <f ca="1">+G2+H2+I2</f>
        <v>1580.8610776267587</v>
      </c>
      <c r="L2" s="1">
        <v>1</v>
      </c>
      <c r="M2" s="12">
        <v>31566.7873</v>
      </c>
    </row>
    <row r="3" spans="1:19" x14ac:dyDescent="0.35">
      <c r="A3" s="1">
        <v>1</v>
      </c>
      <c r="B3" s="1">
        <f>IF(MOD(A3,7)=0,700-F2,0)</f>
        <v>0</v>
      </c>
      <c r="C3" s="1">
        <f ca="1">+F2+B3</f>
        <v>580.86107762675886</v>
      </c>
      <c r="D3" s="1">
        <f ca="1">-100*LN(1-RAND())</f>
        <v>92.929316437987609</v>
      </c>
      <c r="E3" s="1">
        <f ca="1">IF(C3&gt;=D3,D3,C3)</f>
        <v>92.929316437987609</v>
      </c>
      <c r="F3" s="1">
        <f ca="1">MAX(0,(C3-E3))</f>
        <v>487.93176118877125</v>
      </c>
      <c r="G3" s="1">
        <f>IF(MOD(A3,7)=0,1000,0)</f>
        <v>0</v>
      </c>
      <c r="H3" s="1">
        <f ca="1">F3</f>
        <v>487.93176118877125</v>
      </c>
      <c r="I3" s="1">
        <f t="shared" ref="I3:I9" ca="1" si="0">IF(D3&gt;C3,6*(D3-C3),0)</f>
        <v>0</v>
      </c>
      <c r="J3" s="1">
        <f ca="1">+G3+H3+I3+J2</f>
        <v>2068.7928388155301</v>
      </c>
      <c r="L3" s="1">
        <v>2</v>
      </c>
      <c r="M3" s="12">
        <v>31055.906800000001</v>
      </c>
    </row>
    <row r="4" spans="1:19" x14ac:dyDescent="0.35">
      <c r="A4" s="1">
        <v>2</v>
      </c>
      <c r="B4" s="1">
        <f t="shared" ref="B4:B6" si="1">IF(MOD(A4,7)=0,700-F3,0)</f>
        <v>0</v>
      </c>
      <c r="C4" s="1">
        <f t="shared" ref="C4:C6" ca="1" si="2">+F3+B4</f>
        <v>487.93176118877125</v>
      </c>
      <c r="D4" s="1">
        <f t="shared" ref="D4:D62" ca="1" si="3">-100*LN(1-RAND())</f>
        <v>185.82415945200432</v>
      </c>
      <c r="E4" s="1">
        <f t="shared" ref="E4:E6" ca="1" si="4">IF(C4&gt;=D4,D4,C4)</f>
        <v>185.82415945200432</v>
      </c>
      <c r="F4" s="1">
        <f t="shared" ref="F4:F6" ca="1" si="5">MAX(0,(C4-E4))</f>
        <v>302.10760173676692</v>
      </c>
      <c r="G4" s="1">
        <f t="shared" ref="G4:G6" si="6">IF(MOD(A4,7)=0,1000,0)</f>
        <v>0</v>
      </c>
      <c r="H4" s="1">
        <f t="shared" ref="H4:H6" ca="1" si="7">F4</f>
        <v>302.10760173676692</v>
      </c>
      <c r="I4" s="1">
        <f t="shared" ca="1" si="0"/>
        <v>0</v>
      </c>
      <c r="J4" s="1">
        <f t="shared" ref="J4:J6" ca="1" si="8">+G4+H4+I4+J3</f>
        <v>2370.9004405522969</v>
      </c>
      <c r="L4" s="1">
        <v>3</v>
      </c>
      <c r="M4" s="12">
        <v>33352.58</v>
      </c>
      <c r="O4" s="5"/>
      <c r="P4" s="11">
        <f>AVERAGE(M2:M52)</f>
        <v>34169.144590196083</v>
      </c>
      <c r="R4" s="7" t="s">
        <v>12</v>
      </c>
      <c r="S4" s="9">
        <v>0.05</v>
      </c>
    </row>
    <row r="5" spans="1:19" x14ac:dyDescent="0.35">
      <c r="A5" s="1">
        <v>3</v>
      </c>
      <c r="B5" s="1">
        <f t="shared" si="1"/>
        <v>0</v>
      </c>
      <c r="C5" s="1">
        <f t="shared" ca="1" si="2"/>
        <v>302.10760173676692</v>
      </c>
      <c r="D5" s="1">
        <f t="shared" ca="1" si="3"/>
        <v>191.54840273055947</v>
      </c>
      <c r="E5" s="1">
        <f t="shared" ca="1" si="4"/>
        <v>191.54840273055947</v>
      </c>
      <c r="F5" s="1">
        <f t="shared" ca="1" si="5"/>
        <v>110.55919900620745</v>
      </c>
      <c r="G5" s="1">
        <f t="shared" si="6"/>
        <v>0</v>
      </c>
      <c r="H5" s="1">
        <f t="shared" ca="1" si="7"/>
        <v>110.55919900620745</v>
      </c>
      <c r="I5" s="1">
        <f t="shared" ca="1" si="0"/>
        <v>0</v>
      </c>
      <c r="J5" s="1">
        <f t="shared" ca="1" si="8"/>
        <v>2481.4596395585045</v>
      </c>
      <c r="L5" s="1">
        <v>4</v>
      </c>
      <c r="M5" s="12">
        <v>33093.07</v>
      </c>
      <c r="O5" s="5" t="s">
        <v>11</v>
      </c>
      <c r="P5" s="10">
        <f>_xlfn.STDEV.S(M2:M52)</f>
        <v>2296.2457566249527</v>
      </c>
      <c r="R5" s="8" t="s">
        <v>13</v>
      </c>
      <c r="S5" s="9">
        <f>L52</f>
        <v>51</v>
      </c>
    </row>
    <row r="6" spans="1:19" x14ac:dyDescent="0.35">
      <c r="A6" s="1">
        <v>4</v>
      </c>
      <c r="B6" s="1">
        <f t="shared" si="1"/>
        <v>0</v>
      </c>
      <c r="C6" s="1">
        <f t="shared" ca="1" si="2"/>
        <v>110.55919900620745</v>
      </c>
      <c r="D6" s="1">
        <f t="shared" ca="1" si="3"/>
        <v>124.53751315823003</v>
      </c>
      <c r="E6" s="1">
        <f t="shared" ca="1" si="4"/>
        <v>110.55919900620745</v>
      </c>
      <c r="F6" s="1">
        <f t="shared" ca="1" si="5"/>
        <v>0</v>
      </c>
      <c r="G6" s="1">
        <f t="shared" si="6"/>
        <v>0</v>
      </c>
      <c r="H6" s="1">
        <f t="shared" ca="1" si="7"/>
        <v>0</v>
      </c>
      <c r="I6" s="1">
        <f t="shared" ca="1" si="0"/>
        <v>83.869884912135461</v>
      </c>
      <c r="J6" s="1">
        <f t="shared" ca="1" si="8"/>
        <v>2565.3295244706401</v>
      </c>
      <c r="L6" s="1">
        <v>5</v>
      </c>
      <c r="M6" s="12">
        <v>35578.51</v>
      </c>
      <c r="R6" s="8" t="s">
        <v>14</v>
      </c>
      <c r="S6">
        <f>-_xlfn.T.INV(S4/2,S5-1)</f>
        <v>2.0085591121007611</v>
      </c>
    </row>
    <row r="7" spans="1:19" x14ac:dyDescent="0.35">
      <c r="A7" s="1">
        <v>5</v>
      </c>
      <c r="B7" s="1">
        <f t="shared" ref="B7:B9" si="9">IF(MOD(A7,7)=0,700-F6,0)</f>
        <v>0</v>
      </c>
      <c r="C7" s="1">
        <f t="shared" ref="C7:C9" ca="1" si="10">+F6+B7</f>
        <v>0</v>
      </c>
      <c r="D7" s="1">
        <f t="shared" ca="1" si="3"/>
        <v>4.9039556496184922</v>
      </c>
      <c r="E7" s="1">
        <f t="shared" ref="E7:E9" ca="1" si="11">IF(C7&gt;=D7,D7,C7)</f>
        <v>0</v>
      </c>
      <c r="F7" s="1">
        <f t="shared" ref="F7:F9" ca="1" si="12">MAX(0,(C7-E7))</f>
        <v>0</v>
      </c>
      <c r="G7" s="1">
        <f t="shared" ref="G7:G9" si="13">IF(MOD(A7,7)=0,1000,0)</f>
        <v>0</v>
      </c>
      <c r="H7" s="1">
        <f t="shared" ref="H7:H9" ca="1" si="14">F7</f>
        <v>0</v>
      </c>
      <c r="I7" s="1">
        <f t="shared" ca="1" si="0"/>
        <v>29.423733897710953</v>
      </c>
      <c r="J7" s="1">
        <f t="shared" ref="J7:J9" ca="1" si="15">+G7+H7+I7+J6</f>
        <v>2594.753258368351</v>
      </c>
      <c r="L7" s="1">
        <v>6</v>
      </c>
      <c r="M7" s="12">
        <v>33287.47</v>
      </c>
    </row>
    <row r="8" spans="1:19" x14ac:dyDescent="0.35">
      <c r="A8" s="1">
        <v>6</v>
      </c>
      <c r="B8" s="1">
        <f t="shared" si="9"/>
        <v>0</v>
      </c>
      <c r="C8" s="1">
        <f t="shared" ca="1" si="10"/>
        <v>0</v>
      </c>
      <c r="D8" s="1">
        <f t="shared" ca="1" si="3"/>
        <v>32.383590519596119</v>
      </c>
      <c r="E8" s="1">
        <f t="shared" ca="1" si="11"/>
        <v>0</v>
      </c>
      <c r="F8" s="1">
        <f t="shared" ca="1" si="12"/>
        <v>0</v>
      </c>
      <c r="G8" s="1">
        <f t="shared" si="13"/>
        <v>0</v>
      </c>
      <c r="H8" s="1">
        <f t="shared" ca="1" si="14"/>
        <v>0</v>
      </c>
      <c r="I8" s="1">
        <f t="shared" ca="1" si="0"/>
        <v>194.30154311757673</v>
      </c>
      <c r="J8" s="1">
        <f t="shared" ca="1" si="15"/>
        <v>2789.0548014859278</v>
      </c>
      <c r="L8" s="1">
        <v>7</v>
      </c>
      <c r="M8" s="12">
        <v>31230.26</v>
      </c>
      <c r="R8" s="13" t="s">
        <v>15</v>
      </c>
      <c r="S8" s="13"/>
    </row>
    <row r="9" spans="1:19" x14ac:dyDescent="0.35">
      <c r="A9" s="1">
        <v>7</v>
      </c>
      <c r="B9" s="1">
        <f t="shared" ca="1" si="9"/>
        <v>700</v>
      </c>
      <c r="C9" s="1">
        <f t="shared" ca="1" si="10"/>
        <v>700</v>
      </c>
      <c r="D9" s="1">
        <f t="shared" ca="1" si="3"/>
        <v>269.012339270187</v>
      </c>
      <c r="E9" s="1">
        <f t="shared" ca="1" si="11"/>
        <v>269.012339270187</v>
      </c>
      <c r="F9" s="1">
        <f t="shared" ca="1" si="12"/>
        <v>430.987660729813</v>
      </c>
      <c r="G9" s="1">
        <f t="shared" si="13"/>
        <v>1000</v>
      </c>
      <c r="H9" s="1">
        <f t="shared" ca="1" si="14"/>
        <v>430.987660729813</v>
      </c>
      <c r="I9" s="1">
        <f t="shared" ca="1" si="0"/>
        <v>0</v>
      </c>
      <c r="J9" s="1">
        <f t="shared" ca="1" si="15"/>
        <v>4220.0424622157407</v>
      </c>
      <c r="L9" s="1">
        <v>8</v>
      </c>
      <c r="M9" s="12">
        <v>33898.1</v>
      </c>
      <c r="R9" s="16" t="s">
        <v>17</v>
      </c>
      <c r="S9" s="14">
        <f>P4-((P5/(SQRT(S5)))*S6)</f>
        <v>33523.315064038834</v>
      </c>
    </row>
    <row r="10" spans="1:19" x14ac:dyDescent="0.35">
      <c r="A10" s="1">
        <v>8</v>
      </c>
      <c r="B10" s="1">
        <f t="shared" ref="B10:B62" si="16">IF(MOD(A10,7)=0,700-F9,0)</f>
        <v>0</v>
      </c>
      <c r="C10" s="1">
        <f t="shared" ref="C10:C62" ca="1" si="17">+F9+B10</f>
        <v>430.987660729813</v>
      </c>
      <c r="D10" s="1">
        <f t="shared" ca="1" si="3"/>
        <v>56.866370185011085</v>
      </c>
      <c r="E10" s="1">
        <f t="shared" ref="E10:E62" ca="1" si="18">IF(C10&gt;=D10,D10,C10)</f>
        <v>56.866370185011085</v>
      </c>
      <c r="F10" s="1">
        <f t="shared" ref="F10:F62" ca="1" si="19">MAX(0,(C10-E10))</f>
        <v>374.12129054480192</v>
      </c>
      <c r="G10" s="1">
        <f t="shared" ref="G10:G62" si="20">IF(MOD(A10,7)=0,1000,0)</f>
        <v>0</v>
      </c>
      <c r="H10" s="1">
        <f t="shared" ref="H10:H62" ca="1" si="21">F10</f>
        <v>374.12129054480192</v>
      </c>
      <c r="I10" s="1">
        <f t="shared" ref="I10:I62" ca="1" si="22">IF(D10&gt;C10,6*(D10-C10),0)</f>
        <v>0</v>
      </c>
      <c r="J10" s="1">
        <f t="shared" ref="J10:J62" ca="1" si="23">+G10+H10+I10+J9</f>
        <v>4594.1637527605426</v>
      </c>
      <c r="L10" s="1">
        <v>9</v>
      </c>
      <c r="M10" s="12">
        <v>32429.53</v>
      </c>
      <c r="R10" s="16" t="s">
        <v>16</v>
      </c>
      <c r="S10" s="15">
        <f>P4+((P5/(SQRT(S5))*S6))</f>
        <v>34814.974116353333</v>
      </c>
    </row>
    <row r="11" spans="1:19" x14ac:dyDescent="0.35">
      <c r="A11" s="1">
        <v>9</v>
      </c>
      <c r="B11" s="1">
        <f t="shared" si="16"/>
        <v>0</v>
      </c>
      <c r="C11" s="1">
        <f t="shared" ca="1" si="17"/>
        <v>374.12129054480192</v>
      </c>
      <c r="D11" s="1">
        <f t="shared" ca="1" si="3"/>
        <v>15.829967932748708</v>
      </c>
      <c r="E11" s="1">
        <f t="shared" ca="1" si="18"/>
        <v>15.829967932748708</v>
      </c>
      <c r="F11" s="1">
        <f t="shared" ca="1" si="19"/>
        <v>358.29132261205319</v>
      </c>
      <c r="G11" s="1">
        <f t="shared" si="20"/>
        <v>0</v>
      </c>
      <c r="H11" s="1">
        <f t="shared" ca="1" si="21"/>
        <v>358.29132261205319</v>
      </c>
      <c r="I11" s="1">
        <f t="shared" ca="1" si="22"/>
        <v>0</v>
      </c>
      <c r="J11" s="1">
        <f t="shared" ca="1" si="23"/>
        <v>4952.4550753725962</v>
      </c>
      <c r="L11" s="1">
        <v>10</v>
      </c>
      <c r="M11" s="12">
        <v>33782.35</v>
      </c>
    </row>
    <row r="12" spans="1:19" x14ac:dyDescent="0.35">
      <c r="A12" s="1">
        <v>10</v>
      </c>
      <c r="B12" s="1">
        <f t="shared" si="16"/>
        <v>0</v>
      </c>
      <c r="C12" s="1">
        <f t="shared" ca="1" si="17"/>
        <v>358.29132261205319</v>
      </c>
      <c r="D12" s="1">
        <f t="shared" ca="1" si="3"/>
        <v>21.682755721197729</v>
      </c>
      <c r="E12" s="1">
        <f t="shared" ca="1" si="18"/>
        <v>21.682755721197729</v>
      </c>
      <c r="F12" s="1">
        <f t="shared" ca="1" si="19"/>
        <v>336.60856689085546</v>
      </c>
      <c r="G12" s="1">
        <f t="shared" si="20"/>
        <v>0</v>
      </c>
      <c r="H12" s="1">
        <f t="shared" ca="1" si="21"/>
        <v>336.60856689085546</v>
      </c>
      <c r="I12" s="1">
        <f t="shared" ca="1" si="22"/>
        <v>0</v>
      </c>
      <c r="J12" s="1">
        <f t="shared" ca="1" si="23"/>
        <v>5289.0636422634516</v>
      </c>
      <c r="L12" s="1">
        <v>11</v>
      </c>
      <c r="M12" s="12">
        <v>35551.629999999997</v>
      </c>
      <c r="R12" t="s">
        <v>18</v>
      </c>
    </row>
    <row r="13" spans="1:19" x14ac:dyDescent="0.35">
      <c r="A13" s="1">
        <v>11</v>
      </c>
      <c r="B13" s="1">
        <f t="shared" si="16"/>
        <v>0</v>
      </c>
      <c r="C13" s="1">
        <f t="shared" ca="1" si="17"/>
        <v>336.60856689085546</v>
      </c>
      <c r="D13" s="1">
        <f t="shared" ca="1" si="3"/>
        <v>11.335970289940306</v>
      </c>
      <c r="E13" s="1">
        <f t="shared" ca="1" si="18"/>
        <v>11.335970289940306</v>
      </c>
      <c r="F13" s="1">
        <f t="shared" ca="1" si="19"/>
        <v>325.27259660091516</v>
      </c>
      <c r="G13" s="1">
        <f t="shared" si="20"/>
        <v>0</v>
      </c>
      <c r="H13" s="1">
        <f t="shared" ca="1" si="21"/>
        <v>325.27259660091516</v>
      </c>
      <c r="I13" s="1">
        <f t="shared" ca="1" si="22"/>
        <v>0</v>
      </c>
      <c r="J13" s="1">
        <f t="shared" ca="1" si="23"/>
        <v>5614.3362388643664</v>
      </c>
      <c r="L13" s="1">
        <v>12</v>
      </c>
      <c r="M13" s="12">
        <v>33289.589999999997</v>
      </c>
      <c r="R13" t="s">
        <v>19</v>
      </c>
    </row>
    <row r="14" spans="1:19" x14ac:dyDescent="0.35">
      <c r="A14" s="1">
        <v>12</v>
      </c>
      <c r="B14" s="1">
        <f t="shared" si="16"/>
        <v>0</v>
      </c>
      <c r="C14" s="1">
        <f t="shared" ca="1" si="17"/>
        <v>325.27259660091516</v>
      </c>
      <c r="D14" s="1">
        <f t="shared" ca="1" si="3"/>
        <v>152.78512982099483</v>
      </c>
      <c r="E14" s="1">
        <f t="shared" ca="1" si="18"/>
        <v>152.78512982099483</v>
      </c>
      <c r="F14" s="1">
        <f t="shared" ca="1" si="19"/>
        <v>172.48746677992034</v>
      </c>
      <c r="G14" s="1">
        <f t="shared" si="20"/>
        <v>0</v>
      </c>
      <c r="H14" s="1">
        <f t="shared" ca="1" si="21"/>
        <v>172.48746677992034</v>
      </c>
      <c r="I14" s="1">
        <f t="shared" ca="1" si="22"/>
        <v>0</v>
      </c>
      <c r="J14" s="1">
        <f t="shared" ca="1" si="23"/>
        <v>5786.8237056442867</v>
      </c>
      <c r="L14" s="1">
        <v>13</v>
      </c>
      <c r="M14" s="12">
        <v>31876.38</v>
      </c>
    </row>
    <row r="15" spans="1:19" x14ac:dyDescent="0.35">
      <c r="A15" s="1">
        <v>13</v>
      </c>
      <c r="B15" s="1">
        <f t="shared" si="16"/>
        <v>0</v>
      </c>
      <c r="C15" s="1">
        <f t="shared" ca="1" si="17"/>
        <v>172.48746677992034</v>
      </c>
      <c r="D15" s="1">
        <f t="shared" ca="1" si="3"/>
        <v>71.085714254303824</v>
      </c>
      <c r="E15" s="1">
        <f t="shared" ca="1" si="18"/>
        <v>71.085714254303824</v>
      </c>
      <c r="F15" s="1">
        <f t="shared" ca="1" si="19"/>
        <v>101.40175252561652</v>
      </c>
      <c r="G15" s="1">
        <f t="shared" si="20"/>
        <v>0</v>
      </c>
      <c r="H15" s="1">
        <f t="shared" ca="1" si="21"/>
        <v>101.40175252561652</v>
      </c>
      <c r="I15" s="1">
        <f t="shared" ca="1" si="22"/>
        <v>0</v>
      </c>
      <c r="J15" s="1">
        <f t="shared" ca="1" si="23"/>
        <v>5888.2254581699035</v>
      </c>
      <c r="L15" s="1">
        <v>14</v>
      </c>
      <c r="M15" s="12">
        <v>31767.27</v>
      </c>
    </row>
    <row r="16" spans="1:19" x14ac:dyDescent="0.35">
      <c r="A16" s="1">
        <v>14</v>
      </c>
      <c r="B16" s="1">
        <f t="shared" ca="1" si="16"/>
        <v>598.59824747438347</v>
      </c>
      <c r="C16" s="1">
        <f t="shared" ca="1" si="17"/>
        <v>700</v>
      </c>
      <c r="D16" s="1">
        <f t="shared" ca="1" si="3"/>
        <v>113.75222549061033</v>
      </c>
      <c r="E16" s="1">
        <f t="shared" ca="1" si="18"/>
        <v>113.75222549061033</v>
      </c>
      <c r="F16" s="1">
        <f t="shared" ca="1" si="19"/>
        <v>586.24777450938973</v>
      </c>
      <c r="G16" s="1">
        <f t="shared" si="20"/>
        <v>1000</v>
      </c>
      <c r="H16" s="1">
        <f t="shared" ca="1" si="21"/>
        <v>586.24777450938973</v>
      </c>
      <c r="I16" s="1">
        <f t="shared" ca="1" si="22"/>
        <v>0</v>
      </c>
      <c r="J16" s="1">
        <f t="shared" ca="1" si="23"/>
        <v>7474.4732326792928</v>
      </c>
      <c r="L16" s="1">
        <v>15</v>
      </c>
      <c r="M16" s="12">
        <v>33209.61</v>
      </c>
    </row>
    <row r="17" spans="1:13" x14ac:dyDescent="0.35">
      <c r="A17" s="1">
        <v>15</v>
      </c>
      <c r="B17" s="1">
        <f t="shared" si="16"/>
        <v>0</v>
      </c>
      <c r="C17" s="1">
        <f t="shared" ca="1" si="17"/>
        <v>586.24777450938973</v>
      </c>
      <c r="D17" s="1">
        <f t="shared" ca="1" si="3"/>
        <v>10.283279998203382</v>
      </c>
      <c r="E17" s="1">
        <f t="shared" ca="1" si="18"/>
        <v>10.283279998203382</v>
      </c>
      <c r="F17" s="1">
        <f t="shared" ca="1" si="19"/>
        <v>575.96449451118633</v>
      </c>
      <c r="G17" s="1">
        <f t="shared" si="20"/>
        <v>0</v>
      </c>
      <c r="H17" s="1">
        <f t="shared" ca="1" si="21"/>
        <v>575.96449451118633</v>
      </c>
      <c r="I17" s="1">
        <f t="shared" ca="1" si="22"/>
        <v>0</v>
      </c>
      <c r="J17" s="1">
        <f t="shared" ca="1" si="23"/>
        <v>8050.4377271904796</v>
      </c>
      <c r="L17" s="1">
        <v>16</v>
      </c>
      <c r="M17" s="12">
        <v>36592.870000000003</v>
      </c>
    </row>
    <row r="18" spans="1:13" x14ac:dyDescent="0.35">
      <c r="A18" s="1">
        <v>16</v>
      </c>
      <c r="B18" s="1">
        <f t="shared" si="16"/>
        <v>0</v>
      </c>
      <c r="C18" s="1">
        <f t="shared" ca="1" si="17"/>
        <v>575.96449451118633</v>
      </c>
      <c r="D18" s="1">
        <f t="shared" ca="1" si="3"/>
        <v>48.818104372833083</v>
      </c>
      <c r="E18" s="1">
        <f t="shared" ca="1" si="18"/>
        <v>48.818104372833083</v>
      </c>
      <c r="F18" s="1">
        <f t="shared" ca="1" si="19"/>
        <v>527.14639013835324</v>
      </c>
      <c r="G18" s="1">
        <f t="shared" si="20"/>
        <v>0</v>
      </c>
      <c r="H18" s="1">
        <f t="shared" ca="1" si="21"/>
        <v>527.14639013835324</v>
      </c>
      <c r="I18" s="1">
        <f t="shared" ca="1" si="22"/>
        <v>0</v>
      </c>
      <c r="J18" s="1">
        <f t="shared" ca="1" si="23"/>
        <v>8577.5841173288336</v>
      </c>
      <c r="L18" s="1">
        <v>17</v>
      </c>
      <c r="M18" s="12">
        <v>30929.26</v>
      </c>
    </row>
    <row r="19" spans="1:13" x14ac:dyDescent="0.35">
      <c r="A19" s="1">
        <v>17</v>
      </c>
      <c r="B19" s="1">
        <f t="shared" si="16"/>
        <v>0</v>
      </c>
      <c r="C19" s="1">
        <f t="shared" ca="1" si="17"/>
        <v>527.14639013835324</v>
      </c>
      <c r="D19" s="1">
        <f t="shared" ca="1" si="3"/>
        <v>39.978093207850449</v>
      </c>
      <c r="E19" s="1">
        <f t="shared" ca="1" si="18"/>
        <v>39.978093207850449</v>
      </c>
      <c r="F19" s="1">
        <f t="shared" ca="1" si="19"/>
        <v>487.16829693050278</v>
      </c>
      <c r="G19" s="1">
        <f t="shared" si="20"/>
        <v>0</v>
      </c>
      <c r="H19" s="1">
        <f t="shared" ca="1" si="21"/>
        <v>487.16829693050278</v>
      </c>
      <c r="I19" s="1">
        <f t="shared" ca="1" si="22"/>
        <v>0</v>
      </c>
      <c r="J19" s="1">
        <f t="shared" ca="1" si="23"/>
        <v>9064.7524142593356</v>
      </c>
      <c r="L19" s="1">
        <v>18</v>
      </c>
      <c r="M19" s="12">
        <v>36950.61</v>
      </c>
    </row>
    <row r="20" spans="1:13" x14ac:dyDescent="0.35">
      <c r="A20" s="1">
        <v>18</v>
      </c>
      <c r="B20" s="1">
        <f t="shared" si="16"/>
        <v>0</v>
      </c>
      <c r="C20" s="1">
        <f t="shared" ca="1" si="17"/>
        <v>487.16829693050278</v>
      </c>
      <c r="D20" s="1">
        <f t="shared" ca="1" si="3"/>
        <v>23.923150631627685</v>
      </c>
      <c r="E20" s="1">
        <f t="shared" ca="1" si="18"/>
        <v>23.923150631627685</v>
      </c>
      <c r="F20" s="1">
        <f t="shared" ca="1" si="19"/>
        <v>463.24514629887511</v>
      </c>
      <c r="G20" s="1">
        <f t="shared" si="20"/>
        <v>0</v>
      </c>
      <c r="H20" s="1">
        <f t="shared" ca="1" si="21"/>
        <v>463.24514629887511</v>
      </c>
      <c r="I20" s="1">
        <f t="shared" ca="1" si="22"/>
        <v>0</v>
      </c>
      <c r="J20" s="1">
        <f t="shared" ca="1" si="23"/>
        <v>9527.9975605582113</v>
      </c>
      <c r="L20" s="1">
        <v>19</v>
      </c>
      <c r="M20" s="12">
        <v>34722.080000000002</v>
      </c>
    </row>
    <row r="21" spans="1:13" x14ac:dyDescent="0.35">
      <c r="A21" s="1">
        <v>19</v>
      </c>
      <c r="B21" s="1">
        <f t="shared" si="16"/>
        <v>0</v>
      </c>
      <c r="C21" s="1">
        <f t="shared" ca="1" si="17"/>
        <v>463.24514629887511</v>
      </c>
      <c r="D21" s="1">
        <f t="shared" ca="1" si="3"/>
        <v>106.60681828708607</v>
      </c>
      <c r="E21" s="1">
        <f t="shared" ca="1" si="18"/>
        <v>106.60681828708607</v>
      </c>
      <c r="F21" s="1">
        <f t="shared" ca="1" si="19"/>
        <v>356.63832801178904</v>
      </c>
      <c r="G21" s="1">
        <f t="shared" si="20"/>
        <v>0</v>
      </c>
      <c r="H21" s="1">
        <f t="shared" ca="1" si="21"/>
        <v>356.63832801178904</v>
      </c>
      <c r="I21" s="1">
        <f t="shared" ca="1" si="22"/>
        <v>0</v>
      </c>
      <c r="J21" s="1">
        <f t="shared" ca="1" si="23"/>
        <v>9884.635888570001</v>
      </c>
      <c r="L21" s="1">
        <v>20</v>
      </c>
      <c r="M21" s="12">
        <v>31466.82</v>
      </c>
    </row>
    <row r="22" spans="1:13" x14ac:dyDescent="0.35">
      <c r="A22" s="1">
        <v>20</v>
      </c>
      <c r="B22" s="1">
        <f t="shared" si="16"/>
        <v>0</v>
      </c>
      <c r="C22" s="1">
        <f t="shared" ca="1" si="17"/>
        <v>356.63832801178904</v>
      </c>
      <c r="D22" s="1">
        <f t="shared" ca="1" si="3"/>
        <v>4.4478194930678265</v>
      </c>
      <c r="E22" s="1">
        <f t="shared" ca="1" si="18"/>
        <v>4.4478194930678265</v>
      </c>
      <c r="F22" s="1">
        <f t="shared" ca="1" si="19"/>
        <v>352.19050851872123</v>
      </c>
      <c r="G22" s="1">
        <f t="shared" si="20"/>
        <v>0</v>
      </c>
      <c r="H22" s="1">
        <f t="shared" ca="1" si="21"/>
        <v>352.19050851872123</v>
      </c>
      <c r="I22" s="1">
        <f t="shared" ca="1" si="22"/>
        <v>0</v>
      </c>
      <c r="J22" s="1">
        <f t="shared" ca="1" si="23"/>
        <v>10236.826397088722</v>
      </c>
      <c r="L22" s="1">
        <v>21</v>
      </c>
      <c r="M22" s="12">
        <v>36419.31</v>
      </c>
    </row>
    <row r="23" spans="1:13" x14ac:dyDescent="0.35">
      <c r="A23" s="1">
        <v>21</v>
      </c>
      <c r="B23" s="1">
        <f t="shared" ca="1" si="16"/>
        <v>347.80949148127877</v>
      </c>
      <c r="C23" s="1">
        <f t="shared" ca="1" si="17"/>
        <v>700</v>
      </c>
      <c r="D23" s="1">
        <f t="shared" ca="1" si="3"/>
        <v>15.086984661890609</v>
      </c>
      <c r="E23" s="1">
        <f t="shared" ca="1" si="18"/>
        <v>15.086984661890609</v>
      </c>
      <c r="F23" s="1">
        <f t="shared" ca="1" si="19"/>
        <v>684.9130153381094</v>
      </c>
      <c r="G23" s="1">
        <f t="shared" si="20"/>
        <v>1000</v>
      </c>
      <c r="H23" s="1">
        <f t="shared" ca="1" si="21"/>
        <v>684.9130153381094</v>
      </c>
      <c r="I23" s="1">
        <f t="shared" ca="1" si="22"/>
        <v>0</v>
      </c>
      <c r="J23" s="1">
        <f t="shared" ca="1" si="23"/>
        <v>11921.739412426832</v>
      </c>
      <c r="L23" s="1">
        <v>22</v>
      </c>
      <c r="M23" s="12">
        <v>35582.94</v>
      </c>
    </row>
    <row r="24" spans="1:13" x14ac:dyDescent="0.35">
      <c r="A24" s="1">
        <v>22</v>
      </c>
      <c r="B24" s="1">
        <f t="shared" si="16"/>
        <v>0</v>
      </c>
      <c r="C24" s="1">
        <f t="shared" ca="1" si="17"/>
        <v>684.9130153381094</v>
      </c>
      <c r="D24" s="1">
        <f t="shared" ca="1" si="3"/>
        <v>23.356689409317255</v>
      </c>
      <c r="E24" s="1">
        <f t="shared" ca="1" si="18"/>
        <v>23.356689409317255</v>
      </c>
      <c r="F24" s="1">
        <f t="shared" ca="1" si="19"/>
        <v>661.55632592879215</v>
      </c>
      <c r="G24" s="1">
        <f t="shared" si="20"/>
        <v>0</v>
      </c>
      <c r="H24" s="1">
        <f t="shared" ca="1" si="21"/>
        <v>661.55632592879215</v>
      </c>
      <c r="I24" s="1">
        <f t="shared" ca="1" si="22"/>
        <v>0</v>
      </c>
      <c r="J24" s="1">
        <f t="shared" ca="1" si="23"/>
        <v>12583.295738355624</v>
      </c>
      <c r="L24" s="1">
        <v>23</v>
      </c>
      <c r="M24" s="12">
        <v>34989.760000000002</v>
      </c>
    </row>
    <row r="25" spans="1:13" x14ac:dyDescent="0.35">
      <c r="A25" s="1">
        <v>23</v>
      </c>
      <c r="B25" s="1">
        <f t="shared" si="16"/>
        <v>0</v>
      </c>
      <c r="C25" s="1">
        <f t="shared" ca="1" si="17"/>
        <v>661.55632592879215</v>
      </c>
      <c r="D25" s="1">
        <f t="shared" ca="1" si="3"/>
        <v>586.45131742272861</v>
      </c>
      <c r="E25" s="1">
        <f t="shared" ca="1" si="18"/>
        <v>586.45131742272861</v>
      </c>
      <c r="F25" s="1">
        <f t="shared" ca="1" si="19"/>
        <v>75.105008506063541</v>
      </c>
      <c r="G25" s="1">
        <f t="shared" si="20"/>
        <v>0</v>
      </c>
      <c r="H25" s="1">
        <f t="shared" ca="1" si="21"/>
        <v>75.105008506063541</v>
      </c>
      <c r="I25" s="1">
        <f t="shared" ca="1" si="22"/>
        <v>0</v>
      </c>
      <c r="J25" s="1">
        <f t="shared" ca="1" si="23"/>
        <v>12658.400746861687</v>
      </c>
      <c r="L25" s="1">
        <v>24</v>
      </c>
      <c r="M25" s="12">
        <v>31351.82</v>
      </c>
    </row>
    <row r="26" spans="1:13" x14ac:dyDescent="0.35">
      <c r="A26" s="1">
        <v>24</v>
      </c>
      <c r="B26" s="1">
        <f t="shared" si="16"/>
        <v>0</v>
      </c>
      <c r="C26" s="1">
        <f t="shared" ca="1" si="17"/>
        <v>75.105008506063541</v>
      </c>
      <c r="D26" s="1">
        <f t="shared" ca="1" si="3"/>
        <v>43.549825920647464</v>
      </c>
      <c r="E26" s="1">
        <f t="shared" ca="1" si="18"/>
        <v>43.549825920647464</v>
      </c>
      <c r="F26" s="1">
        <f t="shared" ca="1" si="19"/>
        <v>31.555182585416077</v>
      </c>
      <c r="G26" s="1">
        <f t="shared" si="20"/>
        <v>0</v>
      </c>
      <c r="H26" s="1">
        <f t="shared" ca="1" si="21"/>
        <v>31.555182585416077</v>
      </c>
      <c r="I26" s="1">
        <f t="shared" ca="1" si="22"/>
        <v>0</v>
      </c>
      <c r="J26" s="1">
        <f t="shared" ca="1" si="23"/>
        <v>12689.955929447104</v>
      </c>
      <c r="L26" s="1">
        <v>25</v>
      </c>
      <c r="M26" s="12">
        <v>34277.74</v>
      </c>
    </row>
    <row r="27" spans="1:13" x14ac:dyDescent="0.35">
      <c r="A27" s="1">
        <v>25</v>
      </c>
      <c r="B27" s="1">
        <f t="shared" si="16"/>
        <v>0</v>
      </c>
      <c r="C27" s="1">
        <f t="shared" ca="1" si="17"/>
        <v>31.555182585416077</v>
      </c>
      <c r="D27" s="1">
        <f t="shared" ca="1" si="3"/>
        <v>51.813262569727669</v>
      </c>
      <c r="E27" s="1">
        <f t="shared" ca="1" si="18"/>
        <v>31.555182585416077</v>
      </c>
      <c r="F27" s="1">
        <f t="shared" ca="1" si="19"/>
        <v>0</v>
      </c>
      <c r="G27" s="1">
        <f t="shared" si="20"/>
        <v>0</v>
      </c>
      <c r="H27" s="1">
        <f t="shared" ca="1" si="21"/>
        <v>0</v>
      </c>
      <c r="I27" s="1">
        <f t="shared" ca="1" si="22"/>
        <v>121.54847990586956</v>
      </c>
      <c r="J27" s="1">
        <f t="shared" ca="1" si="23"/>
        <v>12811.504409352974</v>
      </c>
      <c r="L27" s="1">
        <v>26</v>
      </c>
      <c r="M27" s="12">
        <v>31975.22</v>
      </c>
    </row>
    <row r="28" spans="1:13" x14ac:dyDescent="0.35">
      <c r="A28" s="1">
        <v>26</v>
      </c>
      <c r="B28" s="1">
        <f t="shared" si="16"/>
        <v>0</v>
      </c>
      <c r="C28" s="1">
        <f t="shared" ca="1" si="17"/>
        <v>0</v>
      </c>
      <c r="D28" s="1">
        <f t="shared" ca="1" si="3"/>
        <v>24.107774086749085</v>
      </c>
      <c r="E28" s="1">
        <f t="shared" ca="1" si="18"/>
        <v>0</v>
      </c>
      <c r="F28" s="1">
        <f t="shared" ca="1" si="19"/>
        <v>0</v>
      </c>
      <c r="G28" s="1">
        <f t="shared" si="20"/>
        <v>0</v>
      </c>
      <c r="H28" s="1">
        <f t="shared" ca="1" si="21"/>
        <v>0</v>
      </c>
      <c r="I28" s="1">
        <f t="shared" ca="1" si="22"/>
        <v>144.6466445204945</v>
      </c>
      <c r="J28" s="1">
        <f t="shared" ca="1" si="23"/>
        <v>12956.151053873469</v>
      </c>
      <c r="L28" s="1">
        <v>27</v>
      </c>
      <c r="M28" s="12">
        <v>35506.78</v>
      </c>
    </row>
    <row r="29" spans="1:13" x14ac:dyDescent="0.35">
      <c r="A29" s="1">
        <v>27</v>
      </c>
      <c r="B29" s="1">
        <f t="shared" si="16"/>
        <v>0</v>
      </c>
      <c r="C29" s="1">
        <f t="shared" ca="1" si="17"/>
        <v>0</v>
      </c>
      <c r="D29" s="1">
        <f t="shared" ca="1" si="3"/>
        <v>10.635899970368094</v>
      </c>
      <c r="E29" s="1">
        <f t="shared" ca="1" si="18"/>
        <v>0</v>
      </c>
      <c r="F29" s="1">
        <f t="shared" ca="1" si="19"/>
        <v>0</v>
      </c>
      <c r="G29" s="1">
        <f t="shared" si="20"/>
        <v>0</v>
      </c>
      <c r="H29" s="1">
        <f t="shared" ca="1" si="21"/>
        <v>0</v>
      </c>
      <c r="I29" s="1">
        <f t="shared" ca="1" si="22"/>
        <v>63.815399822208562</v>
      </c>
      <c r="J29" s="1">
        <f t="shared" ca="1" si="23"/>
        <v>13019.966453695677</v>
      </c>
      <c r="L29" s="1">
        <v>28</v>
      </c>
      <c r="M29" s="12">
        <v>35505.089999999997</v>
      </c>
    </row>
    <row r="30" spans="1:13" x14ac:dyDescent="0.35">
      <c r="A30" s="1">
        <v>28</v>
      </c>
      <c r="B30" s="1">
        <f t="shared" ca="1" si="16"/>
        <v>700</v>
      </c>
      <c r="C30" s="1">
        <f t="shared" ca="1" si="17"/>
        <v>700</v>
      </c>
      <c r="D30" s="1">
        <f t="shared" ca="1" si="3"/>
        <v>45.845635282656382</v>
      </c>
      <c r="E30" s="1">
        <f t="shared" ca="1" si="18"/>
        <v>45.845635282656382</v>
      </c>
      <c r="F30" s="1">
        <f t="shared" ca="1" si="19"/>
        <v>654.15436471734358</v>
      </c>
      <c r="G30" s="1">
        <f t="shared" si="20"/>
        <v>1000</v>
      </c>
      <c r="H30" s="1">
        <f t="shared" ca="1" si="21"/>
        <v>654.15436471734358</v>
      </c>
      <c r="I30" s="1">
        <f t="shared" ca="1" si="22"/>
        <v>0</v>
      </c>
      <c r="J30" s="1">
        <f t="shared" ca="1" si="23"/>
        <v>14674.120818413021</v>
      </c>
      <c r="L30" s="1">
        <v>29</v>
      </c>
      <c r="M30" s="12">
        <v>37071.46</v>
      </c>
    </row>
    <row r="31" spans="1:13" x14ac:dyDescent="0.35">
      <c r="A31" s="1">
        <v>29</v>
      </c>
      <c r="B31" s="1">
        <f t="shared" si="16"/>
        <v>0</v>
      </c>
      <c r="C31" s="1">
        <f t="shared" ca="1" si="17"/>
        <v>654.15436471734358</v>
      </c>
      <c r="D31" s="1">
        <f t="shared" ca="1" si="3"/>
        <v>21.300488655032275</v>
      </c>
      <c r="E31" s="1">
        <f t="shared" ca="1" si="18"/>
        <v>21.300488655032275</v>
      </c>
      <c r="F31" s="1">
        <f t="shared" ca="1" si="19"/>
        <v>632.85387606231131</v>
      </c>
      <c r="G31" s="1">
        <f t="shared" si="20"/>
        <v>0</v>
      </c>
      <c r="H31" s="1">
        <f t="shared" ca="1" si="21"/>
        <v>632.85387606231131</v>
      </c>
      <c r="I31" s="1">
        <f t="shared" ca="1" si="22"/>
        <v>0</v>
      </c>
      <c r="J31" s="1">
        <f t="shared" ca="1" si="23"/>
        <v>15306.974694475331</v>
      </c>
      <c r="L31" s="1">
        <v>30</v>
      </c>
      <c r="M31" s="12">
        <v>32836.959999999999</v>
      </c>
    </row>
    <row r="32" spans="1:13" x14ac:dyDescent="0.35">
      <c r="A32" s="1">
        <v>30</v>
      </c>
      <c r="B32" s="1">
        <f t="shared" si="16"/>
        <v>0</v>
      </c>
      <c r="C32" s="1">
        <f t="shared" ca="1" si="17"/>
        <v>632.85387606231131</v>
      </c>
      <c r="D32" s="1">
        <f t="shared" ca="1" si="3"/>
        <v>50.30923679477327</v>
      </c>
      <c r="E32" s="1">
        <f t="shared" ca="1" si="18"/>
        <v>50.30923679477327</v>
      </c>
      <c r="F32" s="1">
        <f t="shared" ca="1" si="19"/>
        <v>582.54463926753806</v>
      </c>
      <c r="G32" s="1">
        <f t="shared" si="20"/>
        <v>0</v>
      </c>
      <c r="H32" s="1">
        <f t="shared" ca="1" si="21"/>
        <v>582.54463926753806</v>
      </c>
      <c r="I32" s="1">
        <f t="shared" ca="1" si="22"/>
        <v>0</v>
      </c>
      <c r="J32" s="1">
        <f t="shared" ca="1" si="23"/>
        <v>15889.51933374287</v>
      </c>
      <c r="L32" s="1">
        <v>31</v>
      </c>
      <c r="M32" s="12">
        <v>35592.879999999997</v>
      </c>
    </row>
    <row r="33" spans="1:13" x14ac:dyDescent="0.35">
      <c r="A33" s="1">
        <v>31</v>
      </c>
      <c r="B33" s="1">
        <f t="shared" si="16"/>
        <v>0</v>
      </c>
      <c r="C33" s="1">
        <f t="shared" ca="1" si="17"/>
        <v>582.54463926753806</v>
      </c>
      <c r="D33" s="1">
        <f t="shared" ca="1" si="3"/>
        <v>139.65802550841477</v>
      </c>
      <c r="E33" s="1">
        <f t="shared" ca="1" si="18"/>
        <v>139.65802550841477</v>
      </c>
      <c r="F33" s="1">
        <f t="shared" ca="1" si="19"/>
        <v>442.88661375912329</v>
      </c>
      <c r="G33" s="1">
        <f t="shared" si="20"/>
        <v>0</v>
      </c>
      <c r="H33" s="1">
        <f t="shared" ca="1" si="21"/>
        <v>442.88661375912329</v>
      </c>
      <c r="I33" s="1">
        <f t="shared" ca="1" si="22"/>
        <v>0</v>
      </c>
      <c r="J33" s="1">
        <f t="shared" ca="1" si="23"/>
        <v>16332.405947501993</v>
      </c>
      <c r="L33" s="1">
        <v>32</v>
      </c>
      <c r="M33" s="12">
        <v>32124.98</v>
      </c>
    </row>
    <row r="34" spans="1:13" x14ac:dyDescent="0.35">
      <c r="A34" s="1">
        <v>32</v>
      </c>
      <c r="B34" s="1">
        <f t="shared" si="16"/>
        <v>0</v>
      </c>
      <c r="C34" s="1">
        <f t="shared" ca="1" si="17"/>
        <v>442.88661375912329</v>
      </c>
      <c r="D34" s="1">
        <f t="shared" ca="1" si="3"/>
        <v>28.024507351324051</v>
      </c>
      <c r="E34" s="1">
        <f t="shared" ca="1" si="18"/>
        <v>28.024507351324051</v>
      </c>
      <c r="F34" s="1">
        <f t="shared" ca="1" si="19"/>
        <v>414.86210640779922</v>
      </c>
      <c r="G34" s="1">
        <f t="shared" si="20"/>
        <v>0</v>
      </c>
      <c r="H34" s="1">
        <f t="shared" ca="1" si="21"/>
        <v>414.86210640779922</v>
      </c>
      <c r="I34" s="1">
        <f t="shared" ca="1" si="22"/>
        <v>0</v>
      </c>
      <c r="J34" s="1">
        <f t="shared" ca="1" si="23"/>
        <v>16747.268053909793</v>
      </c>
      <c r="L34" s="1">
        <v>33</v>
      </c>
      <c r="M34" s="12">
        <v>37185.870000000003</v>
      </c>
    </row>
    <row r="35" spans="1:13" x14ac:dyDescent="0.35">
      <c r="A35" s="1">
        <v>33</v>
      </c>
      <c r="B35" s="1">
        <f t="shared" si="16"/>
        <v>0</v>
      </c>
      <c r="C35" s="1">
        <f t="shared" ca="1" si="17"/>
        <v>414.86210640779922</v>
      </c>
      <c r="D35" s="1">
        <f t="shared" ca="1" si="3"/>
        <v>28.509730593373799</v>
      </c>
      <c r="E35" s="1">
        <f t="shared" ca="1" si="18"/>
        <v>28.509730593373799</v>
      </c>
      <c r="F35" s="1">
        <f t="shared" ca="1" si="19"/>
        <v>386.35237581442544</v>
      </c>
      <c r="G35" s="1">
        <f t="shared" si="20"/>
        <v>0</v>
      </c>
      <c r="H35" s="1">
        <f t="shared" ca="1" si="21"/>
        <v>386.35237581442544</v>
      </c>
      <c r="I35" s="1">
        <f t="shared" ca="1" si="22"/>
        <v>0</v>
      </c>
      <c r="J35" s="1">
        <f t="shared" ca="1" si="23"/>
        <v>17133.620429724218</v>
      </c>
      <c r="L35" s="1">
        <v>34</v>
      </c>
      <c r="M35" s="12">
        <v>32717.43</v>
      </c>
    </row>
    <row r="36" spans="1:13" x14ac:dyDescent="0.35">
      <c r="A36" s="1">
        <v>34</v>
      </c>
      <c r="B36" s="1">
        <f t="shared" si="16"/>
        <v>0</v>
      </c>
      <c r="C36" s="1">
        <f t="shared" ca="1" si="17"/>
        <v>386.35237581442544</v>
      </c>
      <c r="D36" s="1">
        <f t="shared" ca="1" si="3"/>
        <v>109.56415804046573</v>
      </c>
      <c r="E36" s="1">
        <f t="shared" ca="1" si="18"/>
        <v>109.56415804046573</v>
      </c>
      <c r="F36" s="1">
        <f t="shared" ca="1" si="19"/>
        <v>276.78821777395973</v>
      </c>
      <c r="G36" s="1">
        <f t="shared" si="20"/>
        <v>0</v>
      </c>
      <c r="H36" s="1">
        <f t="shared" ca="1" si="21"/>
        <v>276.78821777395973</v>
      </c>
      <c r="I36" s="1">
        <f t="shared" ca="1" si="22"/>
        <v>0</v>
      </c>
      <c r="J36" s="1">
        <f t="shared" ca="1" si="23"/>
        <v>17410.408647498178</v>
      </c>
      <c r="L36" s="1">
        <v>35</v>
      </c>
      <c r="M36" s="12">
        <v>32895.56</v>
      </c>
    </row>
    <row r="37" spans="1:13" x14ac:dyDescent="0.35">
      <c r="A37" s="1">
        <v>35</v>
      </c>
      <c r="B37" s="1">
        <f t="shared" ca="1" si="16"/>
        <v>423.21178222604027</v>
      </c>
      <c r="C37" s="1">
        <f t="shared" ca="1" si="17"/>
        <v>700</v>
      </c>
      <c r="D37" s="1">
        <f t="shared" ca="1" si="3"/>
        <v>50.13131944201308</v>
      </c>
      <c r="E37" s="1">
        <f t="shared" ca="1" si="18"/>
        <v>50.13131944201308</v>
      </c>
      <c r="F37" s="1">
        <f t="shared" ca="1" si="19"/>
        <v>649.86868055798686</v>
      </c>
      <c r="G37" s="1">
        <f t="shared" si="20"/>
        <v>1000</v>
      </c>
      <c r="H37" s="1">
        <f t="shared" ca="1" si="21"/>
        <v>649.86868055798686</v>
      </c>
      <c r="I37" s="1">
        <f t="shared" ca="1" si="22"/>
        <v>0</v>
      </c>
      <c r="J37" s="1">
        <f t="shared" ca="1" si="23"/>
        <v>19060.277328056163</v>
      </c>
      <c r="L37" s="1">
        <v>36</v>
      </c>
      <c r="M37" s="12">
        <v>35818.35</v>
      </c>
    </row>
    <row r="38" spans="1:13" x14ac:dyDescent="0.35">
      <c r="A38" s="1">
        <v>36</v>
      </c>
      <c r="B38" s="1">
        <f t="shared" si="16"/>
        <v>0</v>
      </c>
      <c r="C38" s="1">
        <f t="shared" ca="1" si="17"/>
        <v>649.86868055798686</v>
      </c>
      <c r="D38" s="1">
        <f t="shared" ca="1" si="3"/>
        <v>182.07219524983697</v>
      </c>
      <c r="E38" s="1">
        <f t="shared" ca="1" si="18"/>
        <v>182.07219524983697</v>
      </c>
      <c r="F38" s="1">
        <f t="shared" ca="1" si="19"/>
        <v>467.7964853081499</v>
      </c>
      <c r="G38" s="1">
        <f t="shared" si="20"/>
        <v>0</v>
      </c>
      <c r="H38" s="1">
        <f t="shared" ca="1" si="21"/>
        <v>467.7964853081499</v>
      </c>
      <c r="I38" s="1">
        <f t="shared" ca="1" si="22"/>
        <v>0</v>
      </c>
      <c r="J38" s="1">
        <f t="shared" ca="1" si="23"/>
        <v>19528.073813364314</v>
      </c>
      <c r="L38" s="1">
        <v>37</v>
      </c>
      <c r="M38" s="12">
        <v>33660.26</v>
      </c>
    </row>
    <row r="39" spans="1:13" x14ac:dyDescent="0.35">
      <c r="A39" s="1">
        <v>37</v>
      </c>
      <c r="B39" s="1">
        <f t="shared" si="16"/>
        <v>0</v>
      </c>
      <c r="C39" s="1">
        <f t="shared" ca="1" si="17"/>
        <v>467.7964853081499</v>
      </c>
      <c r="D39" s="1">
        <f t="shared" ca="1" si="3"/>
        <v>17.383450987814413</v>
      </c>
      <c r="E39" s="1">
        <f t="shared" ca="1" si="18"/>
        <v>17.383450987814413</v>
      </c>
      <c r="F39" s="1">
        <f t="shared" ca="1" si="19"/>
        <v>450.4130343203355</v>
      </c>
      <c r="G39" s="1">
        <f t="shared" si="20"/>
        <v>0</v>
      </c>
      <c r="H39" s="1">
        <f t="shared" ca="1" si="21"/>
        <v>450.4130343203355</v>
      </c>
      <c r="I39" s="1">
        <f t="shared" ca="1" si="22"/>
        <v>0</v>
      </c>
      <c r="J39" s="1">
        <f t="shared" ca="1" si="23"/>
        <v>19978.48684768465</v>
      </c>
      <c r="L39" s="1">
        <v>38</v>
      </c>
      <c r="M39" s="12">
        <v>33194.21</v>
      </c>
    </row>
    <row r="40" spans="1:13" x14ac:dyDescent="0.35">
      <c r="A40" s="1">
        <v>38</v>
      </c>
      <c r="B40" s="1">
        <f t="shared" si="16"/>
        <v>0</v>
      </c>
      <c r="C40" s="1">
        <f t="shared" ca="1" si="17"/>
        <v>450.4130343203355</v>
      </c>
      <c r="D40" s="1">
        <f t="shared" ca="1" si="3"/>
        <v>15.852415635386249</v>
      </c>
      <c r="E40" s="1">
        <f t="shared" ca="1" si="18"/>
        <v>15.852415635386249</v>
      </c>
      <c r="F40" s="1">
        <f t="shared" ca="1" si="19"/>
        <v>434.56061868494925</v>
      </c>
      <c r="G40" s="1">
        <f t="shared" si="20"/>
        <v>0</v>
      </c>
      <c r="H40" s="1">
        <f t="shared" ca="1" si="21"/>
        <v>434.56061868494925</v>
      </c>
      <c r="I40" s="1">
        <f t="shared" ca="1" si="22"/>
        <v>0</v>
      </c>
      <c r="J40" s="1">
        <f t="shared" ca="1" si="23"/>
        <v>20413.0474663696</v>
      </c>
      <c r="L40" s="1">
        <v>39</v>
      </c>
      <c r="M40" s="12">
        <v>38364.230000000003</v>
      </c>
    </row>
    <row r="41" spans="1:13" x14ac:dyDescent="0.35">
      <c r="A41" s="1">
        <v>39</v>
      </c>
      <c r="B41" s="1">
        <f t="shared" si="16"/>
        <v>0</v>
      </c>
      <c r="C41" s="1">
        <f t="shared" ca="1" si="17"/>
        <v>434.56061868494925</v>
      </c>
      <c r="D41" s="1">
        <f t="shared" ca="1" si="3"/>
        <v>12.61389826290444</v>
      </c>
      <c r="E41" s="1">
        <f t="shared" ca="1" si="18"/>
        <v>12.61389826290444</v>
      </c>
      <c r="F41" s="1">
        <f t="shared" ca="1" si="19"/>
        <v>421.94672042204479</v>
      </c>
      <c r="G41" s="1">
        <f t="shared" si="20"/>
        <v>0</v>
      </c>
      <c r="H41" s="1">
        <f t="shared" ca="1" si="21"/>
        <v>421.94672042204479</v>
      </c>
      <c r="I41" s="1">
        <f t="shared" ca="1" si="22"/>
        <v>0</v>
      </c>
      <c r="J41" s="1">
        <f t="shared" ca="1" si="23"/>
        <v>20834.994186791646</v>
      </c>
      <c r="L41" s="1">
        <v>40</v>
      </c>
      <c r="M41" s="12">
        <v>29441.01</v>
      </c>
    </row>
    <row r="42" spans="1:13" x14ac:dyDescent="0.35">
      <c r="A42" s="1">
        <v>40</v>
      </c>
      <c r="B42" s="1">
        <f t="shared" si="16"/>
        <v>0</v>
      </c>
      <c r="C42" s="1">
        <f t="shared" ca="1" si="17"/>
        <v>421.94672042204479</v>
      </c>
      <c r="D42" s="1">
        <f t="shared" ca="1" si="3"/>
        <v>95.050709792478344</v>
      </c>
      <c r="E42" s="1">
        <f t="shared" ca="1" si="18"/>
        <v>95.050709792478344</v>
      </c>
      <c r="F42" s="1">
        <f t="shared" ca="1" si="19"/>
        <v>326.89601062956643</v>
      </c>
      <c r="G42" s="1">
        <f t="shared" si="20"/>
        <v>0</v>
      </c>
      <c r="H42" s="1">
        <f t="shared" ca="1" si="21"/>
        <v>326.89601062956643</v>
      </c>
      <c r="I42" s="1">
        <f t="shared" ca="1" si="22"/>
        <v>0</v>
      </c>
      <c r="J42" s="1">
        <f t="shared" ca="1" si="23"/>
        <v>21161.890197421213</v>
      </c>
      <c r="L42" s="1">
        <v>41</v>
      </c>
      <c r="M42" s="12">
        <v>33286.35</v>
      </c>
    </row>
    <row r="43" spans="1:13" x14ac:dyDescent="0.35">
      <c r="A43" s="1">
        <v>41</v>
      </c>
      <c r="B43" s="1">
        <f t="shared" si="16"/>
        <v>0</v>
      </c>
      <c r="C43" s="1">
        <f t="shared" ca="1" si="17"/>
        <v>326.89601062956643</v>
      </c>
      <c r="D43" s="1">
        <f t="shared" ca="1" si="3"/>
        <v>149.33724601131277</v>
      </c>
      <c r="E43" s="1">
        <f t="shared" ca="1" si="18"/>
        <v>149.33724601131277</v>
      </c>
      <c r="F43" s="1">
        <f t="shared" ca="1" si="19"/>
        <v>177.55876461825366</v>
      </c>
      <c r="G43" s="1">
        <f t="shared" si="20"/>
        <v>0</v>
      </c>
      <c r="H43" s="1">
        <f t="shared" ca="1" si="21"/>
        <v>177.55876461825366</v>
      </c>
      <c r="I43" s="1">
        <f t="shared" ca="1" si="22"/>
        <v>0</v>
      </c>
      <c r="J43" s="1">
        <f t="shared" ca="1" si="23"/>
        <v>21339.448962039467</v>
      </c>
      <c r="L43" s="1">
        <v>42</v>
      </c>
      <c r="M43" s="12">
        <v>35510.43</v>
      </c>
    </row>
    <row r="44" spans="1:13" x14ac:dyDescent="0.35">
      <c r="A44" s="1">
        <v>42</v>
      </c>
      <c r="B44" s="1">
        <f t="shared" ca="1" si="16"/>
        <v>522.44123538174631</v>
      </c>
      <c r="C44" s="1">
        <f t="shared" ca="1" si="17"/>
        <v>700</v>
      </c>
      <c r="D44" s="1">
        <f t="shared" ca="1" si="3"/>
        <v>53.458356558096199</v>
      </c>
      <c r="E44" s="1">
        <f t="shared" ca="1" si="18"/>
        <v>53.458356558096199</v>
      </c>
      <c r="F44" s="1">
        <f t="shared" ca="1" si="19"/>
        <v>646.54164344190383</v>
      </c>
      <c r="G44" s="1">
        <f t="shared" si="20"/>
        <v>1000</v>
      </c>
      <c r="H44" s="1">
        <f t="shared" ca="1" si="21"/>
        <v>646.54164344190383</v>
      </c>
      <c r="I44" s="1">
        <f t="shared" ca="1" si="22"/>
        <v>0</v>
      </c>
      <c r="J44" s="1">
        <f t="shared" ca="1" si="23"/>
        <v>22985.990605481369</v>
      </c>
      <c r="L44" s="1">
        <v>43</v>
      </c>
      <c r="M44" s="12">
        <v>36694.1</v>
      </c>
    </row>
    <row r="45" spans="1:13" x14ac:dyDescent="0.35">
      <c r="A45" s="1">
        <v>43</v>
      </c>
      <c r="B45" s="1">
        <f t="shared" si="16"/>
        <v>0</v>
      </c>
      <c r="C45" s="1">
        <f t="shared" ca="1" si="17"/>
        <v>646.54164344190383</v>
      </c>
      <c r="D45" s="1">
        <f t="shared" ca="1" si="3"/>
        <v>329.14294728740117</v>
      </c>
      <c r="E45" s="1">
        <f t="shared" ca="1" si="18"/>
        <v>329.14294728740117</v>
      </c>
      <c r="F45" s="1">
        <f t="shared" ca="1" si="19"/>
        <v>317.39869615450266</v>
      </c>
      <c r="G45" s="1">
        <f t="shared" si="20"/>
        <v>0</v>
      </c>
      <c r="H45" s="1">
        <f t="shared" ca="1" si="21"/>
        <v>317.39869615450266</v>
      </c>
      <c r="I45" s="1">
        <f t="shared" ca="1" si="22"/>
        <v>0</v>
      </c>
      <c r="J45" s="1">
        <f t="shared" ca="1" si="23"/>
        <v>23303.389301635871</v>
      </c>
      <c r="L45" s="1">
        <v>44</v>
      </c>
      <c r="M45" s="12">
        <v>36146.58</v>
      </c>
    </row>
    <row r="46" spans="1:13" x14ac:dyDescent="0.35">
      <c r="A46" s="1">
        <v>44</v>
      </c>
      <c r="B46" s="1">
        <f t="shared" si="16"/>
        <v>0</v>
      </c>
      <c r="C46" s="1">
        <f t="shared" ca="1" si="17"/>
        <v>317.39869615450266</v>
      </c>
      <c r="D46" s="1">
        <f t="shared" ca="1" si="3"/>
        <v>170.22050223369789</v>
      </c>
      <c r="E46" s="1">
        <f t="shared" ca="1" si="18"/>
        <v>170.22050223369789</v>
      </c>
      <c r="F46" s="1">
        <f t="shared" ca="1" si="19"/>
        <v>147.17819392080477</v>
      </c>
      <c r="G46" s="1">
        <f t="shared" si="20"/>
        <v>0</v>
      </c>
      <c r="H46" s="1">
        <f t="shared" ca="1" si="21"/>
        <v>147.17819392080477</v>
      </c>
      <c r="I46" s="1">
        <f t="shared" ca="1" si="22"/>
        <v>0</v>
      </c>
      <c r="J46" s="1">
        <f t="shared" ca="1" si="23"/>
        <v>23450.567495556676</v>
      </c>
      <c r="L46" s="1">
        <v>45</v>
      </c>
      <c r="M46" s="12">
        <v>32188.36</v>
      </c>
    </row>
    <row r="47" spans="1:13" x14ac:dyDescent="0.35">
      <c r="A47" s="1">
        <v>45</v>
      </c>
      <c r="B47" s="1">
        <f t="shared" si="16"/>
        <v>0</v>
      </c>
      <c r="C47" s="1">
        <f t="shared" ca="1" si="17"/>
        <v>147.17819392080477</v>
      </c>
      <c r="D47" s="1">
        <f t="shared" ca="1" si="3"/>
        <v>176.16260290958328</v>
      </c>
      <c r="E47" s="1">
        <f t="shared" ca="1" si="18"/>
        <v>147.17819392080477</v>
      </c>
      <c r="F47" s="1">
        <f t="shared" ca="1" si="19"/>
        <v>0</v>
      </c>
      <c r="G47" s="1">
        <f t="shared" si="20"/>
        <v>0</v>
      </c>
      <c r="H47" s="1">
        <f t="shared" ca="1" si="21"/>
        <v>0</v>
      </c>
      <c r="I47" s="1">
        <f t="shared" ca="1" si="22"/>
        <v>173.90645393267107</v>
      </c>
      <c r="J47" s="1">
        <f t="shared" ca="1" si="23"/>
        <v>23624.473949489347</v>
      </c>
      <c r="L47" s="1">
        <v>46</v>
      </c>
      <c r="M47" s="12">
        <v>35699.69</v>
      </c>
    </row>
    <row r="48" spans="1:13" x14ac:dyDescent="0.35">
      <c r="A48" s="1">
        <v>46</v>
      </c>
      <c r="B48" s="1">
        <f t="shared" si="16"/>
        <v>0</v>
      </c>
      <c r="C48" s="1">
        <f t="shared" ca="1" si="17"/>
        <v>0</v>
      </c>
      <c r="D48" s="1">
        <f t="shared" ca="1" si="3"/>
        <v>154.47338296441632</v>
      </c>
      <c r="E48" s="1">
        <f t="shared" ca="1" si="18"/>
        <v>0</v>
      </c>
      <c r="F48" s="1">
        <f t="shared" ca="1" si="19"/>
        <v>0</v>
      </c>
      <c r="G48" s="1">
        <f t="shared" si="20"/>
        <v>0</v>
      </c>
      <c r="H48" s="1">
        <f t="shared" ca="1" si="21"/>
        <v>0</v>
      </c>
      <c r="I48" s="1">
        <f t="shared" ca="1" si="22"/>
        <v>926.8402977864979</v>
      </c>
      <c r="J48" s="1">
        <f t="shared" ca="1" si="23"/>
        <v>24551.314247275845</v>
      </c>
      <c r="L48" s="1">
        <v>47</v>
      </c>
      <c r="M48" s="12">
        <v>37847.85</v>
      </c>
    </row>
    <row r="49" spans="1:13" x14ac:dyDescent="0.35">
      <c r="A49" s="1">
        <v>47</v>
      </c>
      <c r="B49" s="1">
        <f t="shared" si="16"/>
        <v>0</v>
      </c>
      <c r="C49" s="1">
        <f t="shared" ca="1" si="17"/>
        <v>0</v>
      </c>
      <c r="D49" s="1">
        <f t="shared" ca="1" si="3"/>
        <v>233.65954399071902</v>
      </c>
      <c r="E49" s="1">
        <f t="shared" ca="1" si="18"/>
        <v>0</v>
      </c>
      <c r="F49" s="1">
        <f t="shared" ca="1" si="19"/>
        <v>0</v>
      </c>
      <c r="G49" s="1">
        <f t="shared" si="20"/>
        <v>0</v>
      </c>
      <c r="H49" s="1">
        <f t="shared" ca="1" si="21"/>
        <v>0</v>
      </c>
      <c r="I49" s="1">
        <f t="shared" ca="1" si="22"/>
        <v>1401.957263944314</v>
      </c>
      <c r="J49" s="1">
        <f t="shared" ca="1" si="23"/>
        <v>25953.271511220159</v>
      </c>
      <c r="L49" s="1">
        <v>48</v>
      </c>
      <c r="M49" s="12">
        <v>33551.47</v>
      </c>
    </row>
    <row r="50" spans="1:13" x14ac:dyDescent="0.35">
      <c r="A50" s="1">
        <v>48</v>
      </c>
      <c r="B50" s="1">
        <f t="shared" si="16"/>
        <v>0</v>
      </c>
      <c r="C50" s="1">
        <f t="shared" ca="1" si="17"/>
        <v>0</v>
      </c>
      <c r="D50" s="1">
        <f t="shared" ca="1" si="3"/>
        <v>78.395778770800419</v>
      </c>
      <c r="E50" s="1">
        <f t="shared" ca="1" si="18"/>
        <v>0</v>
      </c>
      <c r="F50" s="1">
        <f t="shared" ca="1" si="19"/>
        <v>0</v>
      </c>
      <c r="G50" s="1">
        <f t="shared" si="20"/>
        <v>0</v>
      </c>
      <c r="H50" s="1">
        <f t="shared" ca="1" si="21"/>
        <v>0</v>
      </c>
      <c r="I50" s="1">
        <f t="shared" ca="1" si="22"/>
        <v>470.37467262480254</v>
      </c>
      <c r="J50" s="1">
        <f t="shared" ca="1" si="23"/>
        <v>26423.646183844961</v>
      </c>
      <c r="L50" s="1">
        <v>49</v>
      </c>
      <c r="M50" s="12">
        <v>31730.82</v>
      </c>
    </row>
    <row r="51" spans="1:13" x14ac:dyDescent="0.35">
      <c r="A51" s="1">
        <v>49</v>
      </c>
      <c r="B51" s="1">
        <f t="shared" ca="1" si="16"/>
        <v>700</v>
      </c>
      <c r="C51" s="1">
        <f t="shared" ca="1" si="17"/>
        <v>700</v>
      </c>
      <c r="D51" s="1">
        <f t="shared" ca="1" si="3"/>
        <v>20.489749140165667</v>
      </c>
      <c r="E51" s="1">
        <f t="shared" ca="1" si="18"/>
        <v>20.489749140165667</v>
      </c>
      <c r="F51" s="1">
        <f t="shared" ca="1" si="19"/>
        <v>679.51025085983429</v>
      </c>
      <c r="G51" s="1">
        <f t="shared" si="20"/>
        <v>1000</v>
      </c>
      <c r="H51" s="1">
        <f t="shared" ca="1" si="21"/>
        <v>679.51025085983429</v>
      </c>
      <c r="I51" s="1">
        <f t="shared" ca="1" si="22"/>
        <v>0</v>
      </c>
      <c r="J51" s="1">
        <f t="shared" ca="1" si="23"/>
        <v>28103.156434704797</v>
      </c>
      <c r="L51" s="1">
        <v>50</v>
      </c>
      <c r="M51" s="12">
        <v>37660.620000000003</v>
      </c>
    </row>
    <row r="52" spans="1:13" x14ac:dyDescent="0.35">
      <c r="A52" s="1">
        <v>50</v>
      </c>
      <c r="B52" s="1">
        <f t="shared" si="16"/>
        <v>0</v>
      </c>
      <c r="C52" s="1">
        <f t="shared" ca="1" si="17"/>
        <v>679.51025085983429</v>
      </c>
      <c r="D52" s="1">
        <f t="shared" ca="1" si="3"/>
        <v>426.42601367530261</v>
      </c>
      <c r="E52" s="1">
        <f t="shared" ca="1" si="18"/>
        <v>426.42601367530261</v>
      </c>
      <c r="F52" s="1">
        <f t="shared" ca="1" si="19"/>
        <v>253.08423718453167</v>
      </c>
      <c r="G52" s="1">
        <f t="shared" si="20"/>
        <v>0</v>
      </c>
      <c r="H52" s="1">
        <f t="shared" ca="1" si="21"/>
        <v>253.08423718453167</v>
      </c>
      <c r="I52" s="1">
        <f t="shared" ca="1" si="22"/>
        <v>0</v>
      </c>
      <c r="J52" s="1">
        <f t="shared" ca="1" si="23"/>
        <v>28356.240671889329</v>
      </c>
      <c r="L52" s="1">
        <v>51</v>
      </c>
      <c r="M52" s="12">
        <v>40167.56</v>
      </c>
    </row>
    <row r="53" spans="1:13" x14ac:dyDescent="0.35">
      <c r="A53" s="1">
        <v>51</v>
      </c>
      <c r="B53" s="1">
        <f t="shared" si="16"/>
        <v>0</v>
      </c>
      <c r="C53" s="1">
        <f t="shared" ca="1" si="17"/>
        <v>253.08423718453167</v>
      </c>
      <c r="D53" s="1">
        <f t="shared" ca="1" si="3"/>
        <v>31.06909589598515</v>
      </c>
      <c r="E53" s="1">
        <f t="shared" ca="1" si="18"/>
        <v>31.06909589598515</v>
      </c>
      <c r="F53" s="1">
        <f t="shared" ca="1" si="19"/>
        <v>222.01514128854652</v>
      </c>
      <c r="G53" s="1">
        <f t="shared" si="20"/>
        <v>0</v>
      </c>
      <c r="H53" s="1">
        <f t="shared" ca="1" si="21"/>
        <v>222.01514128854652</v>
      </c>
      <c r="I53" s="1">
        <f t="shared" ca="1" si="22"/>
        <v>0</v>
      </c>
      <c r="J53" s="1">
        <f t="shared" ca="1" si="23"/>
        <v>28578.255813177875</v>
      </c>
      <c r="L53" s="6"/>
      <c r="M53" s="6"/>
    </row>
    <row r="54" spans="1:13" x14ac:dyDescent="0.35">
      <c r="A54" s="1">
        <v>52</v>
      </c>
      <c r="B54" s="1">
        <f t="shared" si="16"/>
        <v>0</v>
      </c>
      <c r="C54" s="1">
        <f t="shared" ca="1" si="17"/>
        <v>222.01514128854652</v>
      </c>
      <c r="D54" s="1">
        <f t="shared" ca="1" si="3"/>
        <v>56.169211819439383</v>
      </c>
      <c r="E54" s="1">
        <f t="shared" ca="1" si="18"/>
        <v>56.169211819439383</v>
      </c>
      <c r="F54" s="1">
        <f t="shared" ca="1" si="19"/>
        <v>165.84592946910715</v>
      </c>
      <c r="G54" s="1">
        <f t="shared" si="20"/>
        <v>0</v>
      </c>
      <c r="H54" s="1">
        <f t="shared" ca="1" si="21"/>
        <v>165.84592946910715</v>
      </c>
      <c r="I54" s="1">
        <f t="shared" ca="1" si="22"/>
        <v>0</v>
      </c>
      <c r="J54" s="1">
        <f t="shared" ca="1" si="23"/>
        <v>28744.101742646981</v>
      </c>
    </row>
    <row r="55" spans="1:13" x14ac:dyDescent="0.35">
      <c r="A55" s="1">
        <v>53</v>
      </c>
      <c r="B55" s="1">
        <f t="shared" si="16"/>
        <v>0</v>
      </c>
      <c r="C55" s="1">
        <f t="shared" ca="1" si="17"/>
        <v>165.84592946910715</v>
      </c>
      <c r="D55" s="1">
        <f t="shared" ca="1" si="3"/>
        <v>125.84417845621472</v>
      </c>
      <c r="E55" s="1">
        <f t="shared" ca="1" si="18"/>
        <v>125.84417845621472</v>
      </c>
      <c r="F55" s="1">
        <f t="shared" ca="1" si="19"/>
        <v>40.001751012892427</v>
      </c>
      <c r="G55" s="1">
        <f t="shared" si="20"/>
        <v>0</v>
      </c>
      <c r="H55" s="1">
        <f t="shared" ca="1" si="21"/>
        <v>40.001751012892427</v>
      </c>
      <c r="I55" s="1">
        <f t="shared" ca="1" si="22"/>
        <v>0</v>
      </c>
      <c r="J55" s="1">
        <f t="shared" ca="1" si="23"/>
        <v>28784.103493659873</v>
      </c>
    </row>
    <row r="56" spans="1:13" x14ac:dyDescent="0.35">
      <c r="A56" s="1">
        <v>54</v>
      </c>
      <c r="B56" s="1">
        <f t="shared" si="16"/>
        <v>0</v>
      </c>
      <c r="C56" s="1">
        <f t="shared" ca="1" si="17"/>
        <v>40.001751012892427</v>
      </c>
      <c r="D56" s="1">
        <f t="shared" ca="1" si="3"/>
        <v>17.731065843792607</v>
      </c>
      <c r="E56" s="1">
        <f t="shared" ca="1" si="18"/>
        <v>17.731065843792607</v>
      </c>
      <c r="F56" s="1">
        <f t="shared" ca="1" si="19"/>
        <v>22.270685169099821</v>
      </c>
      <c r="G56" s="1">
        <f t="shared" si="20"/>
        <v>0</v>
      </c>
      <c r="H56" s="1">
        <f t="shared" ca="1" si="21"/>
        <v>22.270685169099821</v>
      </c>
      <c r="I56" s="1">
        <f t="shared" ca="1" si="22"/>
        <v>0</v>
      </c>
      <c r="J56" s="1">
        <f t="shared" ca="1" si="23"/>
        <v>28806.374178828974</v>
      </c>
    </row>
    <row r="57" spans="1:13" x14ac:dyDescent="0.35">
      <c r="A57" s="1">
        <v>55</v>
      </c>
      <c r="B57" s="1">
        <f t="shared" si="16"/>
        <v>0</v>
      </c>
      <c r="C57" s="1">
        <f t="shared" ca="1" si="17"/>
        <v>22.270685169099821</v>
      </c>
      <c r="D57" s="1">
        <f t="shared" ca="1" si="3"/>
        <v>34.243396830803619</v>
      </c>
      <c r="E57" s="1">
        <f t="shared" ca="1" si="18"/>
        <v>22.270685169099821</v>
      </c>
      <c r="F57" s="1">
        <f t="shared" ca="1" si="19"/>
        <v>0</v>
      </c>
      <c r="G57" s="1">
        <f t="shared" si="20"/>
        <v>0</v>
      </c>
      <c r="H57" s="1">
        <f t="shared" ca="1" si="21"/>
        <v>0</v>
      </c>
      <c r="I57" s="1">
        <f t="shared" ca="1" si="22"/>
        <v>71.836269970222787</v>
      </c>
      <c r="J57" s="1">
        <f t="shared" ca="1" si="23"/>
        <v>28878.210448799196</v>
      </c>
    </row>
    <row r="58" spans="1:13" x14ac:dyDescent="0.35">
      <c r="A58" s="1">
        <v>56</v>
      </c>
      <c r="B58" s="1">
        <f t="shared" ca="1" si="16"/>
        <v>700</v>
      </c>
      <c r="C58" s="1">
        <f t="shared" ca="1" si="17"/>
        <v>700</v>
      </c>
      <c r="D58" s="1">
        <f t="shared" ca="1" si="3"/>
        <v>187.46288481531218</v>
      </c>
      <c r="E58" s="1">
        <f t="shared" ca="1" si="18"/>
        <v>187.46288481531218</v>
      </c>
      <c r="F58" s="1">
        <f t="shared" ca="1" si="19"/>
        <v>512.53711518468776</v>
      </c>
      <c r="G58" s="1">
        <f t="shared" si="20"/>
        <v>1000</v>
      </c>
      <c r="H58" s="1">
        <f t="shared" ca="1" si="21"/>
        <v>512.53711518468776</v>
      </c>
      <c r="I58" s="1">
        <f t="shared" ca="1" si="22"/>
        <v>0</v>
      </c>
      <c r="J58" s="1">
        <f t="shared" ca="1" si="23"/>
        <v>30390.747563983885</v>
      </c>
    </row>
    <row r="59" spans="1:13" x14ac:dyDescent="0.35">
      <c r="A59" s="1">
        <v>57</v>
      </c>
      <c r="B59" s="1">
        <f t="shared" si="16"/>
        <v>0</v>
      </c>
      <c r="C59" s="1">
        <f t="shared" ca="1" si="17"/>
        <v>512.53711518468776</v>
      </c>
      <c r="D59" s="1">
        <f t="shared" ca="1" si="3"/>
        <v>142.88686699831993</v>
      </c>
      <c r="E59" s="1">
        <f t="shared" ca="1" si="18"/>
        <v>142.88686699831993</v>
      </c>
      <c r="F59" s="1">
        <f t="shared" ca="1" si="19"/>
        <v>369.65024818636783</v>
      </c>
      <c r="G59" s="1">
        <f t="shared" si="20"/>
        <v>0</v>
      </c>
      <c r="H59" s="1">
        <f t="shared" ca="1" si="21"/>
        <v>369.65024818636783</v>
      </c>
      <c r="I59" s="1">
        <f t="shared" ca="1" si="22"/>
        <v>0</v>
      </c>
      <c r="J59" s="1">
        <f t="shared" ca="1" si="23"/>
        <v>30760.397812170253</v>
      </c>
    </row>
    <row r="60" spans="1:13" x14ac:dyDescent="0.35">
      <c r="A60" s="1">
        <v>58</v>
      </c>
      <c r="B60" s="1">
        <f t="shared" si="16"/>
        <v>0</v>
      </c>
      <c r="C60" s="1">
        <f t="shared" ca="1" si="17"/>
        <v>369.65024818636783</v>
      </c>
      <c r="D60" s="1">
        <f t="shared" ca="1" si="3"/>
        <v>52.123863261463633</v>
      </c>
      <c r="E60" s="1">
        <f t="shared" ca="1" si="18"/>
        <v>52.123863261463633</v>
      </c>
      <c r="F60" s="1">
        <f t="shared" ca="1" si="19"/>
        <v>317.52638492490422</v>
      </c>
      <c r="G60" s="1">
        <f t="shared" si="20"/>
        <v>0</v>
      </c>
      <c r="H60" s="1">
        <f t="shared" ca="1" si="21"/>
        <v>317.52638492490422</v>
      </c>
      <c r="I60" s="1">
        <f t="shared" ca="1" si="22"/>
        <v>0</v>
      </c>
      <c r="J60" s="1">
        <f t="shared" ca="1" si="23"/>
        <v>31077.924197095159</v>
      </c>
    </row>
    <row r="61" spans="1:13" x14ac:dyDescent="0.35">
      <c r="A61" s="1">
        <v>59</v>
      </c>
      <c r="B61" s="1">
        <f t="shared" si="16"/>
        <v>0</v>
      </c>
      <c r="C61" s="1">
        <f t="shared" ca="1" si="17"/>
        <v>317.52638492490422</v>
      </c>
      <c r="D61" s="1">
        <f t="shared" ca="1" si="3"/>
        <v>12.730604073448029</v>
      </c>
      <c r="E61" s="1">
        <f t="shared" ca="1" si="18"/>
        <v>12.730604073448029</v>
      </c>
      <c r="F61" s="1">
        <f t="shared" ca="1" si="19"/>
        <v>304.79578085145619</v>
      </c>
      <c r="G61" s="1">
        <f t="shared" si="20"/>
        <v>0</v>
      </c>
      <c r="H61" s="1">
        <f t="shared" ca="1" si="21"/>
        <v>304.79578085145619</v>
      </c>
      <c r="I61" s="1">
        <f t="shared" ca="1" si="22"/>
        <v>0</v>
      </c>
      <c r="J61" s="1">
        <f t="shared" ca="1" si="23"/>
        <v>31382.719977946614</v>
      </c>
    </row>
    <row r="62" spans="1:13" x14ac:dyDescent="0.35">
      <c r="A62" s="1">
        <v>60</v>
      </c>
      <c r="B62" s="1">
        <f t="shared" si="16"/>
        <v>0</v>
      </c>
      <c r="C62" s="1">
        <f t="shared" ca="1" si="17"/>
        <v>304.79578085145619</v>
      </c>
      <c r="D62" s="1">
        <f t="shared" ca="1" si="3"/>
        <v>150.78097140561613</v>
      </c>
      <c r="E62" s="1">
        <f t="shared" ca="1" si="18"/>
        <v>150.78097140561613</v>
      </c>
      <c r="F62" s="1">
        <f t="shared" ca="1" si="19"/>
        <v>154.01480944584006</v>
      </c>
      <c r="G62" s="1">
        <f t="shared" si="20"/>
        <v>0</v>
      </c>
      <c r="H62" s="1">
        <f t="shared" ca="1" si="21"/>
        <v>154.01480944584006</v>
      </c>
      <c r="I62" s="1">
        <f t="shared" ca="1" si="22"/>
        <v>0</v>
      </c>
      <c r="J62" s="1">
        <f t="shared" ca="1" si="23"/>
        <v>31536.734787392455</v>
      </c>
    </row>
  </sheetData>
  <mergeCells count="1">
    <mergeCell ref="R8:S8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Adrián Vecchi</dc:creator>
  <cp:lastModifiedBy>Carlos Adrián Vecchi</cp:lastModifiedBy>
  <dcterms:created xsi:type="dcterms:W3CDTF">2020-05-02T13:34:27Z</dcterms:created>
  <dcterms:modified xsi:type="dcterms:W3CDTF">2020-05-02T19:42:44Z</dcterms:modified>
</cp:coreProperties>
</file>