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jcuedu-my.sharepoint.com/personal/alejandro_delafuentepinero1_my_jcu_edu_au/Documents/PhD - projects/Ringtail - Mechanistic model - Wet Tropics/Ringtail_WT_Mechanistic_Model/Data/"/>
    </mc:Choice>
  </mc:AlternateContent>
  <xr:revisionPtr revIDLastSave="473" documentId="8_{74CE4A96-530B-7F45-AF16-549FE02BD4EC}" xr6:coauthVersionLast="47" xr6:coauthVersionMax="47" xr10:uidLastSave="{798E5012-580E-774A-BD99-17DB77433F0D}"/>
  <bookViews>
    <workbookView xWindow="120" yWindow="860" windowWidth="16980" windowHeight="20120" xr2:uid="{FFA2A11C-E7F5-B849-9C8E-0C9A229E8402}"/>
  </bookViews>
  <sheets>
    <sheet name="fur_datas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" i="1" l="1"/>
  <c r="G12" i="1" s="1" a="1"/>
  <c r="G12" i="1" s="1"/>
  <c r="F20" i="1"/>
  <c r="F17" i="1"/>
  <c r="F43" i="1"/>
  <c r="F4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<sst xmlns="http://schemas.openxmlformats.org/spreadsheetml/2006/main" count="266" uniqueCount="105">
  <si>
    <t>dataset</t>
  </si>
  <si>
    <t>var</t>
  </si>
  <si>
    <t>NicheMapR_varname</t>
  </si>
  <si>
    <t>side</t>
  </si>
  <si>
    <t>type</t>
  </si>
  <si>
    <t>mean</t>
  </si>
  <si>
    <t>sd</t>
  </si>
  <si>
    <t>weight_imp</t>
  </si>
  <si>
    <t>n_samples</t>
  </si>
  <si>
    <t>units</t>
  </si>
  <si>
    <t>original_file</t>
  </si>
  <si>
    <t>note</t>
  </si>
  <si>
    <t>formula_weighted_mean</t>
  </si>
  <si>
    <t>formula_weighted_sd</t>
  </si>
  <si>
    <t>fur</t>
  </si>
  <si>
    <t>hair_length</t>
  </si>
  <si>
    <t>LHAIRD</t>
  </si>
  <si>
    <t>dorsal</t>
  </si>
  <si>
    <t>hair</t>
  </si>
  <si>
    <t>m</t>
  </si>
  <si>
    <t>hair_length_grpt.xlsx</t>
  </si>
  <si>
    <t>LHAIRV</t>
  </si>
  <si>
    <t>ventral</t>
  </si>
  <si>
    <t>guard</t>
  </si>
  <si>
    <t>fur_depth</t>
  </si>
  <si>
    <t>central</t>
  </si>
  <si>
    <t>fur_depth_grpt.xlsx</t>
  </si>
  <si>
    <t>left</t>
  </si>
  <si>
    <t>head</t>
  </si>
  <si>
    <t>tail</t>
  </si>
  <si>
    <t>tip</t>
  </si>
  <si>
    <t>base</t>
  </si>
  <si>
    <t>ZFURV</t>
  </si>
  <si>
    <t>ZFURD</t>
  </si>
  <si>
    <t>weighted_average</t>
  </si>
  <si>
    <t>SUMPRODUCT(F5:F10,H5:H10)/SUM(H5:H10)</t>
  </si>
  <si>
    <t>SQRT(SUMPRODUCT((F5:F10-F12)^2, H5:H10) / SUM(H5:H10, -1))</t>
  </si>
  <si>
    <t>hair_diameter</t>
  </si>
  <si>
    <t>DHAIRD</t>
  </si>
  <si>
    <t>fur density data.xls</t>
  </si>
  <si>
    <t>DHAIRV</t>
  </si>
  <si>
    <t>hair_density</t>
  </si>
  <si>
    <t>1/m2</t>
  </si>
  <si>
    <t>RHOD</t>
  </si>
  <si>
    <t>total</t>
  </si>
  <si>
    <t>RHOV</t>
  </si>
  <si>
    <t>area</t>
  </si>
  <si>
    <t>percentage are</t>
  </si>
  <si>
    <t>%</t>
  </si>
  <si>
    <t>PVEN</t>
  </si>
  <si>
    <t>fraction ventral surface</t>
  </si>
  <si>
    <t>fractional 0-1</t>
  </si>
  <si>
    <t>dimensions</t>
  </si>
  <si>
    <t>mass</t>
  </si>
  <si>
    <t>male</t>
  </si>
  <si>
    <t>kg</t>
  </si>
  <si>
    <t>GRTP RMR summary for Will 22nd Mach 2011.xls</t>
  </si>
  <si>
    <t>female</t>
  </si>
  <si>
    <t>AMASS</t>
  </si>
  <si>
    <t>thermal conductance</t>
  </si>
  <si>
    <t>observed</t>
  </si>
  <si>
    <t>W/m°C</t>
  </si>
  <si>
    <t>thermal_conductance_summary_GRTP.xlsx</t>
  </si>
  <si>
    <t>KHAIR</t>
  </si>
  <si>
    <t>behaviour</t>
  </si>
  <si>
    <t>local_height</t>
  </si>
  <si>
    <t>species == LRTP</t>
  </si>
  <si>
    <t>spotligh_surveys_PHD</t>
  </si>
  <si>
    <t>year = 2020-2022</t>
  </si>
  <si>
    <t>species == GRTP</t>
  </si>
  <si>
    <t>species == DRRTP</t>
  </si>
  <si>
    <t>species == HRRTP</t>
  </si>
  <si>
    <t>physiology</t>
  </si>
  <si>
    <t>core_temperature</t>
  </si>
  <si>
    <t>TC</t>
  </si>
  <si>
    <t>deg C</t>
  </si>
  <si>
    <t>Krockenberger et al 2012</t>
  </si>
  <si>
    <t>average TC from when not heat stressed (5-30deg), value = average temp at 16.6</t>
  </si>
  <si>
    <t>max_core_temperature</t>
  </si>
  <si>
    <t>TC_MAX</t>
  </si>
  <si>
    <t>estimated in Krockenberger et al 2012</t>
  </si>
  <si>
    <t>may not use in the model as will let TC rise when heat stressed, put as the max calculated in 2012 paper</t>
  </si>
  <si>
    <t>max_panting</t>
  </si>
  <si>
    <t>PANT_MAX</t>
  </si>
  <si>
    <t xml:space="preserve">minute volume increased by 1.73x between TAs of 30 and 35, however, possums increase minute volumn by 2x at cold temps, likely didn't maximise this at high temps? </t>
  </si>
  <si>
    <t>max_surface_area_wet_licking</t>
  </si>
  <si>
    <t>PCTWET_MAX</t>
  </si>
  <si>
    <t>Ask Andrew</t>
  </si>
  <si>
    <t>if they use this it is a late thermoreg option</t>
  </si>
  <si>
    <t>percent_area_for_evaporation_skin</t>
  </si>
  <si>
    <t>PCTBAREVAP</t>
  </si>
  <si>
    <t>Ask Andrew if likely lick hands &amp; feet</t>
  </si>
  <si>
    <t>ratio_long_short_axis</t>
  </si>
  <si>
    <t>SHAPE_B</t>
  </si>
  <si>
    <t>Can curl in a ball</t>
  </si>
  <si>
    <t>max_ratio_long_short_axis</t>
  </si>
  <si>
    <t>SHAPE_B_MAX</t>
  </si>
  <si>
    <t>Check - see if any photos of them climbing</t>
  </si>
  <si>
    <t>basal_metabolic_rate</t>
  </si>
  <si>
    <t>QBASAL</t>
  </si>
  <si>
    <t>W</t>
  </si>
  <si>
    <t>at 27.1 deg average mass of 1.17kg (in code express as function of mass^0.737)</t>
  </si>
  <si>
    <t>increase_QBASAL_due_to_TC</t>
  </si>
  <si>
    <t>Q10</t>
  </si>
  <si>
    <t xml:space="preserve">At 30 deg RMR = 2.539 &amp; Tb = 	36.685, at 35deg RMR = 2.958 and Tb = 37.99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</si>
</sst>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2020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267A2-F2D1-FA4E-858E-641C66C9A0B3}">
  <dimension ref="A1:N43"/>
  <sheetViews>
    <sheetView tabSelected="1" topLeftCell="C7" workbookViewId="0">
      <selection activeCell="K43" sqref="K43"/>
    </sheetView>
  </sheetViews>
  <sheetFormatPr baseColWidth="10" defaultColWidth="11" defaultRowHeight="16" x14ac:dyDescent="0.2"/>
  <cols>
    <col min="2" max="2" width="18.5" bestFit="1" customWidth="1"/>
    <col min="3" max="3" width="19" bestFit="1" customWidth="1"/>
    <col min="5" max="5" width="20.33203125" bestFit="1" customWidth="1"/>
    <col min="7" max="7" width="13.33203125" bestFit="1" customWidth="1"/>
    <col min="11" max="11" width="18.5" bestFit="1" customWidth="1"/>
    <col min="12" max="12" width="18.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0.02</v>
      </c>
      <c r="G2">
        <v>3.7699999999999999E-3</v>
      </c>
      <c r="I2">
        <v>80</v>
      </c>
      <c r="J2" t="s">
        <v>19</v>
      </c>
      <c r="K2" t="s">
        <v>20</v>
      </c>
    </row>
    <row r="3" spans="1:14" x14ac:dyDescent="0.2">
      <c r="A3" t="s">
        <v>14</v>
      </c>
      <c r="B3" t="s">
        <v>15</v>
      </c>
      <c r="C3" t="s">
        <v>21</v>
      </c>
      <c r="D3" t="s">
        <v>22</v>
      </c>
      <c r="E3" t="s">
        <v>18</v>
      </c>
      <c r="F3">
        <v>1.0999999999999999E-2</v>
      </c>
      <c r="G3">
        <v>2.8700000000000002E-3</v>
      </c>
      <c r="I3">
        <v>85</v>
      </c>
      <c r="J3" t="s">
        <v>19</v>
      </c>
      <c r="K3" t="s">
        <v>20</v>
      </c>
    </row>
    <row r="4" spans="1:14" x14ac:dyDescent="0.2">
      <c r="A4" t="s">
        <v>14</v>
      </c>
      <c r="B4" t="s">
        <v>15</v>
      </c>
      <c r="D4" t="s">
        <v>17</v>
      </c>
      <c r="E4" t="s">
        <v>23</v>
      </c>
      <c r="F4">
        <v>2.3E-2</v>
      </c>
      <c r="G4">
        <v>3.2499999999999999E-3</v>
      </c>
      <c r="I4">
        <v>68</v>
      </c>
      <c r="J4" t="s">
        <v>19</v>
      </c>
      <c r="K4" t="s">
        <v>20</v>
      </c>
    </row>
    <row r="5" spans="1:14" x14ac:dyDescent="0.2">
      <c r="A5" t="s">
        <v>14</v>
      </c>
      <c r="B5" t="s">
        <v>24</v>
      </c>
      <c r="D5" t="s">
        <v>17</v>
      </c>
      <c r="E5" t="s">
        <v>25</v>
      </c>
      <c r="F5">
        <v>1.7999999999999999E-2</v>
      </c>
      <c r="G5">
        <v>3.0000000000000001E-3</v>
      </c>
      <c r="H5">
        <v>50</v>
      </c>
      <c r="I5">
        <v>42</v>
      </c>
      <c r="J5" t="s">
        <v>19</v>
      </c>
      <c r="K5" t="s">
        <v>26</v>
      </c>
    </row>
    <row r="6" spans="1:14" x14ac:dyDescent="0.2">
      <c r="A6" t="s">
        <v>14</v>
      </c>
      <c r="B6" t="s">
        <v>24</v>
      </c>
      <c r="D6" t="s">
        <v>17</v>
      </c>
      <c r="E6" t="s">
        <v>27</v>
      </c>
      <c r="F6">
        <v>1.0999999999999999E-2</v>
      </c>
      <c r="G6">
        <v>5.0000000000000001E-3</v>
      </c>
      <c r="H6">
        <v>25</v>
      </c>
      <c r="I6">
        <v>42</v>
      </c>
      <c r="J6" t="s">
        <v>19</v>
      </c>
      <c r="K6" t="s">
        <v>26</v>
      </c>
    </row>
    <row r="7" spans="1:14" x14ac:dyDescent="0.2">
      <c r="A7" t="s">
        <v>14</v>
      </c>
      <c r="B7" t="s">
        <v>24</v>
      </c>
      <c r="D7" t="s">
        <v>17</v>
      </c>
      <c r="E7" t="s">
        <v>3</v>
      </c>
      <c r="F7">
        <v>1.2E-2</v>
      </c>
      <c r="G7">
        <v>3.0000000000000001E-3</v>
      </c>
      <c r="H7">
        <v>12.5</v>
      </c>
      <c r="I7">
        <v>42</v>
      </c>
      <c r="J7" t="s">
        <v>19</v>
      </c>
      <c r="K7" t="s">
        <v>26</v>
      </c>
    </row>
    <row r="8" spans="1:14" x14ac:dyDescent="0.2">
      <c r="A8" t="s">
        <v>14</v>
      </c>
      <c r="B8" t="s">
        <v>24</v>
      </c>
      <c r="D8" t="s">
        <v>28</v>
      </c>
      <c r="E8" t="s">
        <v>25</v>
      </c>
      <c r="F8">
        <v>7.0000000000000001E-3</v>
      </c>
      <c r="G8">
        <v>2E-3</v>
      </c>
      <c r="H8">
        <v>6.25</v>
      </c>
      <c r="I8">
        <v>42</v>
      </c>
      <c r="J8" t="s">
        <v>19</v>
      </c>
      <c r="K8" t="s">
        <v>26</v>
      </c>
    </row>
    <row r="9" spans="1:14" x14ac:dyDescent="0.2">
      <c r="A9" t="s">
        <v>14</v>
      </c>
      <c r="B9" t="s">
        <v>24</v>
      </c>
      <c r="D9" t="s">
        <v>29</v>
      </c>
      <c r="E9" t="s">
        <v>30</v>
      </c>
      <c r="F9">
        <v>2E-3</v>
      </c>
      <c r="G9">
        <v>1E-3</v>
      </c>
      <c r="H9">
        <v>1.56</v>
      </c>
      <c r="I9">
        <v>42</v>
      </c>
      <c r="J9" t="s">
        <v>19</v>
      </c>
      <c r="K9" t="s">
        <v>26</v>
      </c>
    </row>
    <row r="10" spans="1:14" x14ac:dyDescent="0.2">
      <c r="A10" t="s">
        <v>14</v>
      </c>
      <c r="B10" t="s">
        <v>24</v>
      </c>
      <c r="D10" t="s">
        <v>29</v>
      </c>
      <c r="E10" t="s">
        <v>31</v>
      </c>
      <c r="F10">
        <v>1.2E-2</v>
      </c>
      <c r="G10">
        <v>2E-3</v>
      </c>
      <c r="H10">
        <v>3.125</v>
      </c>
      <c r="I10">
        <v>42</v>
      </c>
      <c r="J10" t="s">
        <v>19</v>
      </c>
      <c r="K10" t="s">
        <v>26</v>
      </c>
    </row>
    <row r="11" spans="1:14" x14ac:dyDescent="0.2">
      <c r="A11" t="s">
        <v>14</v>
      </c>
      <c r="B11" t="s">
        <v>24</v>
      </c>
      <c r="C11" t="s">
        <v>32</v>
      </c>
      <c r="D11" t="s">
        <v>22</v>
      </c>
      <c r="E11" t="s">
        <v>25</v>
      </c>
      <c r="F11">
        <v>3.0000000000000001E-3</v>
      </c>
      <c r="G11">
        <v>1E-3</v>
      </c>
      <c r="I11">
        <v>42</v>
      </c>
      <c r="J11" t="s">
        <v>19</v>
      </c>
      <c r="K11" t="s">
        <v>26</v>
      </c>
    </row>
    <row r="12" spans="1:14" x14ac:dyDescent="0.2">
      <c r="A12" t="s">
        <v>14</v>
      </c>
      <c r="B12" t="s">
        <v>24</v>
      </c>
      <c r="C12" t="s">
        <v>33</v>
      </c>
      <c r="D12" t="s">
        <v>17</v>
      </c>
      <c r="E12" t="s">
        <v>34</v>
      </c>
      <c r="F12">
        <f>SUMPRODUCT(F5:F10,H5:H10)/SUM(H5:H10)</f>
        <v>1.4317773149794278E-2</v>
      </c>
      <c r="G12" s="1" cm="1">
        <f t="array" ref="G12">SQRT(SUMPRODUCT((F5:F10-F12)^2, H5:H10) / SUM(H5:H10, -1))</f>
        <v>4.0629950696440056E-3</v>
      </c>
      <c r="I12">
        <v>6</v>
      </c>
      <c r="J12" t="s">
        <v>19</v>
      </c>
      <c r="K12" t="s">
        <v>26</v>
      </c>
      <c r="M12" t="s">
        <v>35</v>
      </c>
      <c r="N12" t="s">
        <v>36</v>
      </c>
    </row>
    <row r="13" spans="1:14" x14ac:dyDescent="0.2">
      <c r="A13" t="s">
        <v>14</v>
      </c>
      <c r="B13" t="s">
        <v>37</v>
      </c>
      <c r="C13" t="s">
        <v>38</v>
      </c>
      <c r="D13" t="s">
        <v>17</v>
      </c>
      <c r="E13" t="s">
        <v>18</v>
      </c>
      <c r="F13" s="2">
        <v>9.929000000000001E-6</v>
      </c>
      <c r="G13" s="2">
        <v>1.9077694500410168E-6</v>
      </c>
      <c r="I13">
        <v>52</v>
      </c>
      <c r="J13" t="s">
        <v>19</v>
      </c>
      <c r="K13" t="s">
        <v>39</v>
      </c>
    </row>
    <row r="14" spans="1:14" x14ac:dyDescent="0.2">
      <c r="A14" t="s">
        <v>14</v>
      </c>
      <c r="B14" t="s">
        <v>37</v>
      </c>
      <c r="C14" t="s">
        <v>40</v>
      </c>
      <c r="D14" t="s">
        <v>22</v>
      </c>
      <c r="E14" t="s">
        <v>18</v>
      </c>
      <c r="F14" s="2">
        <v>9.4274210526315777E-6</v>
      </c>
      <c r="G14">
        <v>1.7222849629486005E-6</v>
      </c>
      <c r="I14">
        <v>38</v>
      </c>
      <c r="J14" t="s">
        <v>19</v>
      </c>
      <c r="K14" t="s">
        <v>39</v>
      </c>
    </row>
    <row r="15" spans="1:14" x14ac:dyDescent="0.2">
      <c r="A15" t="s">
        <v>14</v>
      </c>
      <c r="B15" t="s">
        <v>41</v>
      </c>
      <c r="D15" t="s">
        <v>17</v>
      </c>
      <c r="E15" t="s">
        <v>18</v>
      </c>
      <c r="F15">
        <v>84828636.647218704</v>
      </c>
      <c r="G15">
        <v>38580649.332079038</v>
      </c>
      <c r="I15">
        <v>7</v>
      </c>
      <c r="J15" t="s">
        <v>42</v>
      </c>
      <c r="K15" t="s">
        <v>39</v>
      </c>
    </row>
    <row r="16" spans="1:14" x14ac:dyDescent="0.2">
      <c r="A16" t="s">
        <v>14</v>
      </c>
      <c r="B16" t="s">
        <v>41</v>
      </c>
      <c r="D16" t="s">
        <v>17</v>
      </c>
      <c r="E16" t="s">
        <v>23</v>
      </c>
      <c r="F16">
        <v>1164241.246882766</v>
      </c>
      <c r="G16">
        <v>1846424.6947062532</v>
      </c>
      <c r="I16">
        <v>7</v>
      </c>
      <c r="J16" t="s">
        <v>42</v>
      </c>
      <c r="K16" t="s">
        <v>39</v>
      </c>
    </row>
    <row r="17" spans="1:12" x14ac:dyDescent="0.2">
      <c r="A17" t="s">
        <v>14</v>
      </c>
      <c r="B17" t="s">
        <v>41</v>
      </c>
      <c r="C17" t="s">
        <v>43</v>
      </c>
      <c r="D17" t="s">
        <v>17</v>
      </c>
      <c r="E17" t="s">
        <v>44</v>
      </c>
      <c r="F17">
        <f>SUM(F15:F16)</f>
        <v>85992877.894101471</v>
      </c>
      <c r="I17">
        <v>7</v>
      </c>
      <c r="J17" t="s">
        <v>42</v>
      </c>
      <c r="K17" t="s">
        <v>39</v>
      </c>
    </row>
    <row r="18" spans="1:12" x14ac:dyDescent="0.2">
      <c r="A18" t="s">
        <v>14</v>
      </c>
      <c r="B18" t="s">
        <v>41</v>
      </c>
      <c r="D18" t="s">
        <v>22</v>
      </c>
      <c r="E18" t="s">
        <v>18</v>
      </c>
      <c r="F18">
        <v>50836093.132492654</v>
      </c>
      <c r="G18">
        <v>18067516.719000552</v>
      </c>
      <c r="I18">
        <v>5</v>
      </c>
      <c r="J18" t="s">
        <v>42</v>
      </c>
      <c r="K18" t="s">
        <v>39</v>
      </c>
    </row>
    <row r="19" spans="1:12" x14ac:dyDescent="0.2">
      <c r="A19" t="s">
        <v>14</v>
      </c>
      <c r="B19" t="s">
        <v>41</v>
      </c>
      <c r="D19" t="s">
        <v>22</v>
      </c>
      <c r="E19" t="s">
        <v>23</v>
      </c>
      <c r="F19">
        <v>556228.39414695732</v>
      </c>
      <c r="G19">
        <v>351071.1433</v>
      </c>
      <c r="I19">
        <v>5</v>
      </c>
      <c r="J19" t="s">
        <v>42</v>
      </c>
      <c r="K19" t="s">
        <v>39</v>
      </c>
    </row>
    <row r="20" spans="1:12" x14ac:dyDescent="0.2">
      <c r="A20" t="s">
        <v>14</v>
      </c>
      <c r="B20" t="s">
        <v>41</v>
      </c>
      <c r="C20" t="s">
        <v>45</v>
      </c>
      <c r="D20" t="s">
        <v>22</v>
      </c>
      <c r="E20" t="s">
        <v>44</v>
      </c>
      <c r="F20">
        <f>SUM(F18:F19)</f>
        <v>51392321.526639611</v>
      </c>
      <c r="I20">
        <v>5</v>
      </c>
      <c r="J20" t="s">
        <v>42</v>
      </c>
      <c r="K20" t="s">
        <v>39</v>
      </c>
    </row>
    <row r="21" spans="1:12" x14ac:dyDescent="0.2">
      <c r="A21" t="s">
        <v>14</v>
      </c>
      <c r="B21" t="s">
        <v>46</v>
      </c>
      <c r="D21" t="s">
        <v>17</v>
      </c>
      <c r="E21" t="s">
        <v>47</v>
      </c>
      <c r="F21">
        <v>72.77</v>
      </c>
      <c r="G21">
        <v>3.87</v>
      </c>
      <c r="I21">
        <v>7</v>
      </c>
      <c r="J21" t="s">
        <v>48</v>
      </c>
      <c r="K21" t="s">
        <v>39</v>
      </c>
    </row>
    <row r="22" spans="1:12" x14ac:dyDescent="0.2">
      <c r="A22" t="s">
        <v>14</v>
      </c>
      <c r="B22" t="s">
        <v>46</v>
      </c>
      <c r="D22" t="s">
        <v>22</v>
      </c>
      <c r="E22" t="s">
        <v>47</v>
      </c>
      <c r="F22">
        <v>27.23</v>
      </c>
      <c r="G22">
        <v>3.87</v>
      </c>
      <c r="I22">
        <v>7</v>
      </c>
      <c r="J22" t="s">
        <v>48</v>
      </c>
      <c r="K22" t="s">
        <v>39</v>
      </c>
    </row>
    <row r="23" spans="1:12" x14ac:dyDescent="0.2">
      <c r="A23" t="s">
        <v>14</v>
      </c>
      <c r="B23" t="s">
        <v>46</v>
      </c>
      <c r="C23" t="s">
        <v>49</v>
      </c>
      <c r="E23" t="s">
        <v>50</v>
      </c>
      <c r="F23">
        <v>0.27229999999999999</v>
      </c>
      <c r="G23">
        <v>3.8699999999999998E-2</v>
      </c>
      <c r="I23">
        <v>7</v>
      </c>
      <c r="J23" t="s">
        <v>51</v>
      </c>
      <c r="K23" t="s">
        <v>39</v>
      </c>
    </row>
    <row r="24" spans="1:12" x14ac:dyDescent="0.2">
      <c r="A24" t="s">
        <v>52</v>
      </c>
      <c r="B24" t="s">
        <v>53</v>
      </c>
      <c r="E24" t="s">
        <v>54</v>
      </c>
      <c r="F24">
        <v>1.107</v>
      </c>
      <c r="G24">
        <v>0.09</v>
      </c>
      <c r="I24">
        <v>3</v>
      </c>
      <c r="J24" t="s">
        <v>55</v>
      </c>
      <c r="K24" t="s">
        <v>56</v>
      </c>
    </row>
    <row r="25" spans="1:12" x14ac:dyDescent="0.2">
      <c r="A25" t="s">
        <v>52</v>
      </c>
      <c r="B25" t="s">
        <v>53</v>
      </c>
      <c r="E25" t="s">
        <v>57</v>
      </c>
      <c r="F25">
        <v>1.206</v>
      </c>
      <c r="G25">
        <v>0.23</v>
      </c>
      <c r="I25">
        <v>4</v>
      </c>
      <c r="J25" t="s">
        <v>55</v>
      </c>
      <c r="K25" t="s">
        <v>56</v>
      </c>
    </row>
    <row r="26" spans="1:12" x14ac:dyDescent="0.2">
      <c r="A26" t="s">
        <v>52</v>
      </c>
      <c r="B26" t="s">
        <v>53</v>
      </c>
      <c r="C26" t="s">
        <v>58</v>
      </c>
      <c r="E26" t="s">
        <v>44</v>
      </c>
      <c r="F26">
        <v>1.163</v>
      </c>
      <c r="G26">
        <v>0.17899999999999999</v>
      </c>
      <c r="I26">
        <v>7</v>
      </c>
      <c r="J26" t="s">
        <v>55</v>
      </c>
      <c r="K26" t="s">
        <v>56</v>
      </c>
    </row>
    <row r="27" spans="1:12" x14ac:dyDescent="0.2">
      <c r="A27" t="s">
        <v>14</v>
      </c>
      <c r="B27" t="s">
        <v>59</v>
      </c>
      <c r="D27" t="s">
        <v>17</v>
      </c>
      <c r="E27" t="s">
        <v>60</v>
      </c>
      <c r="F27">
        <v>4.4999999999999998E-2</v>
      </c>
      <c r="G27">
        <v>8.0000000000000002E-3</v>
      </c>
      <c r="I27">
        <v>42</v>
      </c>
      <c r="J27" t="s">
        <v>61</v>
      </c>
      <c r="K27" t="s">
        <v>62</v>
      </c>
    </row>
    <row r="28" spans="1:12" x14ac:dyDescent="0.2">
      <c r="A28" t="s">
        <v>14</v>
      </c>
      <c r="B28" t="s">
        <v>59</v>
      </c>
      <c r="D28" t="s">
        <v>22</v>
      </c>
      <c r="E28" t="s">
        <v>60</v>
      </c>
      <c r="F28">
        <v>2.1999999999999999E-2</v>
      </c>
      <c r="G28">
        <v>1.0999999999999999E-2</v>
      </c>
      <c r="I28">
        <v>42</v>
      </c>
      <c r="J28" t="s">
        <v>61</v>
      </c>
      <c r="K28" t="s">
        <v>62</v>
      </c>
    </row>
    <row r="29" spans="1:12" x14ac:dyDescent="0.2">
      <c r="A29" t="s">
        <v>14</v>
      </c>
      <c r="B29" t="s">
        <v>59</v>
      </c>
      <c r="D29" t="s">
        <v>3</v>
      </c>
      <c r="E29" t="s">
        <v>60</v>
      </c>
      <c r="F29">
        <v>4.4999999999999998E-2</v>
      </c>
      <c r="G29">
        <v>1.4999999999999999E-2</v>
      </c>
      <c r="I29">
        <v>42</v>
      </c>
      <c r="J29" t="s">
        <v>61</v>
      </c>
      <c r="K29" t="s">
        <v>62</v>
      </c>
    </row>
    <row r="30" spans="1:12" x14ac:dyDescent="0.2">
      <c r="A30" t="s">
        <v>14</v>
      </c>
      <c r="B30" t="s">
        <v>59</v>
      </c>
      <c r="C30" t="s">
        <v>63</v>
      </c>
      <c r="D30" t="s">
        <v>44</v>
      </c>
      <c r="E30" t="s">
        <v>60</v>
      </c>
      <c r="F30">
        <v>3.6999999999999998E-2</v>
      </c>
      <c r="G30">
        <v>1.6E-2</v>
      </c>
      <c r="I30">
        <v>126</v>
      </c>
      <c r="J30" t="s">
        <v>61</v>
      </c>
      <c r="K30" t="s">
        <v>62</v>
      </c>
    </row>
    <row r="31" spans="1:12" x14ac:dyDescent="0.2">
      <c r="A31" t="s">
        <v>64</v>
      </c>
      <c r="B31" t="s">
        <v>65</v>
      </c>
      <c r="E31" t="s">
        <v>66</v>
      </c>
      <c r="F31">
        <v>16.91</v>
      </c>
      <c r="G31">
        <v>6.78</v>
      </c>
      <c r="I31">
        <v>557</v>
      </c>
      <c r="J31" t="s">
        <v>19</v>
      </c>
      <c r="K31" t="s">
        <v>67</v>
      </c>
      <c r="L31" t="s">
        <v>68</v>
      </c>
    </row>
    <row r="32" spans="1:12" x14ac:dyDescent="0.2">
      <c r="A32" t="s">
        <v>64</v>
      </c>
      <c r="B32" t="s">
        <v>65</v>
      </c>
      <c r="E32" t="s">
        <v>69</v>
      </c>
      <c r="F32">
        <v>13.91</v>
      </c>
      <c r="G32">
        <v>5.68</v>
      </c>
      <c r="I32">
        <v>133</v>
      </c>
      <c r="J32" t="s">
        <v>19</v>
      </c>
      <c r="K32" t="s">
        <v>67</v>
      </c>
      <c r="L32" t="s">
        <v>68</v>
      </c>
    </row>
    <row r="33" spans="1:12" x14ac:dyDescent="0.2">
      <c r="A33" t="s">
        <v>64</v>
      </c>
      <c r="B33" t="s">
        <v>65</v>
      </c>
      <c r="E33" t="s">
        <v>70</v>
      </c>
      <c r="F33">
        <v>16.920000000000002</v>
      </c>
      <c r="G33">
        <v>8.4600000000000009</v>
      </c>
      <c r="I33">
        <v>93</v>
      </c>
      <c r="J33" t="s">
        <v>19</v>
      </c>
      <c r="K33" t="s">
        <v>67</v>
      </c>
      <c r="L33" t="s">
        <v>68</v>
      </c>
    </row>
    <row r="34" spans="1:12" x14ac:dyDescent="0.2">
      <c r="A34" t="s">
        <v>64</v>
      </c>
      <c r="B34" t="s">
        <v>65</v>
      </c>
      <c r="E34" t="s">
        <v>71</v>
      </c>
      <c r="F34">
        <v>11.69</v>
      </c>
      <c r="G34">
        <v>5.97</v>
      </c>
      <c r="I34">
        <v>239</v>
      </c>
      <c r="J34" t="s">
        <v>19</v>
      </c>
      <c r="K34" t="s">
        <v>67</v>
      </c>
      <c r="L34" t="s">
        <v>68</v>
      </c>
    </row>
    <row r="35" spans="1:12" x14ac:dyDescent="0.2">
      <c r="A35" t="s">
        <v>72</v>
      </c>
      <c r="B35" t="s">
        <v>73</v>
      </c>
      <c r="C35" t="s">
        <v>74</v>
      </c>
      <c r="F35">
        <v>35.799999999999997</v>
      </c>
      <c r="J35" t="s">
        <v>75</v>
      </c>
      <c r="K35" t="s">
        <v>76</v>
      </c>
      <c r="L35" t="s">
        <v>77</v>
      </c>
    </row>
    <row r="36" spans="1:12" x14ac:dyDescent="0.2">
      <c r="A36" t="s">
        <v>72</v>
      </c>
      <c r="B36" t="s">
        <v>78</v>
      </c>
      <c r="C36" t="s">
        <v>79</v>
      </c>
      <c r="F36">
        <v>40.799999999999997</v>
      </c>
      <c r="J36" t="s">
        <v>75</v>
      </c>
      <c r="K36" t="s">
        <v>80</v>
      </c>
      <c r="L36" t="s">
        <v>81</v>
      </c>
    </row>
    <row r="37" spans="1:12" x14ac:dyDescent="0.2">
      <c r="A37" t="s">
        <v>72</v>
      </c>
      <c r="B37" t="s">
        <v>82</v>
      </c>
      <c r="C37" t="s">
        <v>83</v>
      </c>
      <c r="F37">
        <v>2</v>
      </c>
      <c r="K37" t="s">
        <v>56</v>
      </c>
      <c r="L37" t="s">
        <v>84</v>
      </c>
    </row>
    <row r="38" spans="1:12" x14ac:dyDescent="0.2">
      <c r="A38" t="s">
        <v>72</v>
      </c>
      <c r="B38" t="s">
        <v>85</v>
      </c>
      <c r="C38" t="s">
        <v>86</v>
      </c>
      <c r="F38">
        <v>40</v>
      </c>
      <c r="K38" t="s">
        <v>87</v>
      </c>
      <c r="L38" t="s">
        <v>88</v>
      </c>
    </row>
    <row r="39" spans="1:12" x14ac:dyDescent="0.2">
      <c r="A39" t="s">
        <v>72</v>
      </c>
      <c r="B39" t="s">
        <v>89</v>
      </c>
      <c r="C39" t="s">
        <v>90</v>
      </c>
      <c r="F39">
        <v>0</v>
      </c>
      <c r="K39" t="s">
        <v>91</v>
      </c>
    </row>
    <row r="40" spans="1:12" x14ac:dyDescent="0.2">
      <c r="A40" t="s">
        <v>52</v>
      </c>
      <c r="B40" t="s">
        <v>92</v>
      </c>
      <c r="C40" t="s">
        <v>93</v>
      </c>
      <c r="F40">
        <v>1.1000000000000001</v>
      </c>
      <c r="K40" t="s">
        <v>94</v>
      </c>
    </row>
    <row r="41" spans="1:12" x14ac:dyDescent="0.2">
      <c r="A41" t="s">
        <v>52</v>
      </c>
      <c r="B41" t="s">
        <v>95</v>
      </c>
      <c r="C41" t="s">
        <v>96</v>
      </c>
      <c r="F41">
        <v>6</v>
      </c>
      <c r="L41" t="s">
        <v>97</v>
      </c>
    </row>
    <row r="42" spans="1:12" x14ac:dyDescent="0.2">
      <c r="A42" t="s">
        <v>72</v>
      </c>
      <c r="B42" t="s">
        <v>98</v>
      </c>
      <c r="C42" t="s">
        <v>99</v>
      </c>
      <c r="F42">
        <f>231*1000/(24*60*60)</f>
        <v>2.6736111111111112</v>
      </c>
      <c r="J42" t="s">
        <v>100</v>
      </c>
      <c r="K42" t="s">
        <v>76</v>
      </c>
      <c r="L42" t="s">
        <v>101</v>
      </c>
    </row>
    <row r="43" spans="1:12" ht="18" customHeight="1" x14ac:dyDescent="0.2">
      <c r="A43" t="s">
        <v>72</v>
      </c>
      <c r="B43" t="s">
        <v>102</v>
      </c>
      <c r="C43" t="s">
        <v>103</v>
      </c>
      <c r="F43" s="4">
        <f>(2.958/2.539)^(10/(37.99 - 36.685))</f>
        <v>3.2234264742429461</v>
      </c>
      <c r="K43" t="s">
        <v>56</v>
      </c>
      <c r="L43" s="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fur_dataset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Alejandro de la Fuente</dc:creator>
  <cp:keywords/>
  <dc:description/>
  <cp:lastModifiedBy>Alejandro de la Fuente Pinero</cp:lastModifiedBy>
  <cp:revision/>
  <dcterms:created xsi:type="dcterms:W3CDTF">2022-12-05T21:10:46Z</dcterms:created>
  <dcterms:modified xsi:type="dcterms:W3CDTF">2023-07-04T03:24:21Z</dcterms:modified>
  <cp:category/>
  <cp:contentStatus/>
</cp:coreProperties>
</file>