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alisis Numerico\Tema 2\"/>
    </mc:Choice>
  </mc:AlternateContent>
  <bookViews>
    <workbookView xWindow="1515" yWindow="465" windowWidth="20745" windowHeight="12960" tabRatio="792" firstSheet="10" activeTab="15"/>
  </bookViews>
  <sheets>
    <sheet name="Ejemplo1" sheetId="1" r:id="rId1"/>
    <sheet name="Ejemplo2" sheetId="3" r:id="rId2"/>
    <sheet name="Ejemplo1 y 2 R.F" sheetId="6" r:id="rId3"/>
    <sheet name="Tarea 2" sheetId="5" r:id="rId4"/>
    <sheet name="Tarea 3" sheetId="8" r:id="rId5"/>
    <sheet name="Ejemplo1 P.F" sheetId="9" r:id="rId6"/>
    <sheet name="Ejemplo2 P.F" sheetId="10" r:id="rId7"/>
    <sheet name="Ejemplo3 P.F" sheetId="11" r:id="rId8"/>
    <sheet name="Ejemplo0 N-R" sheetId="12" r:id="rId9"/>
    <sheet name="Ejemplo1 N-R" sheetId="13" r:id="rId10"/>
    <sheet name="Ejemplo2 N-R" sheetId="14" r:id="rId11"/>
    <sheet name="Ejemplo3 N-R" sheetId="15" r:id="rId12"/>
    <sheet name="Tarea 4" sheetId="16" r:id="rId13"/>
    <sheet name="Ejemplo0 F.C Grado 3" sheetId="17" r:id="rId14"/>
    <sheet name="Ejemplo1 F.C Grado 4" sheetId="18" r:id="rId15"/>
    <sheet name="Ejemplo2 F.C Grado 3" sheetId="20" r:id="rId16"/>
  </sheets>
  <definedNames>
    <definedName name="_xlnm.Print_Area" localSheetId="7">'Ejemplo3 P.F'!$F$2:$L$21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0" l="1"/>
  <c r="I5" i="20"/>
  <c r="I6" i="20"/>
  <c r="J6" i="20"/>
  <c r="I7" i="20"/>
  <c r="I8" i="20"/>
  <c r="I9" i="20"/>
  <c r="I10" i="20"/>
  <c r="J4" i="20" s="1"/>
  <c r="I11" i="20"/>
  <c r="J5" i="20" s="1"/>
  <c r="I12" i="20"/>
  <c r="I13" i="20"/>
  <c r="I14" i="20"/>
  <c r="I15" i="20"/>
  <c r="G4" i="20"/>
  <c r="G5" i="20"/>
  <c r="G6" i="20"/>
  <c r="H6" i="20"/>
  <c r="G7" i="20"/>
  <c r="G8" i="20"/>
  <c r="G9" i="20"/>
  <c r="G10" i="20"/>
  <c r="H4" i="20" s="1"/>
  <c r="G11" i="20"/>
  <c r="H5" i="20" s="1"/>
  <c r="G12" i="20"/>
  <c r="G13" i="20"/>
  <c r="G14" i="20"/>
  <c r="G15" i="20"/>
  <c r="F6" i="20"/>
  <c r="E6" i="20"/>
  <c r="E7" i="20" s="1"/>
  <c r="J7" i="20" l="1"/>
  <c r="J9" i="20" s="1"/>
  <c r="H7" i="20"/>
  <c r="H8" i="20"/>
  <c r="H9" i="20"/>
  <c r="E9" i="20"/>
  <c r="E11" i="20" s="1"/>
  <c r="F5" i="20" s="1"/>
  <c r="E8" i="20"/>
  <c r="E10" i="20" s="1"/>
  <c r="F4" i="20" s="1"/>
  <c r="BP4" i="18"/>
  <c r="BQ4" i="18"/>
  <c r="BP5" i="18"/>
  <c r="BP6" i="18"/>
  <c r="BQ6" i="18"/>
  <c r="BR6" i="18"/>
  <c r="BS6" i="18"/>
  <c r="BT6" i="18"/>
  <c r="BU6" i="18"/>
  <c r="BV6" i="18"/>
  <c r="BW6" i="18"/>
  <c r="BX6" i="18"/>
  <c r="BY6" i="18"/>
  <c r="BZ6" i="18"/>
  <c r="CA6" i="18"/>
  <c r="CB6" i="18"/>
  <c r="CC6" i="18"/>
  <c r="CD6" i="18"/>
  <c r="CE6" i="18"/>
  <c r="CF6" i="18"/>
  <c r="CG6" i="18"/>
  <c r="BP7" i="18"/>
  <c r="BQ7" i="18"/>
  <c r="BP8" i="18"/>
  <c r="BP9" i="18"/>
  <c r="BP10" i="18"/>
  <c r="BP11" i="18"/>
  <c r="BP12" i="18"/>
  <c r="BQ5" i="18" s="1"/>
  <c r="BP13" i="18"/>
  <c r="BP14" i="18"/>
  <c r="BP15" i="18"/>
  <c r="BP16" i="18"/>
  <c r="G4" i="18"/>
  <c r="G5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BB6" i="18"/>
  <c r="BC6" i="18"/>
  <c r="BD6" i="18"/>
  <c r="BE6" i="18"/>
  <c r="BF6" i="18"/>
  <c r="BG6" i="18"/>
  <c r="BH6" i="18"/>
  <c r="BI6" i="18"/>
  <c r="BJ6" i="18"/>
  <c r="BK6" i="18"/>
  <c r="BL6" i="18"/>
  <c r="BM6" i="18"/>
  <c r="BN6" i="18"/>
  <c r="BO6" i="18"/>
  <c r="F6" i="18"/>
  <c r="F7" i="18" s="1"/>
  <c r="F8" i="18" s="1"/>
  <c r="E9" i="18"/>
  <c r="E8" i="18"/>
  <c r="E10" i="18" s="1"/>
  <c r="E12" i="18" s="1"/>
  <c r="F5" i="18" s="1"/>
  <c r="E11" i="18"/>
  <c r="F4" i="18" s="1"/>
  <c r="E6" i="18"/>
  <c r="E7" i="18" s="1"/>
  <c r="N4" i="17"/>
  <c r="N5" i="17"/>
  <c r="N6" i="17"/>
  <c r="O6" i="17"/>
  <c r="P6" i="17"/>
  <c r="Q6" i="17"/>
  <c r="R6" i="17"/>
  <c r="S6" i="17"/>
  <c r="T6" i="17"/>
  <c r="U6" i="17"/>
  <c r="V6" i="17"/>
  <c r="W6" i="17"/>
  <c r="X6" i="17"/>
  <c r="Y6" i="17"/>
  <c r="N7" i="17"/>
  <c r="N8" i="17"/>
  <c r="N9" i="17"/>
  <c r="N10" i="17"/>
  <c r="O4" i="17" s="1"/>
  <c r="N11" i="17"/>
  <c r="O5" i="17" s="1"/>
  <c r="N12" i="17"/>
  <c r="N14" i="17" s="1"/>
  <c r="N13" i="17"/>
  <c r="N15" i="17" s="1"/>
  <c r="G4" i="17"/>
  <c r="G7" i="17" s="1"/>
  <c r="G5" i="17"/>
  <c r="G6" i="17"/>
  <c r="H6" i="17"/>
  <c r="I6" i="17"/>
  <c r="J6" i="17"/>
  <c r="K6" i="17"/>
  <c r="L6" i="17"/>
  <c r="M6" i="17"/>
  <c r="F6" i="17"/>
  <c r="F7" i="17"/>
  <c r="E6" i="17"/>
  <c r="E7" i="17" s="1"/>
  <c r="E8" i="17" s="1"/>
  <c r="E10" i="17" s="1"/>
  <c r="F4" i="17" s="1"/>
  <c r="J11" i="20" l="1"/>
  <c r="J13" i="20"/>
  <c r="J15" i="20" s="1"/>
  <c r="J8" i="20"/>
  <c r="H10" i="20"/>
  <c r="H12" i="20"/>
  <c r="H14" i="20" s="1"/>
  <c r="H11" i="20"/>
  <c r="H13" i="20"/>
  <c r="H15" i="20" s="1"/>
  <c r="F7" i="20"/>
  <c r="F8" i="20" s="1"/>
  <c r="BQ8" i="18"/>
  <c r="BQ9" i="18" s="1"/>
  <c r="G7" i="18"/>
  <c r="G8" i="18" s="1"/>
  <c r="F9" i="18"/>
  <c r="F11" i="18" s="1"/>
  <c r="F10" i="18"/>
  <c r="F12" i="18" s="1"/>
  <c r="O7" i="17"/>
  <c r="O9" i="17" s="1"/>
  <c r="G9" i="17"/>
  <c r="G8" i="17"/>
  <c r="E9" i="17"/>
  <c r="E11" i="17" s="1"/>
  <c r="F5" i="17" s="1"/>
  <c r="F9" i="17" s="1"/>
  <c r="C33" i="16"/>
  <c r="C34" i="16" s="1"/>
  <c r="D33" i="16"/>
  <c r="E33" i="16" s="1"/>
  <c r="G33" i="16"/>
  <c r="E32" i="16"/>
  <c r="F32" i="16"/>
  <c r="I32" i="16" s="1"/>
  <c r="G32" i="16"/>
  <c r="H32" i="16" s="1"/>
  <c r="G31" i="16"/>
  <c r="F31" i="16"/>
  <c r="E31" i="16"/>
  <c r="C32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5" i="16"/>
  <c r="C5" i="16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I4" i="16"/>
  <c r="J4" i="16" s="1"/>
  <c r="G4" i="16"/>
  <c r="F4" i="16"/>
  <c r="H4" i="16" s="1"/>
  <c r="J10" i="20" l="1"/>
  <c r="J12" i="20"/>
  <c r="J14" i="20" s="1"/>
  <c r="F9" i="20"/>
  <c r="F13" i="20" s="1"/>
  <c r="F15" i="20" s="1"/>
  <c r="F10" i="20"/>
  <c r="F12" i="20"/>
  <c r="F14" i="20" s="1"/>
  <c r="BQ13" i="18"/>
  <c r="BQ15" i="18" s="1"/>
  <c r="BQ11" i="18"/>
  <c r="BR4" i="18" s="1"/>
  <c r="BQ10" i="18"/>
  <c r="G10" i="18"/>
  <c r="G9" i="18"/>
  <c r="O11" i="17"/>
  <c r="P5" i="17" s="1"/>
  <c r="O13" i="17"/>
  <c r="O15" i="17" s="1"/>
  <c r="O8" i="17"/>
  <c r="G11" i="17"/>
  <c r="H5" i="17" s="1"/>
  <c r="G13" i="17"/>
  <c r="G15" i="17" s="1"/>
  <c r="G10" i="17"/>
  <c r="H4" i="17" s="1"/>
  <c r="G12" i="17"/>
  <c r="G14" i="17" s="1"/>
  <c r="F13" i="17"/>
  <c r="F15" i="17" s="1"/>
  <c r="F11" i="17"/>
  <c r="F8" i="17"/>
  <c r="F33" i="16"/>
  <c r="H33" i="16" s="1"/>
  <c r="I33" i="16"/>
  <c r="H31" i="16"/>
  <c r="I31" i="16"/>
  <c r="D32" i="16" s="1"/>
  <c r="J32" i="16" s="1"/>
  <c r="K32" i="16" s="1"/>
  <c r="D5" i="16"/>
  <c r="E5" i="16"/>
  <c r="G5" i="16" s="1"/>
  <c r="I3" i="15"/>
  <c r="H3" i="15"/>
  <c r="G3" i="15"/>
  <c r="E4" i="15"/>
  <c r="E4" i="14"/>
  <c r="E5" i="14" s="1"/>
  <c r="E6" i="14" s="1"/>
  <c r="I3" i="14"/>
  <c r="H3" i="14"/>
  <c r="G3" i="14"/>
  <c r="I3" i="13"/>
  <c r="H3" i="13"/>
  <c r="G3" i="13"/>
  <c r="E4" i="13"/>
  <c r="E5" i="13" s="1"/>
  <c r="E6" i="13" s="1"/>
  <c r="F11" i="20" l="1"/>
  <c r="BR7" i="18"/>
  <c r="BQ12" i="18"/>
  <c r="BR5" i="18" s="1"/>
  <c r="BQ14" i="18"/>
  <c r="BQ16" i="18" s="1"/>
  <c r="G12" i="18"/>
  <c r="H5" i="18" s="1"/>
  <c r="G14" i="18"/>
  <c r="G16" i="18" s="1"/>
  <c r="G11" i="18"/>
  <c r="H4" i="18" s="1"/>
  <c r="G13" i="18"/>
  <c r="G15" i="18" s="1"/>
  <c r="F13" i="18"/>
  <c r="F15" i="18" s="1"/>
  <c r="O10" i="17"/>
  <c r="P4" i="17" s="1"/>
  <c r="O12" i="17"/>
  <c r="O14" i="17" s="1"/>
  <c r="H8" i="17"/>
  <c r="H7" i="17"/>
  <c r="H9" i="17"/>
  <c r="F10" i="17"/>
  <c r="F12" i="17"/>
  <c r="F14" i="17" s="1"/>
  <c r="D34" i="16"/>
  <c r="J33" i="16"/>
  <c r="K33" i="16" s="1"/>
  <c r="F5" i="16"/>
  <c r="H5" i="16" s="1"/>
  <c r="I5" i="16"/>
  <c r="J3" i="15"/>
  <c r="K3" i="15"/>
  <c r="F4" i="15" s="1"/>
  <c r="J3" i="14"/>
  <c r="K3" i="14"/>
  <c r="F4" i="14" s="1"/>
  <c r="J3" i="13"/>
  <c r="K3" i="13"/>
  <c r="BR8" i="18" l="1"/>
  <c r="BR9" i="18" s="1"/>
  <c r="H7" i="18"/>
  <c r="H8" i="18"/>
  <c r="H9" i="18" s="1"/>
  <c r="F14" i="18"/>
  <c r="F16" i="18" s="1"/>
  <c r="P7" i="17"/>
  <c r="P9" i="17" s="1"/>
  <c r="P8" i="17"/>
  <c r="H11" i="17"/>
  <c r="I5" i="17" s="1"/>
  <c r="H13" i="17"/>
  <c r="H15" i="17" s="1"/>
  <c r="H10" i="17"/>
  <c r="I4" i="17" s="1"/>
  <c r="H12" i="17"/>
  <c r="H14" i="17" s="1"/>
  <c r="G34" i="16"/>
  <c r="F34" i="16"/>
  <c r="E34" i="16"/>
  <c r="I34" i="16" s="1"/>
  <c r="J34" i="16" s="1"/>
  <c r="K34" i="16" s="1"/>
  <c r="K5" i="16"/>
  <c r="J5" i="16"/>
  <c r="G4" i="14"/>
  <c r="I4" i="14"/>
  <c r="J4" i="14" s="1"/>
  <c r="H4" i="14"/>
  <c r="K4" i="14" s="1"/>
  <c r="G4" i="15"/>
  <c r="H4" i="15"/>
  <c r="K4" i="15" s="1"/>
  <c r="I4" i="15"/>
  <c r="J4" i="15" s="1"/>
  <c r="F4" i="13"/>
  <c r="BR11" i="18" l="1"/>
  <c r="BS4" i="18" s="1"/>
  <c r="BR13" i="18"/>
  <c r="BR15" i="18" s="1"/>
  <c r="BR10" i="18"/>
  <c r="H11" i="18"/>
  <c r="I4" i="18" s="1"/>
  <c r="H13" i="18"/>
  <c r="H15" i="18" s="1"/>
  <c r="H10" i="18"/>
  <c r="P10" i="17"/>
  <c r="Q4" i="17" s="1"/>
  <c r="P12" i="17"/>
  <c r="P14" i="17" s="1"/>
  <c r="P11" i="17"/>
  <c r="Q5" i="17" s="1"/>
  <c r="P13" i="17"/>
  <c r="P15" i="17" s="1"/>
  <c r="I7" i="17"/>
  <c r="I8" i="17" s="1"/>
  <c r="I9" i="17"/>
  <c r="H34" i="16"/>
  <c r="E6" i="16"/>
  <c r="G6" i="16" s="1"/>
  <c r="D6" i="16"/>
  <c r="F5" i="14"/>
  <c r="L4" i="14"/>
  <c r="M4" i="14" s="1"/>
  <c r="L4" i="15"/>
  <c r="M4" i="15" s="1"/>
  <c r="G4" i="13"/>
  <c r="I4" i="13"/>
  <c r="H4" i="13"/>
  <c r="I3" i="12"/>
  <c r="J3" i="12" s="1"/>
  <c r="H3" i="12"/>
  <c r="G3" i="12"/>
  <c r="K3" i="12" s="1"/>
  <c r="F4" i="12" s="1"/>
  <c r="E4" i="12"/>
  <c r="E5" i="12" s="1"/>
  <c r="C3" i="12"/>
  <c r="B4" i="12"/>
  <c r="C4" i="12" s="1"/>
  <c r="I4" i="11"/>
  <c r="H5" i="11" s="1"/>
  <c r="I5" i="11" s="1"/>
  <c r="H6" i="11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BR12" i="18" l="1"/>
  <c r="BS5" i="18" s="1"/>
  <c r="BR14" i="18"/>
  <c r="BR16" i="18" s="1"/>
  <c r="BS7" i="18"/>
  <c r="BS9" i="18"/>
  <c r="BS8" i="18"/>
  <c r="H12" i="18"/>
  <c r="I5" i="18" s="1"/>
  <c r="H14" i="18"/>
  <c r="H16" i="18" s="1"/>
  <c r="I7" i="18"/>
  <c r="I8" i="18" s="1"/>
  <c r="I9" i="18" s="1"/>
  <c r="Q7" i="17"/>
  <c r="Q9" i="17" s="1"/>
  <c r="I10" i="17"/>
  <c r="J4" i="17" s="1"/>
  <c r="I12" i="17"/>
  <c r="I14" i="17" s="1"/>
  <c r="I11" i="17"/>
  <c r="J5" i="17" s="1"/>
  <c r="I13" i="17"/>
  <c r="I15" i="17" s="1"/>
  <c r="F6" i="16"/>
  <c r="H6" i="16" s="1"/>
  <c r="I6" i="16"/>
  <c r="H4" i="12"/>
  <c r="I4" i="12"/>
  <c r="J4" i="12" s="1"/>
  <c r="G4" i="12"/>
  <c r="K4" i="12" s="1"/>
  <c r="G5" i="14"/>
  <c r="H5" i="14"/>
  <c r="K5" i="14" s="1"/>
  <c r="I5" i="14"/>
  <c r="K4" i="13"/>
  <c r="L4" i="13" s="1"/>
  <c r="M4" i="13" s="1"/>
  <c r="J4" i="13"/>
  <c r="B5" i="12"/>
  <c r="C5" i="12" s="1"/>
  <c r="J6" i="11"/>
  <c r="K6" i="11" s="1"/>
  <c r="I6" i="11"/>
  <c r="H7" i="11" s="1"/>
  <c r="J5" i="11"/>
  <c r="K5" i="11" s="1"/>
  <c r="G3" i="10"/>
  <c r="F4" i="10" s="1"/>
  <c r="H4" i="10" s="1"/>
  <c r="I4" i="10" s="1"/>
  <c r="E4" i="10"/>
  <c r="E5" i="10" s="1"/>
  <c r="E6" i="10" s="1"/>
  <c r="E7" i="10" s="1"/>
  <c r="C4" i="10"/>
  <c r="C3" i="10"/>
  <c r="B4" i="10"/>
  <c r="E4" i="9"/>
  <c r="E5" i="9" s="1"/>
  <c r="E6" i="9" s="1"/>
  <c r="E7" i="9" s="1"/>
  <c r="E8" i="9" s="1"/>
  <c r="E9" i="9" s="1"/>
  <c r="E10" i="9" s="1"/>
  <c r="E11" i="9" s="1"/>
  <c r="E12" i="9" s="1"/>
  <c r="E13" i="9" s="1"/>
  <c r="G3" i="9"/>
  <c r="F4" i="9" s="1"/>
  <c r="C3" i="9"/>
  <c r="B4" i="9"/>
  <c r="B5" i="9" s="1"/>
  <c r="BS11" i="18" l="1"/>
  <c r="BT4" i="18" s="1"/>
  <c r="BS13" i="18"/>
  <c r="BS15" i="18" s="1"/>
  <c r="BS10" i="18"/>
  <c r="I11" i="18"/>
  <c r="J4" i="18" s="1"/>
  <c r="I13" i="18"/>
  <c r="I15" i="18" s="1"/>
  <c r="I10" i="18"/>
  <c r="Q11" i="17"/>
  <c r="R5" i="17" s="1"/>
  <c r="Q13" i="17"/>
  <c r="Q15" i="17" s="1"/>
  <c r="Q8" i="17"/>
  <c r="J7" i="17"/>
  <c r="J8" i="17" s="1"/>
  <c r="J6" i="16"/>
  <c r="K6" i="16"/>
  <c r="B6" i="9"/>
  <c r="C5" i="9"/>
  <c r="L4" i="12"/>
  <c r="M4" i="12" s="1"/>
  <c r="F5" i="12"/>
  <c r="H4" i="9"/>
  <c r="I4" i="9" s="1"/>
  <c r="G4" i="9"/>
  <c r="F5" i="9" s="1"/>
  <c r="L5" i="14"/>
  <c r="M5" i="14" s="1"/>
  <c r="F6" i="14"/>
  <c r="C4" i="9"/>
  <c r="G4" i="10"/>
  <c r="F5" i="10" s="1"/>
  <c r="J5" i="14"/>
  <c r="F5" i="13"/>
  <c r="G5" i="13" s="1"/>
  <c r="B6" i="12"/>
  <c r="C6" i="12" s="1"/>
  <c r="I7" i="11"/>
  <c r="H8" i="11" s="1"/>
  <c r="J7" i="11"/>
  <c r="K7" i="11" s="1"/>
  <c r="B5" i="10"/>
  <c r="C5" i="10" s="1"/>
  <c r="I3" i="8"/>
  <c r="H3" i="8"/>
  <c r="K3" i="8" s="1"/>
  <c r="L3" i="8" s="1"/>
  <c r="C4" i="8"/>
  <c r="C5" i="8"/>
  <c r="C6" i="8"/>
  <c r="C7" i="8"/>
  <c r="C8" i="8"/>
  <c r="C9" i="8"/>
  <c r="C10" i="8"/>
  <c r="C11" i="8"/>
  <c r="C3" i="8"/>
  <c r="BS12" i="18" l="1"/>
  <c r="BT5" i="18" s="1"/>
  <c r="BS14" i="18"/>
  <c r="BS16" i="18" s="1"/>
  <c r="BT7" i="18"/>
  <c r="BT8" i="18"/>
  <c r="BT9" i="18" s="1"/>
  <c r="I12" i="18"/>
  <c r="J5" i="18" s="1"/>
  <c r="I14" i="18"/>
  <c r="I16" i="18" s="1"/>
  <c r="J7" i="18"/>
  <c r="J8" i="18"/>
  <c r="J9" i="18" s="1"/>
  <c r="Q10" i="17"/>
  <c r="R4" i="17" s="1"/>
  <c r="Q12" i="17"/>
  <c r="Q14" i="17" s="1"/>
  <c r="J10" i="17"/>
  <c r="K4" i="17" s="1"/>
  <c r="J12" i="17"/>
  <c r="J14" i="17" s="1"/>
  <c r="J9" i="17"/>
  <c r="D7" i="16"/>
  <c r="E7" i="16"/>
  <c r="G7" i="16" s="1"/>
  <c r="G6" i="14"/>
  <c r="H6" i="14"/>
  <c r="K6" i="14" s="1"/>
  <c r="L6" i="14" s="1"/>
  <c r="M6" i="14" s="1"/>
  <c r="I6" i="14"/>
  <c r="H5" i="12"/>
  <c r="G5" i="12"/>
  <c r="K5" i="12" s="1"/>
  <c r="L5" i="12" s="1"/>
  <c r="M5" i="12" s="1"/>
  <c r="I5" i="12"/>
  <c r="G5" i="10"/>
  <c r="F6" i="10" s="1"/>
  <c r="H5" i="10"/>
  <c r="I5" i="10" s="1"/>
  <c r="G5" i="9"/>
  <c r="F6" i="9" s="1"/>
  <c r="H5" i="9"/>
  <c r="I5" i="9" s="1"/>
  <c r="I5" i="13"/>
  <c r="B7" i="9"/>
  <c r="C6" i="9"/>
  <c r="H5" i="13"/>
  <c r="K5" i="13" s="1"/>
  <c r="F6" i="13" s="1"/>
  <c r="B7" i="12"/>
  <c r="C7" i="12" s="1"/>
  <c r="I8" i="11"/>
  <c r="H9" i="11" s="1"/>
  <c r="J8" i="11"/>
  <c r="K8" i="11" s="1"/>
  <c r="B6" i="10"/>
  <c r="C6" i="10" s="1"/>
  <c r="F4" i="8"/>
  <c r="H4" i="8" s="1"/>
  <c r="K4" i="8" s="1"/>
  <c r="L4" i="8" s="1"/>
  <c r="G4" i="8"/>
  <c r="I4" i="8" s="1"/>
  <c r="E17" i="6"/>
  <c r="E18" i="6" s="1"/>
  <c r="E19" i="6" s="1"/>
  <c r="E20" i="6" s="1"/>
  <c r="I16" i="6"/>
  <c r="H16" i="6"/>
  <c r="C14" i="6"/>
  <c r="C15" i="6"/>
  <c r="C16" i="6"/>
  <c r="C17" i="6"/>
  <c r="C18" i="6"/>
  <c r="C19" i="6"/>
  <c r="C20" i="6"/>
  <c r="C21" i="6"/>
  <c r="C22" i="6"/>
  <c r="I4" i="6"/>
  <c r="H4" i="6"/>
  <c r="E4" i="6"/>
  <c r="E5" i="6" s="1"/>
  <c r="E6" i="6" s="1"/>
  <c r="E7" i="6" s="1"/>
  <c r="E8" i="6" s="1"/>
  <c r="E9" i="6" s="1"/>
  <c r="E10" i="6" s="1"/>
  <c r="E11" i="6" s="1"/>
  <c r="I3" i="6"/>
  <c r="H3" i="6"/>
  <c r="BT11" i="18" l="1"/>
  <c r="BU4" i="18" s="1"/>
  <c r="BT13" i="18"/>
  <c r="BT15" i="18" s="1"/>
  <c r="BT10" i="18"/>
  <c r="J11" i="18"/>
  <c r="K4" i="18" s="1"/>
  <c r="J13" i="18"/>
  <c r="J15" i="18" s="1"/>
  <c r="J10" i="18"/>
  <c r="R7" i="17"/>
  <c r="R9" i="17" s="1"/>
  <c r="R8" i="17"/>
  <c r="J11" i="17"/>
  <c r="K5" i="17" s="1"/>
  <c r="J13" i="17"/>
  <c r="J15" i="17" s="1"/>
  <c r="K7" i="17"/>
  <c r="K8" i="17" s="1"/>
  <c r="F7" i="16"/>
  <c r="H7" i="16" s="1"/>
  <c r="I7" i="16"/>
  <c r="J5" i="12"/>
  <c r="J6" i="14"/>
  <c r="K3" i="6"/>
  <c r="G6" i="9"/>
  <c r="F7" i="9" s="1"/>
  <c r="H6" i="9"/>
  <c r="I6" i="9" s="1"/>
  <c r="B8" i="9"/>
  <c r="C7" i="9"/>
  <c r="J5" i="13"/>
  <c r="G6" i="10"/>
  <c r="F7" i="10" s="1"/>
  <c r="H6" i="10"/>
  <c r="I6" i="10" s="1"/>
  <c r="L5" i="13"/>
  <c r="M5" i="13" s="1"/>
  <c r="G6" i="13"/>
  <c r="H6" i="13"/>
  <c r="I6" i="13"/>
  <c r="B8" i="12"/>
  <c r="C8" i="12" s="1"/>
  <c r="I9" i="11"/>
  <c r="H10" i="11" s="1"/>
  <c r="J9" i="11"/>
  <c r="K9" i="11" s="1"/>
  <c r="B7" i="10"/>
  <c r="C7" i="10" s="1"/>
  <c r="F5" i="8"/>
  <c r="G5" i="8"/>
  <c r="I5" i="8" s="1"/>
  <c r="J4" i="8"/>
  <c r="J3" i="8"/>
  <c r="K16" i="6"/>
  <c r="L16" i="6" s="1"/>
  <c r="G17" i="6" s="1"/>
  <c r="I17" i="6" s="1"/>
  <c r="M4" i="8"/>
  <c r="N4" i="8" s="1"/>
  <c r="J16" i="6"/>
  <c r="L3" i="6"/>
  <c r="K4" i="6"/>
  <c r="J4" i="6"/>
  <c r="K4" i="5"/>
  <c r="L4" i="5" s="1"/>
  <c r="I4" i="5"/>
  <c r="J4" i="5" s="1"/>
  <c r="H4" i="5"/>
  <c r="I3" i="5"/>
  <c r="H3" i="5"/>
  <c r="C4" i="5"/>
  <c r="C5" i="5"/>
  <c r="C6" i="5"/>
  <c r="C7" i="5"/>
  <c r="C8" i="5"/>
  <c r="C9" i="5"/>
  <c r="C10" i="5"/>
  <c r="C11" i="5"/>
  <c r="C3" i="5"/>
  <c r="P23" i="3"/>
  <c r="BT12" i="18" l="1"/>
  <c r="BU5" i="18" s="1"/>
  <c r="BT14" i="18"/>
  <c r="BT16" i="18" s="1"/>
  <c r="BU7" i="18"/>
  <c r="BU8" i="18" s="1"/>
  <c r="BU9" i="18" s="1"/>
  <c r="J12" i="18"/>
  <c r="K5" i="18" s="1"/>
  <c r="J14" i="18"/>
  <c r="J16" i="18" s="1"/>
  <c r="K7" i="18"/>
  <c r="K8" i="18" s="1"/>
  <c r="K9" i="18" s="1"/>
  <c r="R10" i="17"/>
  <c r="S4" i="17" s="1"/>
  <c r="R12" i="17"/>
  <c r="R14" i="17" s="1"/>
  <c r="R11" i="17"/>
  <c r="S5" i="17" s="1"/>
  <c r="R13" i="17"/>
  <c r="R15" i="17" s="1"/>
  <c r="K10" i="17"/>
  <c r="L4" i="17" s="1"/>
  <c r="K12" i="17"/>
  <c r="K14" i="17" s="1"/>
  <c r="K9" i="17"/>
  <c r="K7" i="16"/>
  <c r="J7" i="16"/>
  <c r="G7" i="9"/>
  <c r="F8" i="9" s="1"/>
  <c r="H7" i="9"/>
  <c r="I7" i="9" s="1"/>
  <c r="F17" i="6"/>
  <c r="B9" i="9"/>
  <c r="C8" i="9"/>
  <c r="H7" i="10"/>
  <c r="I7" i="10" s="1"/>
  <c r="G7" i="10"/>
  <c r="J6" i="13"/>
  <c r="K6" i="13"/>
  <c r="L6" i="13" s="1"/>
  <c r="M6" i="13" s="1"/>
  <c r="B9" i="12"/>
  <c r="C9" i="12" s="1"/>
  <c r="I10" i="11"/>
  <c r="H11" i="11" s="1"/>
  <c r="J10" i="11"/>
  <c r="K10" i="11" s="1"/>
  <c r="B8" i="10"/>
  <c r="C8" i="10" s="1"/>
  <c r="H5" i="8"/>
  <c r="J5" i="8" s="1"/>
  <c r="H17" i="6"/>
  <c r="J17" i="6" s="1"/>
  <c r="L4" i="6"/>
  <c r="M4" i="6"/>
  <c r="N4" i="6" s="1"/>
  <c r="E5" i="5"/>
  <c r="E6" i="5" s="1"/>
  <c r="E7" i="5" s="1"/>
  <c r="E8" i="5" s="1"/>
  <c r="E9" i="5" s="1"/>
  <c r="E10" i="5" s="1"/>
  <c r="E11" i="5" s="1"/>
  <c r="E12" i="5" s="1"/>
  <c r="K3" i="5"/>
  <c r="L3" i="5" s="1"/>
  <c r="E27" i="3"/>
  <c r="E28" i="3" s="1"/>
  <c r="E29" i="3" s="1"/>
  <c r="E30" i="3" s="1"/>
  <c r="E31" i="3" s="1"/>
  <c r="E32" i="3" s="1"/>
  <c r="E33" i="3" s="1"/>
  <c r="E34" i="3" s="1"/>
  <c r="H26" i="3"/>
  <c r="I26" i="3"/>
  <c r="K26" i="3"/>
  <c r="L26" i="3"/>
  <c r="F27" i="3" s="1"/>
  <c r="K25" i="3"/>
  <c r="L25" i="3" s="1"/>
  <c r="I25" i="3"/>
  <c r="H25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I4" i="3"/>
  <c r="H4" i="3"/>
  <c r="I3" i="3"/>
  <c r="H3" i="3"/>
  <c r="C4" i="3"/>
  <c r="C5" i="3"/>
  <c r="C6" i="3"/>
  <c r="C7" i="3"/>
  <c r="C8" i="3"/>
  <c r="C9" i="3"/>
  <c r="C10" i="3"/>
  <c r="C11" i="3"/>
  <c r="C3" i="3"/>
  <c r="K4" i="3"/>
  <c r="L4" i="3" s="1"/>
  <c r="F5" i="3" s="1"/>
  <c r="K3" i="3"/>
  <c r="L3" i="3" s="1"/>
  <c r="O30" i="1"/>
  <c r="K19" i="1"/>
  <c r="I19" i="1"/>
  <c r="H19" i="1"/>
  <c r="E20" i="1"/>
  <c r="E21" i="1" s="1"/>
  <c r="E22" i="1" s="1"/>
  <c r="E23" i="1" s="1"/>
  <c r="E24" i="1" s="1"/>
  <c r="E25" i="1" s="1"/>
  <c r="E26" i="1" s="1"/>
  <c r="E27" i="1" s="1"/>
  <c r="E28" i="1" s="1"/>
  <c r="K18" i="1"/>
  <c r="L18" i="1" s="1"/>
  <c r="I18" i="1"/>
  <c r="H18" i="1"/>
  <c r="BU13" i="18" l="1"/>
  <c r="BU15" i="18" s="1"/>
  <c r="BU11" i="18"/>
  <c r="BV4" i="18" s="1"/>
  <c r="BU10" i="18"/>
  <c r="K11" i="18"/>
  <c r="L4" i="18" s="1"/>
  <c r="K13" i="18"/>
  <c r="K15" i="18" s="1"/>
  <c r="K10" i="18"/>
  <c r="S7" i="17"/>
  <c r="S9" i="17" s="1"/>
  <c r="K11" i="17"/>
  <c r="L5" i="17" s="1"/>
  <c r="L9" i="17" s="1"/>
  <c r="K13" i="17"/>
  <c r="K15" i="17" s="1"/>
  <c r="L8" i="17"/>
  <c r="L7" i="17"/>
  <c r="E8" i="16"/>
  <c r="G8" i="16" s="1"/>
  <c r="D8" i="16"/>
  <c r="B10" i="9"/>
  <c r="C9" i="9"/>
  <c r="J26" i="3"/>
  <c r="G8" i="9"/>
  <c r="F9" i="9" s="1"/>
  <c r="H8" i="9"/>
  <c r="I8" i="9" s="1"/>
  <c r="B10" i="12"/>
  <c r="C10" i="12" s="1"/>
  <c r="J11" i="11"/>
  <c r="K11" i="11" s="1"/>
  <c r="I11" i="11"/>
  <c r="H12" i="11" s="1"/>
  <c r="B9" i="10"/>
  <c r="C9" i="10" s="1"/>
  <c r="K5" i="8"/>
  <c r="G27" i="3"/>
  <c r="I27" i="3" s="1"/>
  <c r="J18" i="1"/>
  <c r="K17" i="6"/>
  <c r="F5" i="6"/>
  <c r="G5" i="6"/>
  <c r="I5" i="6" s="1"/>
  <c r="M4" i="5"/>
  <c r="H5" i="3"/>
  <c r="J3" i="6"/>
  <c r="M19" i="1"/>
  <c r="G5" i="3"/>
  <c r="I5" i="3" s="1"/>
  <c r="J5" i="3" s="1"/>
  <c r="J3" i="5"/>
  <c r="F5" i="5"/>
  <c r="J19" i="1"/>
  <c r="H27" i="3"/>
  <c r="M26" i="3"/>
  <c r="K27" i="3"/>
  <c r="J25" i="3"/>
  <c r="J4" i="3"/>
  <c r="J3" i="3"/>
  <c r="M4" i="3"/>
  <c r="L19" i="1"/>
  <c r="E5" i="1"/>
  <c r="E6" i="1" s="1"/>
  <c r="E7" i="1" s="1"/>
  <c r="E8" i="1" s="1"/>
  <c r="E9" i="1" s="1"/>
  <c r="E10" i="1" s="1"/>
  <c r="E11" i="1" s="1"/>
  <c r="E12" i="1" s="1"/>
  <c r="E13" i="1" s="1"/>
  <c r="K4" i="1"/>
  <c r="M4" i="1" s="1"/>
  <c r="I4" i="1"/>
  <c r="H4" i="1"/>
  <c r="J4" i="1" s="1"/>
  <c r="K3" i="1"/>
  <c r="L3" i="1" s="1"/>
  <c r="I3" i="1"/>
  <c r="H3" i="1"/>
  <c r="C4" i="1"/>
  <c r="C5" i="1"/>
  <c r="C6" i="1"/>
  <c r="C7" i="1"/>
  <c r="C8" i="1"/>
  <c r="C9" i="1"/>
  <c r="C10" i="1"/>
  <c r="C11" i="1"/>
  <c r="C3" i="1"/>
  <c r="BV7" i="18" l="1"/>
  <c r="BU12" i="18"/>
  <c r="BV5" i="18" s="1"/>
  <c r="BU14" i="18"/>
  <c r="BU16" i="18" s="1"/>
  <c r="K12" i="18"/>
  <c r="L5" i="18" s="1"/>
  <c r="K14" i="18"/>
  <c r="K16" i="18" s="1"/>
  <c r="L7" i="18"/>
  <c r="L8" i="18"/>
  <c r="L9" i="18" s="1"/>
  <c r="S11" i="17"/>
  <c r="T5" i="17" s="1"/>
  <c r="S13" i="17"/>
  <c r="S15" i="17" s="1"/>
  <c r="S8" i="17"/>
  <c r="L10" i="17"/>
  <c r="M4" i="17" s="1"/>
  <c r="L12" i="17"/>
  <c r="L14" i="17" s="1"/>
  <c r="L11" i="17"/>
  <c r="M5" i="17" s="1"/>
  <c r="L13" i="17"/>
  <c r="L15" i="17" s="1"/>
  <c r="F8" i="16"/>
  <c r="H8" i="16" s="1"/>
  <c r="I8" i="16"/>
  <c r="H9" i="9"/>
  <c r="I9" i="9" s="1"/>
  <c r="G9" i="9"/>
  <c r="F10" i="9" s="1"/>
  <c r="J3" i="1"/>
  <c r="B11" i="9"/>
  <c r="C10" i="9"/>
  <c r="B11" i="12"/>
  <c r="C11" i="12" s="1"/>
  <c r="J12" i="11"/>
  <c r="K12" i="11" s="1"/>
  <c r="I12" i="11"/>
  <c r="H13" i="11" s="1"/>
  <c r="B10" i="10"/>
  <c r="C10" i="10" s="1"/>
  <c r="L5" i="8"/>
  <c r="M5" i="8"/>
  <c r="N5" i="8" s="1"/>
  <c r="L4" i="1"/>
  <c r="G5" i="1" s="1"/>
  <c r="I5" i="1" s="1"/>
  <c r="M17" i="6"/>
  <c r="N17" i="6" s="1"/>
  <c r="L17" i="6"/>
  <c r="H5" i="5"/>
  <c r="H5" i="6"/>
  <c r="J5" i="6" s="1"/>
  <c r="G5" i="5"/>
  <c r="I5" i="5" s="1"/>
  <c r="F5" i="1"/>
  <c r="G20" i="1"/>
  <c r="I20" i="1" s="1"/>
  <c r="F20" i="1"/>
  <c r="K5" i="3"/>
  <c r="J27" i="3"/>
  <c r="L27" i="3"/>
  <c r="M27" i="3"/>
  <c r="N27" i="3" s="1"/>
  <c r="BV8" i="18" l="1"/>
  <c r="BV9" i="18" s="1"/>
  <c r="L11" i="18"/>
  <c r="M4" i="18" s="1"/>
  <c r="L13" i="18"/>
  <c r="L15" i="18" s="1"/>
  <c r="L10" i="18"/>
  <c r="S10" i="17"/>
  <c r="T4" i="17" s="1"/>
  <c r="S12" i="17"/>
  <c r="S14" i="17" s="1"/>
  <c r="M9" i="17"/>
  <c r="M7" i="17"/>
  <c r="M8" i="17"/>
  <c r="J8" i="16"/>
  <c r="K8" i="16"/>
  <c r="B12" i="9"/>
  <c r="C12" i="9" s="1"/>
  <c r="C11" i="9"/>
  <c r="G10" i="9"/>
  <c r="F11" i="9" s="1"/>
  <c r="H10" i="9"/>
  <c r="I10" i="9" s="1"/>
  <c r="B12" i="12"/>
  <c r="C12" i="12" s="1"/>
  <c r="I13" i="11"/>
  <c r="H14" i="11" s="1"/>
  <c r="J13" i="11"/>
  <c r="K13" i="11" s="1"/>
  <c r="B11" i="10"/>
  <c r="C11" i="10" s="1"/>
  <c r="F6" i="8"/>
  <c r="G6" i="8"/>
  <c r="I6" i="8" s="1"/>
  <c r="J5" i="5"/>
  <c r="F18" i="6"/>
  <c r="G18" i="6"/>
  <c r="I18" i="6" s="1"/>
  <c r="K5" i="5"/>
  <c r="K5" i="6"/>
  <c r="H20" i="1"/>
  <c r="J20" i="1" s="1"/>
  <c r="K20" i="1"/>
  <c r="M5" i="3"/>
  <c r="N5" i="3" s="1"/>
  <c r="L5" i="3"/>
  <c r="F28" i="3"/>
  <c r="G28" i="3"/>
  <c r="I28" i="3" s="1"/>
  <c r="H5" i="1"/>
  <c r="J5" i="1" s="1"/>
  <c r="K5" i="1"/>
  <c r="BV11" i="18" l="1"/>
  <c r="BW4" i="18" s="1"/>
  <c r="BV13" i="18"/>
  <c r="BV15" i="18" s="1"/>
  <c r="BV10" i="18"/>
  <c r="L12" i="18"/>
  <c r="M5" i="18" s="1"/>
  <c r="L14" i="18"/>
  <c r="L16" i="18" s="1"/>
  <c r="M7" i="18"/>
  <c r="M8" i="18" s="1"/>
  <c r="M9" i="18" s="1"/>
  <c r="T7" i="17"/>
  <c r="T9" i="17" s="1"/>
  <c r="T8" i="17"/>
  <c r="M10" i="17"/>
  <c r="M12" i="17"/>
  <c r="M14" i="17" s="1"/>
  <c r="M11" i="17"/>
  <c r="M13" i="17"/>
  <c r="M15" i="17" s="1"/>
  <c r="D9" i="16"/>
  <c r="E9" i="16"/>
  <c r="G9" i="16" s="1"/>
  <c r="G11" i="9"/>
  <c r="F12" i="9" s="1"/>
  <c r="H11" i="9"/>
  <c r="I11" i="9" s="1"/>
  <c r="I14" i="11"/>
  <c r="H15" i="11" s="1"/>
  <c r="J14" i="11"/>
  <c r="K14" i="11" s="1"/>
  <c r="B12" i="10"/>
  <c r="C12" i="10" s="1"/>
  <c r="H6" i="8"/>
  <c r="J6" i="8" s="1"/>
  <c r="M5" i="5"/>
  <c r="N5" i="5" s="1"/>
  <c r="L5" i="5"/>
  <c r="H18" i="6"/>
  <c r="K18" i="6" s="1"/>
  <c r="L5" i="6"/>
  <c r="M5" i="6"/>
  <c r="N5" i="6" s="1"/>
  <c r="M5" i="1"/>
  <c r="N5" i="1" s="1"/>
  <c r="L5" i="1"/>
  <c r="F6" i="3"/>
  <c r="G6" i="3"/>
  <c r="I6" i="3" s="1"/>
  <c r="L20" i="1"/>
  <c r="M20" i="1"/>
  <c r="N20" i="1" s="1"/>
  <c r="K28" i="3"/>
  <c r="H28" i="3"/>
  <c r="J28" i="3" s="1"/>
  <c r="BV12" i="18" l="1"/>
  <c r="BW5" i="18" s="1"/>
  <c r="BV14" i="18"/>
  <c r="BV16" i="18" s="1"/>
  <c r="BW7" i="18"/>
  <c r="BW9" i="18"/>
  <c r="BW8" i="18"/>
  <c r="M11" i="18"/>
  <c r="N4" i="18" s="1"/>
  <c r="M13" i="18"/>
  <c r="M15" i="18" s="1"/>
  <c r="M10" i="18"/>
  <c r="T10" i="17"/>
  <c r="U4" i="17" s="1"/>
  <c r="T12" i="17"/>
  <c r="T14" i="17" s="1"/>
  <c r="T11" i="17"/>
  <c r="U5" i="17" s="1"/>
  <c r="T13" i="17"/>
  <c r="T15" i="17" s="1"/>
  <c r="F9" i="16"/>
  <c r="H9" i="16" s="1"/>
  <c r="I9" i="16"/>
  <c r="H12" i="9"/>
  <c r="I12" i="9" s="1"/>
  <c r="G12" i="9"/>
  <c r="F13" i="9" s="1"/>
  <c r="J15" i="11"/>
  <c r="K15" i="11" s="1"/>
  <c r="I15" i="11"/>
  <c r="H16" i="11" s="1"/>
  <c r="K6" i="8"/>
  <c r="L18" i="6"/>
  <c r="M18" i="6"/>
  <c r="N18" i="6" s="1"/>
  <c r="J18" i="6"/>
  <c r="F6" i="5"/>
  <c r="G6" i="5"/>
  <c r="I6" i="5" s="1"/>
  <c r="F6" i="6"/>
  <c r="G6" i="6"/>
  <c r="I6" i="6" s="1"/>
  <c r="M28" i="3"/>
  <c r="N28" i="3" s="1"/>
  <c r="L28" i="3"/>
  <c r="K6" i="3"/>
  <c r="H6" i="3"/>
  <c r="J6" i="3" s="1"/>
  <c r="G6" i="1"/>
  <c r="I6" i="1" s="1"/>
  <c r="F6" i="1"/>
  <c r="G21" i="1"/>
  <c r="I21" i="1" s="1"/>
  <c r="F21" i="1"/>
  <c r="BW11" i="18" l="1"/>
  <c r="BX4" i="18" s="1"/>
  <c r="BW13" i="18"/>
  <c r="BW15" i="18" s="1"/>
  <c r="BW10" i="18"/>
  <c r="M12" i="18"/>
  <c r="N5" i="18" s="1"/>
  <c r="M14" i="18"/>
  <c r="M16" i="18" s="1"/>
  <c r="N7" i="18"/>
  <c r="N8" i="18"/>
  <c r="N9" i="18" s="1"/>
  <c r="U7" i="17"/>
  <c r="U9" i="17" s="1"/>
  <c r="K9" i="16"/>
  <c r="J9" i="16"/>
  <c r="G13" i="9"/>
  <c r="H13" i="9"/>
  <c r="I13" i="9" s="1"/>
  <c r="I16" i="11"/>
  <c r="H17" i="11" s="1"/>
  <c r="J16" i="11"/>
  <c r="K16" i="11" s="1"/>
  <c r="L6" i="8"/>
  <c r="M6" i="8"/>
  <c r="N6" i="8" s="1"/>
  <c r="K6" i="5"/>
  <c r="H6" i="5"/>
  <c r="J6" i="5" s="1"/>
  <c r="F19" i="6"/>
  <c r="G19" i="6"/>
  <c r="I19" i="6" s="1"/>
  <c r="H6" i="6"/>
  <c r="J6" i="6" s="1"/>
  <c r="K6" i="6"/>
  <c r="K21" i="1"/>
  <c r="H21" i="1"/>
  <c r="J21" i="1" s="1"/>
  <c r="M6" i="3"/>
  <c r="N6" i="3" s="1"/>
  <c r="L6" i="3"/>
  <c r="K6" i="1"/>
  <c r="H6" i="1"/>
  <c r="J6" i="1" s="1"/>
  <c r="F29" i="3"/>
  <c r="G29" i="3"/>
  <c r="I29" i="3" s="1"/>
  <c r="BW12" i="18" l="1"/>
  <c r="BX5" i="18" s="1"/>
  <c r="BW14" i="18"/>
  <c r="BW16" i="18" s="1"/>
  <c r="BX7" i="18"/>
  <c r="BX8" i="18"/>
  <c r="BX9" i="18" s="1"/>
  <c r="N11" i="18"/>
  <c r="O4" i="18" s="1"/>
  <c r="N13" i="18"/>
  <c r="N15" i="18" s="1"/>
  <c r="N10" i="18"/>
  <c r="U11" i="17"/>
  <c r="V5" i="17" s="1"/>
  <c r="U13" i="17"/>
  <c r="U15" i="17" s="1"/>
  <c r="U8" i="17"/>
  <c r="E10" i="16"/>
  <c r="G10" i="16" s="1"/>
  <c r="D10" i="16"/>
  <c r="J17" i="11"/>
  <c r="K17" i="11" s="1"/>
  <c r="I17" i="11"/>
  <c r="H18" i="11" s="1"/>
  <c r="F7" i="8"/>
  <c r="G7" i="8"/>
  <c r="I7" i="8" s="1"/>
  <c r="H19" i="6"/>
  <c r="J19" i="6" s="1"/>
  <c r="K19" i="6"/>
  <c r="M6" i="5"/>
  <c r="N6" i="5" s="1"/>
  <c r="L6" i="5"/>
  <c r="L6" i="6"/>
  <c r="M6" i="6"/>
  <c r="N6" i="6" s="1"/>
  <c r="K29" i="3"/>
  <c r="H29" i="3"/>
  <c r="J29" i="3" s="1"/>
  <c r="G7" i="3"/>
  <c r="I7" i="3" s="1"/>
  <c r="F7" i="3"/>
  <c r="L6" i="1"/>
  <c r="M6" i="1"/>
  <c r="N6" i="1" s="1"/>
  <c r="L21" i="1"/>
  <c r="M21" i="1"/>
  <c r="N21" i="1" s="1"/>
  <c r="BX11" i="18" l="1"/>
  <c r="BY4" i="18" s="1"/>
  <c r="BX13" i="18"/>
  <c r="BX15" i="18" s="1"/>
  <c r="BX10" i="18"/>
  <c r="N12" i="18"/>
  <c r="O5" i="18" s="1"/>
  <c r="N14" i="18"/>
  <c r="N16" i="18" s="1"/>
  <c r="O7" i="18"/>
  <c r="O8" i="18" s="1"/>
  <c r="O9" i="18" s="1"/>
  <c r="U10" i="17"/>
  <c r="V4" i="17" s="1"/>
  <c r="U12" i="17"/>
  <c r="U14" i="17" s="1"/>
  <c r="F10" i="16"/>
  <c r="H10" i="16" s="1"/>
  <c r="I10" i="16"/>
  <c r="I18" i="11"/>
  <c r="H19" i="11" s="1"/>
  <c r="J18" i="11"/>
  <c r="K18" i="11" s="1"/>
  <c r="H7" i="8"/>
  <c r="J7" i="8" s="1"/>
  <c r="G7" i="5"/>
  <c r="I7" i="5" s="1"/>
  <c r="F7" i="5"/>
  <c r="M19" i="6"/>
  <c r="N19" i="6" s="1"/>
  <c r="L19" i="6"/>
  <c r="F7" i="6"/>
  <c r="G7" i="6"/>
  <c r="I7" i="6" s="1"/>
  <c r="K7" i="3"/>
  <c r="H7" i="3"/>
  <c r="J7" i="3" s="1"/>
  <c r="G22" i="1"/>
  <c r="I22" i="1" s="1"/>
  <c r="F22" i="1"/>
  <c r="G7" i="1"/>
  <c r="I7" i="1" s="1"/>
  <c r="F7" i="1"/>
  <c r="L29" i="3"/>
  <c r="M29" i="3"/>
  <c r="N29" i="3" s="1"/>
  <c r="BX12" i="18" l="1"/>
  <c r="BY5" i="18" s="1"/>
  <c r="BX14" i="18"/>
  <c r="BX16" i="18" s="1"/>
  <c r="BY7" i="18"/>
  <c r="BY8" i="18" s="1"/>
  <c r="BY9" i="18" s="1"/>
  <c r="O11" i="18"/>
  <c r="P4" i="18" s="1"/>
  <c r="O13" i="18"/>
  <c r="O15" i="18" s="1"/>
  <c r="O10" i="18"/>
  <c r="V7" i="17"/>
  <c r="V9" i="17" s="1"/>
  <c r="V8" i="17"/>
  <c r="J10" i="16"/>
  <c r="K10" i="16"/>
  <c r="I19" i="11"/>
  <c r="H20" i="11" s="1"/>
  <c r="J19" i="11"/>
  <c r="K19" i="11" s="1"/>
  <c r="K7" i="8"/>
  <c r="F20" i="6"/>
  <c r="G20" i="6"/>
  <c r="I20" i="6" s="1"/>
  <c r="K7" i="5"/>
  <c r="H7" i="5"/>
  <c r="J7" i="5" s="1"/>
  <c r="K7" i="6"/>
  <c r="H7" i="6"/>
  <c r="J7" i="6" s="1"/>
  <c r="H22" i="1"/>
  <c r="K22" i="1"/>
  <c r="F30" i="3"/>
  <c r="G30" i="3"/>
  <c r="I30" i="3" s="1"/>
  <c r="J22" i="1"/>
  <c r="K7" i="1"/>
  <c r="H7" i="1"/>
  <c r="J7" i="1" s="1"/>
  <c r="L7" i="3"/>
  <c r="M7" i="3"/>
  <c r="N7" i="3" s="1"/>
  <c r="BY13" i="18" l="1"/>
  <c r="BY15" i="18" s="1"/>
  <c r="BY11" i="18"/>
  <c r="BZ4" i="18" s="1"/>
  <c r="BY10" i="18"/>
  <c r="O12" i="18"/>
  <c r="P5" i="18" s="1"/>
  <c r="O14" i="18"/>
  <c r="O16" i="18" s="1"/>
  <c r="P7" i="18"/>
  <c r="P8" i="18"/>
  <c r="P9" i="18" s="1"/>
  <c r="V10" i="17"/>
  <c r="W4" i="17" s="1"/>
  <c r="V12" i="17"/>
  <c r="V14" i="17" s="1"/>
  <c r="V11" i="17"/>
  <c r="W5" i="17" s="1"/>
  <c r="V13" i="17"/>
  <c r="V15" i="17" s="1"/>
  <c r="D11" i="16"/>
  <c r="E11" i="16"/>
  <c r="G11" i="16" s="1"/>
  <c r="J20" i="11"/>
  <c r="K20" i="11" s="1"/>
  <c r="I20" i="11"/>
  <c r="L7" i="8"/>
  <c r="M7" i="8"/>
  <c r="N7" i="8" s="1"/>
  <c r="M7" i="5"/>
  <c r="N7" i="5" s="1"/>
  <c r="L7" i="5"/>
  <c r="L7" i="6"/>
  <c r="M7" i="6"/>
  <c r="N7" i="6" s="1"/>
  <c r="H20" i="6"/>
  <c r="J20" i="6" s="1"/>
  <c r="K30" i="3"/>
  <c r="H30" i="3"/>
  <c r="J30" i="3" s="1"/>
  <c r="G8" i="3"/>
  <c r="I8" i="3" s="1"/>
  <c r="F8" i="3"/>
  <c r="M7" i="1"/>
  <c r="N7" i="1" s="1"/>
  <c r="L7" i="1"/>
  <c r="L22" i="1"/>
  <c r="M22" i="1"/>
  <c r="N22" i="1" s="1"/>
  <c r="BZ7" i="18" l="1"/>
  <c r="BY12" i="18"/>
  <c r="BZ5" i="18" s="1"/>
  <c r="BY14" i="18"/>
  <c r="BY16" i="18" s="1"/>
  <c r="P11" i="18"/>
  <c r="Q4" i="18" s="1"/>
  <c r="P13" i="18"/>
  <c r="P15" i="18" s="1"/>
  <c r="P10" i="18"/>
  <c r="W7" i="17"/>
  <c r="W9" i="17" s="1"/>
  <c r="F11" i="16"/>
  <c r="H11" i="16" s="1"/>
  <c r="I11" i="16"/>
  <c r="G8" i="6"/>
  <c r="I8" i="6" s="1"/>
  <c r="F8" i="6"/>
  <c r="F8" i="5"/>
  <c r="G8" i="5"/>
  <c r="I8" i="5" s="1"/>
  <c r="K20" i="6"/>
  <c r="K8" i="3"/>
  <c r="H8" i="3"/>
  <c r="J8" i="3" s="1"/>
  <c r="G23" i="1"/>
  <c r="I23" i="1" s="1"/>
  <c r="F23" i="1"/>
  <c r="G8" i="1"/>
  <c r="I8" i="1" s="1"/>
  <c r="F8" i="1"/>
  <c r="L30" i="3"/>
  <c r="M30" i="3"/>
  <c r="N30" i="3" s="1"/>
  <c r="BZ8" i="18" l="1"/>
  <c r="BZ9" i="18" s="1"/>
  <c r="P12" i="18"/>
  <c r="Q5" i="18" s="1"/>
  <c r="P14" i="18"/>
  <c r="P16" i="18" s="1"/>
  <c r="Q7" i="18"/>
  <c r="Q8" i="18" s="1"/>
  <c r="Q9" i="18" s="1"/>
  <c r="W11" i="17"/>
  <c r="X5" i="17" s="1"/>
  <c r="W13" i="17"/>
  <c r="W15" i="17" s="1"/>
  <c r="W8" i="17"/>
  <c r="K11" i="16"/>
  <c r="J11" i="16"/>
  <c r="K8" i="5"/>
  <c r="H8" i="5"/>
  <c r="J8" i="5" s="1"/>
  <c r="H8" i="6"/>
  <c r="J8" i="6" s="1"/>
  <c r="K8" i="6"/>
  <c r="M20" i="6"/>
  <c r="N20" i="6" s="1"/>
  <c r="L20" i="6"/>
  <c r="K23" i="1"/>
  <c r="H23" i="1"/>
  <c r="J23" i="1" s="1"/>
  <c r="F31" i="3"/>
  <c r="G31" i="3"/>
  <c r="I31" i="3" s="1"/>
  <c r="H8" i="1"/>
  <c r="J8" i="1" s="1"/>
  <c r="K8" i="1"/>
  <c r="M8" i="3"/>
  <c r="N8" i="3" s="1"/>
  <c r="L8" i="3"/>
  <c r="BZ11" i="18" l="1"/>
  <c r="CA4" i="18" s="1"/>
  <c r="BZ13" i="18"/>
  <c r="BZ15" i="18" s="1"/>
  <c r="BZ10" i="18"/>
  <c r="Q11" i="18"/>
  <c r="R4" i="18" s="1"/>
  <c r="Q13" i="18"/>
  <c r="Q15" i="18" s="1"/>
  <c r="Q10" i="18"/>
  <c r="W10" i="17"/>
  <c r="X4" i="17" s="1"/>
  <c r="W12" i="17"/>
  <c r="W14" i="17" s="1"/>
  <c r="E12" i="16"/>
  <c r="G12" i="16" s="1"/>
  <c r="D12" i="16"/>
  <c r="M8" i="6"/>
  <c r="N8" i="6" s="1"/>
  <c r="L8" i="6"/>
  <c r="M8" i="5"/>
  <c r="N8" i="5" s="1"/>
  <c r="L8" i="5"/>
  <c r="G9" i="3"/>
  <c r="I9" i="3" s="1"/>
  <c r="F9" i="3"/>
  <c r="K31" i="3"/>
  <c r="H31" i="3"/>
  <c r="J31" i="3" s="1"/>
  <c r="M8" i="1"/>
  <c r="N8" i="1" s="1"/>
  <c r="L8" i="1"/>
  <c r="L23" i="1"/>
  <c r="M23" i="1"/>
  <c r="N23" i="1" s="1"/>
  <c r="BZ12" i="18" l="1"/>
  <c r="CA5" i="18" s="1"/>
  <c r="BZ14" i="18"/>
  <c r="BZ16" i="18" s="1"/>
  <c r="CA7" i="18"/>
  <c r="CA8" i="18"/>
  <c r="CA9" i="18" s="1"/>
  <c r="Q12" i="18"/>
  <c r="R5" i="18" s="1"/>
  <c r="Q14" i="18"/>
  <c r="Q16" i="18" s="1"/>
  <c r="R7" i="18"/>
  <c r="R8" i="18"/>
  <c r="R9" i="18" s="1"/>
  <c r="X7" i="17"/>
  <c r="X9" i="17" s="1"/>
  <c r="F12" i="16"/>
  <c r="H12" i="16" s="1"/>
  <c r="I12" i="16"/>
  <c r="G9" i="5"/>
  <c r="I9" i="5" s="1"/>
  <c r="F9" i="5"/>
  <c r="G9" i="6"/>
  <c r="I9" i="6" s="1"/>
  <c r="F9" i="6"/>
  <c r="F24" i="1"/>
  <c r="G24" i="1"/>
  <c r="I24" i="1" s="1"/>
  <c r="M31" i="3"/>
  <c r="N31" i="3" s="1"/>
  <c r="L31" i="3"/>
  <c r="F9" i="1"/>
  <c r="G9" i="1"/>
  <c r="I9" i="1" s="1"/>
  <c r="K9" i="3"/>
  <c r="H9" i="3"/>
  <c r="J9" i="3" s="1"/>
  <c r="CA11" i="18" l="1"/>
  <c r="CB4" i="18" s="1"/>
  <c r="CA13" i="18"/>
  <c r="CA15" i="18" s="1"/>
  <c r="CA10" i="18"/>
  <c r="R11" i="18"/>
  <c r="S4" i="18" s="1"/>
  <c r="R13" i="18"/>
  <c r="R15" i="18" s="1"/>
  <c r="R10" i="18"/>
  <c r="X11" i="17"/>
  <c r="Y5" i="17" s="1"/>
  <c r="X13" i="17"/>
  <c r="X15" i="17" s="1"/>
  <c r="X8" i="17"/>
  <c r="J12" i="16"/>
  <c r="K12" i="16"/>
  <c r="H9" i="6"/>
  <c r="J9" i="6" s="1"/>
  <c r="K9" i="6"/>
  <c r="K9" i="5"/>
  <c r="H9" i="5"/>
  <c r="J9" i="5" s="1"/>
  <c r="G32" i="3"/>
  <c r="I32" i="3" s="1"/>
  <c r="F32" i="3"/>
  <c r="M9" i="3"/>
  <c r="N9" i="3" s="1"/>
  <c r="L9" i="3"/>
  <c r="K9" i="1"/>
  <c r="H9" i="1"/>
  <c r="J9" i="1" s="1"/>
  <c r="H24" i="1"/>
  <c r="J24" i="1" s="1"/>
  <c r="K24" i="1"/>
  <c r="CA12" i="18" l="1"/>
  <c r="CB5" i="18" s="1"/>
  <c r="CA14" i="18"/>
  <c r="CA16" i="18" s="1"/>
  <c r="CB7" i="18"/>
  <c r="CB8" i="18" s="1"/>
  <c r="CB9" i="18" s="1"/>
  <c r="R12" i="18"/>
  <c r="S5" i="18" s="1"/>
  <c r="R14" i="18"/>
  <c r="R16" i="18" s="1"/>
  <c r="S7" i="18"/>
  <c r="S8" i="18" s="1"/>
  <c r="S9" i="18" s="1"/>
  <c r="X10" i="17"/>
  <c r="Y4" i="17" s="1"/>
  <c r="X12" i="17"/>
  <c r="X14" i="17" s="1"/>
  <c r="D13" i="16"/>
  <c r="E13" i="16"/>
  <c r="G13" i="16" s="1"/>
  <c r="L9" i="5"/>
  <c r="M9" i="5"/>
  <c r="N9" i="5" s="1"/>
  <c r="M9" i="6"/>
  <c r="N9" i="6" s="1"/>
  <c r="L9" i="6"/>
  <c r="F10" i="3"/>
  <c r="G10" i="3"/>
  <c r="I10" i="3" s="1"/>
  <c r="M24" i="1"/>
  <c r="N24" i="1" s="1"/>
  <c r="L24" i="1"/>
  <c r="K32" i="3"/>
  <c r="H32" i="3"/>
  <c r="J32" i="3" s="1"/>
  <c r="M9" i="1"/>
  <c r="N9" i="1" s="1"/>
  <c r="L9" i="1"/>
  <c r="CB11" i="18" l="1"/>
  <c r="CC4" i="18" s="1"/>
  <c r="CB13" i="18"/>
  <c r="CB15" i="18" s="1"/>
  <c r="CB10" i="18"/>
  <c r="S11" i="18"/>
  <c r="T4" i="18" s="1"/>
  <c r="S13" i="18"/>
  <c r="S15" i="18" s="1"/>
  <c r="S10" i="18"/>
  <c r="Y7" i="17"/>
  <c r="Y9" i="17" s="1"/>
  <c r="F13" i="16"/>
  <c r="H13" i="16" s="1"/>
  <c r="I13" i="16"/>
  <c r="G10" i="6"/>
  <c r="I10" i="6" s="1"/>
  <c r="F10" i="6"/>
  <c r="F10" i="5"/>
  <c r="G10" i="5"/>
  <c r="I10" i="5" s="1"/>
  <c r="F25" i="1"/>
  <c r="G25" i="1"/>
  <c r="I25" i="1" s="1"/>
  <c r="G10" i="1"/>
  <c r="I10" i="1" s="1"/>
  <c r="F10" i="1"/>
  <c r="M32" i="3"/>
  <c r="N32" i="3" s="1"/>
  <c r="L32" i="3"/>
  <c r="H10" i="3"/>
  <c r="J10" i="3" s="1"/>
  <c r="K10" i="3"/>
  <c r="CB12" i="18" l="1"/>
  <c r="CC5" i="18" s="1"/>
  <c r="CB14" i="18"/>
  <c r="CB16" i="18" s="1"/>
  <c r="CC8" i="18"/>
  <c r="CC7" i="18"/>
  <c r="CC9" i="18"/>
  <c r="S12" i="18"/>
  <c r="T5" i="18" s="1"/>
  <c r="S14" i="18"/>
  <c r="S16" i="18" s="1"/>
  <c r="T7" i="18"/>
  <c r="T8" i="18"/>
  <c r="T9" i="18" s="1"/>
  <c r="Y11" i="17"/>
  <c r="Y13" i="17"/>
  <c r="Y15" i="17" s="1"/>
  <c r="Y8" i="17"/>
  <c r="K13" i="16"/>
  <c r="J13" i="16"/>
  <c r="K10" i="5"/>
  <c r="H10" i="5"/>
  <c r="J10" i="5" s="1"/>
  <c r="H10" i="6"/>
  <c r="J10" i="6" s="1"/>
  <c r="K10" i="6"/>
  <c r="L10" i="3"/>
  <c r="M10" i="3"/>
  <c r="N10" i="3" s="1"/>
  <c r="H10" i="1"/>
  <c r="J10" i="1" s="1"/>
  <c r="K10" i="1"/>
  <c r="G33" i="3"/>
  <c r="I33" i="3" s="1"/>
  <c r="F33" i="3"/>
  <c r="H25" i="1"/>
  <c r="J25" i="1" s="1"/>
  <c r="K25" i="1"/>
  <c r="CC13" i="18" l="1"/>
  <c r="CC15" i="18" s="1"/>
  <c r="CC11" i="18"/>
  <c r="CD4" i="18" s="1"/>
  <c r="CC10" i="18"/>
  <c r="T11" i="18"/>
  <c r="U4" i="18" s="1"/>
  <c r="T13" i="18"/>
  <c r="T15" i="18" s="1"/>
  <c r="T10" i="18"/>
  <c r="Y10" i="17"/>
  <c r="Y12" i="17"/>
  <c r="Y14" i="17" s="1"/>
  <c r="E14" i="16"/>
  <c r="G14" i="16" s="1"/>
  <c r="D14" i="16"/>
  <c r="M10" i="6"/>
  <c r="N10" i="6" s="1"/>
  <c r="L10" i="6"/>
  <c r="M10" i="5"/>
  <c r="N10" i="5" s="1"/>
  <c r="L10" i="5"/>
  <c r="L25" i="1"/>
  <c r="M25" i="1"/>
  <c r="N25" i="1" s="1"/>
  <c r="M10" i="1"/>
  <c r="N10" i="1" s="1"/>
  <c r="L10" i="1"/>
  <c r="H33" i="3"/>
  <c r="J33" i="3" s="1"/>
  <c r="K33" i="3"/>
  <c r="G11" i="3"/>
  <c r="I11" i="3" s="1"/>
  <c r="F11" i="3"/>
  <c r="CC12" i="18" l="1"/>
  <c r="CD5" i="18" s="1"/>
  <c r="CC14" i="18"/>
  <c r="CC16" i="18" s="1"/>
  <c r="CD7" i="18"/>
  <c r="CD8" i="18" s="1"/>
  <c r="CD9" i="18" s="1"/>
  <c r="T12" i="18"/>
  <c r="U5" i="18" s="1"/>
  <c r="T14" i="18"/>
  <c r="T16" i="18" s="1"/>
  <c r="U7" i="18"/>
  <c r="U8" i="18" s="1"/>
  <c r="U9" i="18" s="1"/>
  <c r="F14" i="16"/>
  <c r="H14" i="16" s="1"/>
  <c r="I14" i="16"/>
  <c r="F11" i="5"/>
  <c r="G11" i="5"/>
  <c r="I11" i="5" s="1"/>
  <c r="F11" i="6"/>
  <c r="G11" i="6"/>
  <c r="I11" i="6" s="1"/>
  <c r="G11" i="1"/>
  <c r="I11" i="1" s="1"/>
  <c r="F11" i="1"/>
  <c r="M33" i="3"/>
  <c r="N33" i="3" s="1"/>
  <c r="L33" i="3"/>
  <c r="K11" i="3"/>
  <c r="H11" i="3"/>
  <c r="J11" i="3" s="1"/>
  <c r="F26" i="1"/>
  <c r="G26" i="1"/>
  <c r="I26" i="1" s="1"/>
  <c r="CD11" i="18" l="1"/>
  <c r="CE4" i="18" s="1"/>
  <c r="CD13" i="18"/>
  <c r="CD15" i="18" s="1"/>
  <c r="CD10" i="18"/>
  <c r="U11" i="18"/>
  <c r="V4" i="18" s="1"/>
  <c r="U13" i="18"/>
  <c r="U15" i="18" s="1"/>
  <c r="U10" i="18"/>
  <c r="J14" i="16"/>
  <c r="K14" i="16"/>
  <c r="H11" i="6"/>
  <c r="J11" i="6" s="1"/>
  <c r="K11" i="6"/>
  <c r="K11" i="5"/>
  <c r="H11" i="5"/>
  <c r="J11" i="5" s="1"/>
  <c r="G34" i="3"/>
  <c r="I34" i="3" s="1"/>
  <c r="F34" i="3"/>
  <c r="H26" i="1"/>
  <c r="J26" i="1" s="1"/>
  <c r="K26" i="1"/>
  <c r="K11" i="1"/>
  <c r="H11" i="1"/>
  <c r="J11" i="1" s="1"/>
  <c r="L11" i="3"/>
  <c r="M11" i="3"/>
  <c r="N11" i="3" s="1"/>
  <c r="CD12" i="18" l="1"/>
  <c r="CE5" i="18" s="1"/>
  <c r="CD14" i="18"/>
  <c r="CD16" i="18" s="1"/>
  <c r="CE7" i="18"/>
  <c r="CE8" i="18"/>
  <c r="CE9" i="18" s="1"/>
  <c r="U12" i="18"/>
  <c r="V5" i="18" s="1"/>
  <c r="U14" i="18"/>
  <c r="U16" i="18" s="1"/>
  <c r="V7" i="18"/>
  <c r="V8" i="18"/>
  <c r="V9" i="18" s="1"/>
  <c r="D15" i="16"/>
  <c r="E15" i="16"/>
  <c r="G15" i="16" s="1"/>
  <c r="M11" i="5"/>
  <c r="N11" i="5" s="1"/>
  <c r="L11" i="5"/>
  <c r="M11" i="6"/>
  <c r="N11" i="6" s="1"/>
  <c r="L11" i="6"/>
  <c r="L26" i="1"/>
  <c r="M26" i="1"/>
  <c r="N26" i="1" s="1"/>
  <c r="G12" i="3"/>
  <c r="I12" i="3" s="1"/>
  <c r="F12" i="3"/>
  <c r="K34" i="3"/>
  <c r="H34" i="3"/>
  <c r="J34" i="3" s="1"/>
  <c r="M11" i="1"/>
  <c r="N11" i="1" s="1"/>
  <c r="L11" i="1"/>
  <c r="CE11" i="18" l="1"/>
  <c r="CF4" i="18" s="1"/>
  <c r="CE13" i="18"/>
  <c r="CE15" i="18" s="1"/>
  <c r="CE10" i="18"/>
  <c r="V11" i="18"/>
  <c r="W4" i="18" s="1"/>
  <c r="V13" i="18"/>
  <c r="V15" i="18" s="1"/>
  <c r="V10" i="18"/>
  <c r="F15" i="16"/>
  <c r="H15" i="16" s="1"/>
  <c r="I15" i="16"/>
  <c r="F12" i="5"/>
  <c r="G12" i="5"/>
  <c r="I12" i="5" s="1"/>
  <c r="F12" i="1"/>
  <c r="G12" i="1"/>
  <c r="I12" i="1" s="1"/>
  <c r="H12" i="3"/>
  <c r="J12" i="3" s="1"/>
  <c r="K12" i="3"/>
  <c r="L34" i="3"/>
  <c r="M34" i="3"/>
  <c r="N34" i="3" s="1"/>
  <c r="F27" i="1"/>
  <c r="G27" i="1"/>
  <c r="I27" i="1" s="1"/>
  <c r="CE12" i="18" l="1"/>
  <c r="CF5" i="18" s="1"/>
  <c r="CE14" i="18"/>
  <c r="CE16" i="18" s="1"/>
  <c r="CF7" i="18"/>
  <c r="CF8" i="18" s="1"/>
  <c r="CF9" i="18" s="1"/>
  <c r="V12" i="18"/>
  <c r="W5" i="18" s="1"/>
  <c r="V14" i="18"/>
  <c r="V16" i="18" s="1"/>
  <c r="W7" i="18"/>
  <c r="W8" i="18" s="1"/>
  <c r="W9" i="18" s="1"/>
  <c r="K15" i="16"/>
  <c r="J15" i="16"/>
  <c r="K12" i="5"/>
  <c r="H12" i="5"/>
  <c r="J12" i="5" s="1"/>
  <c r="L12" i="3"/>
  <c r="M12" i="3"/>
  <c r="N12" i="3" s="1"/>
  <c r="K27" i="1"/>
  <c r="H27" i="1"/>
  <c r="J27" i="1" s="1"/>
  <c r="K12" i="1"/>
  <c r="H12" i="1"/>
  <c r="J12" i="1" s="1"/>
  <c r="CF11" i="18" l="1"/>
  <c r="CG4" i="18" s="1"/>
  <c r="CF13" i="18"/>
  <c r="CF15" i="18" s="1"/>
  <c r="CF10" i="18"/>
  <c r="W11" i="18"/>
  <c r="X4" i="18" s="1"/>
  <c r="W13" i="18"/>
  <c r="W15" i="18" s="1"/>
  <c r="W10" i="18"/>
  <c r="E16" i="16"/>
  <c r="G16" i="16" s="1"/>
  <c r="D16" i="16"/>
  <c r="M12" i="5"/>
  <c r="N12" i="5" s="1"/>
  <c r="L12" i="5"/>
  <c r="L12" i="1"/>
  <c r="M12" i="1"/>
  <c r="N12" i="1" s="1"/>
  <c r="M27" i="1"/>
  <c r="N27" i="1" s="1"/>
  <c r="L27" i="1"/>
  <c r="G13" i="3"/>
  <c r="I13" i="3" s="1"/>
  <c r="F13" i="3"/>
  <c r="CF12" i="18" l="1"/>
  <c r="CG5" i="18" s="1"/>
  <c r="CF14" i="18"/>
  <c r="CF16" i="18" s="1"/>
  <c r="CG8" i="18"/>
  <c r="CG7" i="18"/>
  <c r="CG9" i="18"/>
  <c r="W12" i="18"/>
  <c r="X5" i="18" s="1"/>
  <c r="W14" i="18"/>
  <c r="W16" i="18" s="1"/>
  <c r="X7" i="18"/>
  <c r="X8" i="18"/>
  <c r="X9" i="18" s="1"/>
  <c r="F16" i="16"/>
  <c r="H16" i="16" s="1"/>
  <c r="I16" i="16"/>
  <c r="H13" i="3"/>
  <c r="J13" i="3" s="1"/>
  <c r="K13" i="3"/>
  <c r="F28" i="1"/>
  <c r="G28" i="1"/>
  <c r="I28" i="1" s="1"/>
  <c r="G13" i="1"/>
  <c r="I13" i="1" s="1"/>
  <c r="F13" i="1"/>
  <c r="CG11" i="18" l="1"/>
  <c r="CG13" i="18"/>
  <c r="CG15" i="18" s="1"/>
  <c r="CG10" i="18"/>
  <c r="X11" i="18"/>
  <c r="Y4" i="18" s="1"/>
  <c r="X13" i="18"/>
  <c r="X15" i="18" s="1"/>
  <c r="X10" i="18"/>
  <c r="J16" i="16"/>
  <c r="K16" i="16"/>
  <c r="H13" i="1"/>
  <c r="J13" i="1" s="1"/>
  <c r="K13" i="1"/>
  <c r="M13" i="3"/>
  <c r="N13" i="3" s="1"/>
  <c r="L13" i="3"/>
  <c r="H28" i="1"/>
  <c r="J28" i="1" s="1"/>
  <c r="K28" i="1"/>
  <c r="CG12" i="18" l="1"/>
  <c r="CG14" i="18"/>
  <c r="CG16" i="18" s="1"/>
  <c r="X12" i="18"/>
  <c r="Y5" i="18" s="1"/>
  <c r="X14" i="18"/>
  <c r="X16" i="18" s="1"/>
  <c r="Y7" i="18"/>
  <c r="Y8" i="18" s="1"/>
  <c r="Y9" i="18" s="1"/>
  <c r="D17" i="16"/>
  <c r="E17" i="16"/>
  <c r="G17" i="16" s="1"/>
  <c r="L28" i="1"/>
  <c r="M28" i="1"/>
  <c r="N28" i="1" s="1"/>
  <c r="F14" i="3"/>
  <c r="G14" i="3"/>
  <c r="I14" i="3" s="1"/>
  <c r="L13" i="1"/>
  <c r="M13" i="1"/>
  <c r="N13" i="1" s="1"/>
  <c r="Y11" i="18" l="1"/>
  <c r="Z4" i="18" s="1"/>
  <c r="Y13" i="18"/>
  <c r="Y15" i="18" s="1"/>
  <c r="Y10" i="18"/>
  <c r="F17" i="16"/>
  <c r="H17" i="16" s="1"/>
  <c r="I17" i="16"/>
  <c r="K14" i="3"/>
  <c r="H14" i="3"/>
  <c r="J14" i="3" s="1"/>
  <c r="Y12" i="18" l="1"/>
  <c r="Z5" i="18" s="1"/>
  <c r="Y14" i="18"/>
  <c r="Y16" i="18" s="1"/>
  <c r="Z7" i="18"/>
  <c r="Z8" i="18"/>
  <c r="Z9" i="18" s="1"/>
  <c r="K17" i="16"/>
  <c r="J17" i="16"/>
  <c r="M14" i="3"/>
  <c r="N14" i="3" s="1"/>
  <c r="L14" i="3"/>
  <c r="Z11" i="18" l="1"/>
  <c r="AA4" i="18" s="1"/>
  <c r="Z13" i="18"/>
  <c r="Z15" i="18" s="1"/>
  <c r="Z10" i="18"/>
  <c r="E18" i="16"/>
  <c r="G18" i="16" s="1"/>
  <c r="D18" i="16"/>
  <c r="F15" i="3"/>
  <c r="G15" i="3"/>
  <c r="I15" i="3" s="1"/>
  <c r="Z12" i="18" l="1"/>
  <c r="AA5" i="18" s="1"/>
  <c r="Z14" i="18"/>
  <c r="Z16" i="18" s="1"/>
  <c r="AA7" i="18"/>
  <c r="AA8" i="18" s="1"/>
  <c r="AA9" i="18" s="1"/>
  <c r="F18" i="16"/>
  <c r="H18" i="16" s="1"/>
  <c r="I18" i="16"/>
  <c r="K15" i="3"/>
  <c r="H15" i="3"/>
  <c r="J15" i="3" s="1"/>
  <c r="AA11" i="18" l="1"/>
  <c r="AB4" i="18" s="1"/>
  <c r="AA13" i="18"/>
  <c r="AA15" i="18" s="1"/>
  <c r="AA10" i="18"/>
  <c r="J18" i="16"/>
  <c r="K18" i="16"/>
  <c r="M15" i="3"/>
  <c r="N15" i="3" s="1"/>
  <c r="L15" i="3"/>
  <c r="AA12" i="18" l="1"/>
  <c r="AB5" i="18" s="1"/>
  <c r="AA14" i="18"/>
  <c r="AA16" i="18" s="1"/>
  <c r="AB7" i="18"/>
  <c r="AB8" i="18"/>
  <c r="AB9" i="18" s="1"/>
  <c r="D19" i="16"/>
  <c r="E19" i="16"/>
  <c r="G19" i="16" s="1"/>
  <c r="G16" i="3"/>
  <c r="I16" i="3" s="1"/>
  <c r="F16" i="3"/>
  <c r="AB11" i="18" l="1"/>
  <c r="AC4" i="18" s="1"/>
  <c r="AB13" i="18"/>
  <c r="AB15" i="18" s="1"/>
  <c r="AB10" i="18"/>
  <c r="F19" i="16"/>
  <c r="H19" i="16" s="1"/>
  <c r="I19" i="16"/>
  <c r="K16" i="3"/>
  <c r="H16" i="3"/>
  <c r="J16" i="3" s="1"/>
  <c r="AB12" i="18" l="1"/>
  <c r="AC5" i="18" s="1"/>
  <c r="AB14" i="18"/>
  <c r="AB16" i="18" s="1"/>
  <c r="AC7" i="18"/>
  <c r="AC8" i="18" s="1"/>
  <c r="AC9" i="18" s="1"/>
  <c r="K19" i="16"/>
  <c r="J19" i="16"/>
  <c r="M16" i="3"/>
  <c r="N16" i="3" s="1"/>
  <c r="L16" i="3"/>
  <c r="AC11" i="18" l="1"/>
  <c r="AD4" i="18" s="1"/>
  <c r="AC13" i="18"/>
  <c r="AC15" i="18" s="1"/>
  <c r="AC10" i="18"/>
  <c r="E20" i="16"/>
  <c r="G20" i="16" s="1"/>
  <c r="D20" i="16"/>
  <c r="G17" i="3"/>
  <c r="I17" i="3" s="1"/>
  <c r="F17" i="3"/>
  <c r="AC12" i="18" l="1"/>
  <c r="AD5" i="18" s="1"/>
  <c r="AC14" i="18"/>
  <c r="AC16" i="18" s="1"/>
  <c r="AD7" i="18"/>
  <c r="AD8" i="18"/>
  <c r="AD9" i="18" s="1"/>
  <c r="F20" i="16"/>
  <c r="H20" i="16" s="1"/>
  <c r="I20" i="16"/>
  <c r="K17" i="3"/>
  <c r="H17" i="3"/>
  <c r="J17" i="3" s="1"/>
  <c r="AD11" i="18" l="1"/>
  <c r="AE4" i="18" s="1"/>
  <c r="AD13" i="18"/>
  <c r="AD15" i="18" s="1"/>
  <c r="AD10" i="18"/>
  <c r="J20" i="16"/>
  <c r="K20" i="16"/>
  <c r="M17" i="3"/>
  <c r="N17" i="3" s="1"/>
  <c r="L17" i="3"/>
  <c r="AD12" i="18" l="1"/>
  <c r="AE5" i="18" s="1"/>
  <c r="AD14" i="18"/>
  <c r="AD16" i="18" s="1"/>
  <c r="AE7" i="18"/>
  <c r="AE8" i="18" s="1"/>
  <c r="AE9" i="18" s="1"/>
  <c r="D21" i="16"/>
  <c r="E21" i="16"/>
  <c r="G21" i="16" s="1"/>
  <c r="G18" i="3"/>
  <c r="I18" i="3" s="1"/>
  <c r="F18" i="3"/>
  <c r="AE11" i="18" l="1"/>
  <c r="AF4" i="18" s="1"/>
  <c r="AE13" i="18"/>
  <c r="AE15" i="18" s="1"/>
  <c r="AE10" i="18"/>
  <c r="F21" i="16"/>
  <c r="H21" i="16" s="1"/>
  <c r="I21" i="16"/>
  <c r="K18" i="3"/>
  <c r="H18" i="3"/>
  <c r="J18" i="3" s="1"/>
  <c r="AE12" i="18" l="1"/>
  <c r="AF5" i="18" s="1"/>
  <c r="AE14" i="18"/>
  <c r="AE16" i="18" s="1"/>
  <c r="AF7" i="18"/>
  <c r="AF8" i="18"/>
  <c r="AF9" i="18" s="1"/>
  <c r="K21" i="16"/>
  <c r="J21" i="16"/>
  <c r="M18" i="3"/>
  <c r="N18" i="3" s="1"/>
  <c r="L18" i="3"/>
  <c r="AF11" i="18" l="1"/>
  <c r="AG4" i="18" s="1"/>
  <c r="AF13" i="18"/>
  <c r="AF15" i="18" s="1"/>
  <c r="AF10" i="18"/>
  <c r="E22" i="16"/>
  <c r="G22" i="16" s="1"/>
  <c r="D22" i="16"/>
  <c r="G19" i="3"/>
  <c r="I19" i="3" s="1"/>
  <c r="F19" i="3"/>
  <c r="AF12" i="18" l="1"/>
  <c r="AG5" i="18" s="1"/>
  <c r="AF14" i="18"/>
  <c r="AF16" i="18" s="1"/>
  <c r="AG7" i="18"/>
  <c r="AG8" i="18" s="1"/>
  <c r="AG9" i="18" s="1"/>
  <c r="F22" i="16"/>
  <c r="H22" i="16" s="1"/>
  <c r="I22" i="16"/>
  <c r="K19" i="3"/>
  <c r="H19" i="3"/>
  <c r="J19" i="3" s="1"/>
  <c r="AG11" i="18" l="1"/>
  <c r="AH4" i="18" s="1"/>
  <c r="AG13" i="18"/>
  <c r="AG15" i="18" s="1"/>
  <c r="AG10" i="18"/>
  <c r="J22" i="16"/>
  <c r="K22" i="16"/>
  <c r="M19" i="3"/>
  <c r="N19" i="3" s="1"/>
  <c r="L19" i="3"/>
  <c r="AG12" i="18" l="1"/>
  <c r="AH5" i="18" s="1"/>
  <c r="AG14" i="18"/>
  <c r="AG16" i="18" s="1"/>
  <c r="AH7" i="18"/>
  <c r="AH8" i="18"/>
  <c r="AH9" i="18" s="1"/>
  <c r="D23" i="16"/>
  <c r="E23" i="16"/>
  <c r="G23" i="16" s="1"/>
  <c r="F20" i="3"/>
  <c r="G20" i="3"/>
  <c r="I20" i="3" s="1"/>
  <c r="AH11" i="18" l="1"/>
  <c r="AI4" i="18" s="1"/>
  <c r="AH13" i="18"/>
  <c r="AH15" i="18" s="1"/>
  <c r="AH10" i="18"/>
  <c r="F23" i="16"/>
  <c r="H23" i="16" s="1"/>
  <c r="I23" i="16"/>
  <c r="K20" i="3"/>
  <c r="H20" i="3"/>
  <c r="J20" i="3" s="1"/>
  <c r="AH12" i="18" l="1"/>
  <c r="AI5" i="18" s="1"/>
  <c r="AH14" i="18"/>
  <c r="AH16" i="18" s="1"/>
  <c r="AI7" i="18"/>
  <c r="AI8" i="18" s="1"/>
  <c r="AI9" i="18" s="1"/>
  <c r="K23" i="16"/>
  <c r="J23" i="16"/>
  <c r="L20" i="3"/>
  <c r="M20" i="3"/>
  <c r="N20" i="3" s="1"/>
  <c r="AI11" i="18" l="1"/>
  <c r="AJ4" i="18" s="1"/>
  <c r="AI13" i="18"/>
  <c r="AI15" i="18" s="1"/>
  <c r="AI10" i="18"/>
  <c r="E24" i="16"/>
  <c r="G24" i="16" s="1"/>
  <c r="D24" i="16"/>
  <c r="F21" i="3"/>
  <c r="G21" i="3"/>
  <c r="I21" i="3" s="1"/>
  <c r="AI12" i="18" l="1"/>
  <c r="AJ5" i="18" s="1"/>
  <c r="AI14" i="18"/>
  <c r="AI16" i="18" s="1"/>
  <c r="AJ7" i="18"/>
  <c r="AJ8" i="18"/>
  <c r="AJ9" i="18" s="1"/>
  <c r="F24" i="16"/>
  <c r="H24" i="16" s="1"/>
  <c r="I24" i="16"/>
  <c r="H21" i="3"/>
  <c r="J21" i="3" s="1"/>
  <c r="K21" i="3"/>
  <c r="AJ11" i="18" l="1"/>
  <c r="AK4" i="18" s="1"/>
  <c r="AJ13" i="18"/>
  <c r="AJ15" i="18" s="1"/>
  <c r="AJ10" i="18"/>
  <c r="J24" i="16"/>
  <c r="K24" i="16"/>
  <c r="L21" i="3"/>
  <c r="M21" i="3"/>
  <c r="N21" i="3" s="1"/>
  <c r="AJ12" i="18" l="1"/>
  <c r="AK5" i="18" s="1"/>
  <c r="AJ14" i="18"/>
  <c r="AJ16" i="18" s="1"/>
  <c r="AK7" i="18"/>
  <c r="AK8" i="18" s="1"/>
  <c r="AK9" i="18" s="1"/>
  <c r="D25" i="16"/>
  <c r="E25" i="16"/>
  <c r="G25" i="16" s="1"/>
  <c r="AK11" i="18" l="1"/>
  <c r="AL4" i="18" s="1"/>
  <c r="AK13" i="18"/>
  <c r="AK15" i="18" s="1"/>
  <c r="AK10" i="18"/>
  <c r="F25" i="16"/>
  <c r="H25" i="16" s="1"/>
  <c r="I25" i="16"/>
  <c r="AK12" i="18" l="1"/>
  <c r="AL5" i="18" s="1"/>
  <c r="AK14" i="18"/>
  <c r="AK16" i="18" s="1"/>
  <c r="AL7" i="18"/>
  <c r="AL8" i="18"/>
  <c r="AL9" i="18" s="1"/>
  <c r="K25" i="16"/>
  <c r="J25" i="16"/>
  <c r="AL11" i="18" l="1"/>
  <c r="AM4" i="18" s="1"/>
  <c r="AL13" i="18"/>
  <c r="AL15" i="18" s="1"/>
  <c r="AL10" i="18"/>
  <c r="E26" i="16"/>
  <c r="G26" i="16" s="1"/>
  <c r="D26" i="16"/>
  <c r="AL12" i="18" l="1"/>
  <c r="AM5" i="18" s="1"/>
  <c r="AL14" i="18"/>
  <c r="AL16" i="18" s="1"/>
  <c r="AM7" i="18"/>
  <c r="AM8" i="18" s="1"/>
  <c r="AM9" i="18" s="1"/>
  <c r="F26" i="16"/>
  <c r="H26" i="16" s="1"/>
  <c r="I26" i="16"/>
  <c r="AM11" i="18" l="1"/>
  <c r="AN4" i="18" s="1"/>
  <c r="AM13" i="18"/>
  <c r="AM15" i="18" s="1"/>
  <c r="AM10" i="18"/>
  <c r="J26" i="16"/>
  <c r="K26" i="16"/>
  <c r="AM12" i="18" l="1"/>
  <c r="AN5" i="18" s="1"/>
  <c r="AM14" i="18"/>
  <c r="AM16" i="18" s="1"/>
  <c r="AN7" i="18"/>
  <c r="AN8" i="18"/>
  <c r="AN9" i="18" s="1"/>
  <c r="D27" i="16"/>
  <c r="E27" i="16"/>
  <c r="G27" i="16" s="1"/>
  <c r="AN11" i="18" l="1"/>
  <c r="AO4" i="18" s="1"/>
  <c r="AN13" i="18"/>
  <c r="AN15" i="18" s="1"/>
  <c r="AN10" i="18"/>
  <c r="F27" i="16"/>
  <c r="H27" i="16" s="1"/>
  <c r="I27" i="16"/>
  <c r="AN12" i="18" l="1"/>
  <c r="AO5" i="18" s="1"/>
  <c r="AN14" i="18"/>
  <c r="AN16" i="18" s="1"/>
  <c r="AO7" i="18"/>
  <c r="AO8" i="18" s="1"/>
  <c r="AO9" i="18" s="1"/>
  <c r="K27" i="16"/>
  <c r="J27" i="16"/>
  <c r="AO11" i="18" l="1"/>
  <c r="AP4" i="18" s="1"/>
  <c r="AO13" i="18"/>
  <c r="AO15" i="18" s="1"/>
  <c r="AO10" i="18"/>
  <c r="AO12" i="18" l="1"/>
  <c r="AP5" i="18" s="1"/>
  <c r="AO14" i="18"/>
  <c r="AO16" i="18" s="1"/>
  <c r="AP7" i="18"/>
  <c r="AP8" i="18"/>
  <c r="AP9" i="18" s="1"/>
  <c r="AP11" i="18" l="1"/>
  <c r="AQ4" i="18" s="1"/>
  <c r="AP13" i="18"/>
  <c r="AP15" i="18" s="1"/>
  <c r="AP10" i="18"/>
  <c r="AP12" i="18" l="1"/>
  <c r="AQ5" i="18" s="1"/>
  <c r="AP14" i="18"/>
  <c r="AP16" i="18" s="1"/>
  <c r="AQ7" i="18"/>
  <c r="AQ8" i="18" s="1"/>
  <c r="AQ9" i="18" s="1"/>
  <c r="AQ11" i="18" l="1"/>
  <c r="AR4" i="18" s="1"/>
  <c r="AQ13" i="18"/>
  <c r="AQ15" i="18" s="1"/>
  <c r="AQ10" i="18"/>
  <c r="AQ12" i="18" l="1"/>
  <c r="AR5" i="18" s="1"/>
  <c r="AQ14" i="18"/>
  <c r="AQ16" i="18" s="1"/>
  <c r="AR7" i="18"/>
  <c r="AR8" i="18"/>
  <c r="AR9" i="18" s="1"/>
  <c r="AR11" i="18" l="1"/>
  <c r="AS4" i="18" s="1"/>
  <c r="AR13" i="18"/>
  <c r="AR15" i="18" s="1"/>
  <c r="AR10" i="18"/>
  <c r="AR12" i="18" l="1"/>
  <c r="AS5" i="18" s="1"/>
  <c r="AR14" i="18"/>
  <c r="AR16" i="18" s="1"/>
  <c r="AS7" i="18"/>
  <c r="AS8" i="18" s="1"/>
  <c r="AS9" i="18" s="1"/>
  <c r="AS11" i="18" l="1"/>
  <c r="AT4" i="18" s="1"/>
  <c r="AS13" i="18"/>
  <c r="AS15" i="18" s="1"/>
  <c r="AS10" i="18"/>
  <c r="AS12" i="18" l="1"/>
  <c r="AT5" i="18" s="1"/>
  <c r="AS14" i="18"/>
  <c r="AS16" i="18" s="1"/>
  <c r="AT7" i="18"/>
  <c r="AT8" i="18"/>
  <c r="AT9" i="18" s="1"/>
  <c r="AT11" i="18" l="1"/>
  <c r="AU4" i="18" s="1"/>
  <c r="AT13" i="18"/>
  <c r="AT15" i="18" s="1"/>
  <c r="AT10" i="18"/>
  <c r="AT14" i="18" l="1"/>
  <c r="AT16" i="18" s="1"/>
  <c r="AT12" i="18"/>
  <c r="AU5" i="18" s="1"/>
  <c r="AU7" i="18"/>
  <c r="AU8" i="18" s="1"/>
  <c r="AU9" i="18" s="1"/>
  <c r="AU11" i="18" l="1"/>
  <c r="AV4" i="18" s="1"/>
  <c r="AU13" i="18"/>
  <c r="AU15" i="18" s="1"/>
  <c r="AU10" i="18"/>
  <c r="AU12" i="18" l="1"/>
  <c r="AV5" i="18" s="1"/>
  <c r="AU14" i="18"/>
  <c r="AU16" i="18" s="1"/>
  <c r="AV7" i="18"/>
  <c r="AV8" i="18"/>
  <c r="AV9" i="18" s="1"/>
  <c r="AV11" i="18" l="1"/>
  <c r="AW4" i="18" s="1"/>
  <c r="AV13" i="18"/>
  <c r="AV15" i="18" s="1"/>
  <c r="AV10" i="18"/>
  <c r="AV12" i="18" l="1"/>
  <c r="AW5" i="18" s="1"/>
  <c r="AV14" i="18"/>
  <c r="AV16" i="18" s="1"/>
  <c r="AW7" i="18"/>
  <c r="AW8" i="18" s="1"/>
  <c r="AW9" i="18" s="1"/>
  <c r="AW11" i="18" l="1"/>
  <c r="AX4" i="18" s="1"/>
  <c r="AW13" i="18"/>
  <c r="AW15" i="18" s="1"/>
  <c r="AW10" i="18"/>
  <c r="AW12" i="18" l="1"/>
  <c r="AX5" i="18" s="1"/>
  <c r="AW14" i="18"/>
  <c r="AW16" i="18" s="1"/>
  <c r="AX7" i="18"/>
  <c r="AX8" i="18"/>
  <c r="AX9" i="18" s="1"/>
  <c r="AX11" i="18" l="1"/>
  <c r="AY4" i="18" s="1"/>
  <c r="AX13" i="18"/>
  <c r="AX15" i="18" s="1"/>
  <c r="AX10" i="18"/>
  <c r="AX14" i="18" l="1"/>
  <c r="AX16" i="18" s="1"/>
  <c r="AX12" i="18"/>
  <c r="AY5" i="18" s="1"/>
  <c r="AY7" i="18"/>
  <c r="AY8" i="18" s="1"/>
  <c r="AY9" i="18" s="1"/>
  <c r="AY11" i="18" l="1"/>
  <c r="AZ4" i="18" s="1"/>
  <c r="AY13" i="18"/>
  <c r="AY15" i="18" s="1"/>
  <c r="AY10" i="18"/>
  <c r="AY12" i="18" l="1"/>
  <c r="AZ5" i="18" s="1"/>
  <c r="AY14" i="18"/>
  <c r="AY16" i="18" s="1"/>
  <c r="AZ7" i="18"/>
  <c r="AZ8" i="18"/>
  <c r="AZ9" i="18" s="1"/>
  <c r="AZ11" i="18" l="1"/>
  <c r="BA4" i="18" s="1"/>
  <c r="AZ13" i="18"/>
  <c r="AZ15" i="18" s="1"/>
  <c r="AZ10" i="18"/>
  <c r="AZ12" i="18" l="1"/>
  <c r="BA5" i="18" s="1"/>
  <c r="AZ14" i="18"/>
  <c r="AZ16" i="18" s="1"/>
  <c r="BA7" i="18"/>
  <c r="BA8" i="18" s="1"/>
  <c r="BA9" i="18" s="1"/>
  <c r="BA11" i="18" l="1"/>
  <c r="BB4" i="18" s="1"/>
  <c r="BA13" i="18"/>
  <c r="BA15" i="18" s="1"/>
  <c r="BA10" i="18"/>
  <c r="BA12" i="18" l="1"/>
  <c r="BB5" i="18" s="1"/>
  <c r="BA14" i="18"/>
  <c r="BA16" i="18" s="1"/>
  <c r="BB7" i="18"/>
  <c r="BB8" i="18"/>
  <c r="BB9" i="18" s="1"/>
  <c r="BB11" i="18" l="1"/>
  <c r="BC4" i="18" s="1"/>
  <c r="BB13" i="18"/>
  <c r="BB15" i="18" s="1"/>
  <c r="BB10" i="18"/>
  <c r="BB14" i="18" l="1"/>
  <c r="BB16" i="18" s="1"/>
  <c r="BB12" i="18"/>
  <c r="BC5" i="18" s="1"/>
  <c r="BC7" i="18"/>
  <c r="BC8" i="18" s="1"/>
  <c r="BC9" i="18" s="1"/>
  <c r="BC11" i="18" l="1"/>
  <c r="BD4" i="18" s="1"/>
  <c r="BC13" i="18"/>
  <c r="BC15" i="18" s="1"/>
  <c r="BC10" i="18"/>
  <c r="BC12" i="18" l="1"/>
  <c r="BD5" i="18" s="1"/>
  <c r="BC14" i="18"/>
  <c r="BC16" i="18" s="1"/>
  <c r="BD7" i="18"/>
  <c r="BD8" i="18"/>
  <c r="BD9" i="18" s="1"/>
  <c r="BD11" i="18" l="1"/>
  <c r="BE4" i="18" s="1"/>
  <c r="BD13" i="18"/>
  <c r="BD15" i="18" s="1"/>
  <c r="BD10" i="18"/>
  <c r="BD12" i="18" l="1"/>
  <c r="BE5" i="18" s="1"/>
  <c r="BD14" i="18"/>
  <c r="BD16" i="18" s="1"/>
  <c r="BE8" i="18"/>
  <c r="BE7" i="18"/>
  <c r="BE9" i="18"/>
  <c r="BE11" i="18" l="1"/>
  <c r="BF4" i="18" s="1"/>
  <c r="BE13" i="18"/>
  <c r="BE15" i="18" s="1"/>
  <c r="BE10" i="18"/>
  <c r="BE12" i="18" l="1"/>
  <c r="BF5" i="18" s="1"/>
  <c r="BE14" i="18"/>
  <c r="BE16" i="18" s="1"/>
  <c r="BF7" i="18"/>
  <c r="BF8" i="18"/>
  <c r="BF9" i="18" s="1"/>
  <c r="BF11" i="18" l="1"/>
  <c r="BG4" i="18" s="1"/>
  <c r="BF13" i="18"/>
  <c r="BF15" i="18" s="1"/>
  <c r="BF10" i="18"/>
  <c r="BF14" i="18" l="1"/>
  <c r="BF16" i="18" s="1"/>
  <c r="BF12" i="18"/>
  <c r="BG5" i="18" s="1"/>
  <c r="BG7" i="18"/>
  <c r="BG8" i="18" s="1"/>
  <c r="BG9" i="18" s="1"/>
  <c r="BG11" i="18" l="1"/>
  <c r="BH4" i="18" s="1"/>
  <c r="BG13" i="18"/>
  <c r="BG15" i="18" s="1"/>
  <c r="BG10" i="18"/>
  <c r="BG12" i="18" l="1"/>
  <c r="BH5" i="18" s="1"/>
  <c r="BG14" i="18"/>
  <c r="BG16" i="18" s="1"/>
  <c r="BH7" i="18"/>
  <c r="BH8" i="18"/>
  <c r="BH9" i="18" s="1"/>
  <c r="BH11" i="18" l="1"/>
  <c r="BI4" i="18" s="1"/>
  <c r="BH13" i="18"/>
  <c r="BH15" i="18" s="1"/>
  <c r="BH10" i="18"/>
  <c r="BH12" i="18" l="1"/>
  <c r="BI5" i="18" s="1"/>
  <c r="BH14" i="18"/>
  <c r="BH16" i="18" s="1"/>
  <c r="BI8" i="18"/>
  <c r="BI7" i="18"/>
  <c r="BI9" i="18"/>
  <c r="BI11" i="18" l="1"/>
  <c r="BJ4" i="18" s="1"/>
  <c r="BI13" i="18"/>
  <c r="BI15" i="18" s="1"/>
  <c r="BI10" i="18"/>
  <c r="BI12" i="18" l="1"/>
  <c r="BJ5" i="18" s="1"/>
  <c r="BI14" i="18"/>
  <c r="BI16" i="18" s="1"/>
  <c r="BJ7" i="18"/>
  <c r="BJ8" i="18"/>
  <c r="BJ9" i="18" s="1"/>
  <c r="BJ11" i="18" l="1"/>
  <c r="BK4" i="18" s="1"/>
  <c r="BJ13" i="18"/>
  <c r="BJ15" i="18" s="1"/>
  <c r="BJ10" i="18"/>
  <c r="BJ14" i="18" l="1"/>
  <c r="BJ16" i="18" s="1"/>
  <c r="BJ12" i="18"/>
  <c r="BK5" i="18" s="1"/>
  <c r="BK7" i="18"/>
  <c r="BK8" i="18" s="1"/>
  <c r="BK9" i="18" s="1"/>
  <c r="BK11" i="18" l="1"/>
  <c r="BL4" i="18" s="1"/>
  <c r="BK13" i="18"/>
  <c r="BK15" i="18" s="1"/>
  <c r="BK10" i="18"/>
  <c r="BK12" i="18" l="1"/>
  <c r="BL5" i="18" s="1"/>
  <c r="BK14" i="18"/>
  <c r="BK16" i="18" s="1"/>
  <c r="BL7" i="18"/>
  <c r="BL8" i="18"/>
  <c r="BL9" i="18" s="1"/>
  <c r="BL11" i="18" l="1"/>
  <c r="BM4" i="18" s="1"/>
  <c r="BL13" i="18"/>
  <c r="BL15" i="18" s="1"/>
  <c r="BL10" i="18"/>
  <c r="BL12" i="18" l="1"/>
  <c r="BM5" i="18" s="1"/>
  <c r="BL14" i="18"/>
  <c r="BL16" i="18" s="1"/>
  <c r="BM8" i="18"/>
  <c r="BM7" i="18"/>
  <c r="BM9" i="18"/>
  <c r="BM11" i="18" l="1"/>
  <c r="BN4" i="18" s="1"/>
  <c r="BM13" i="18"/>
  <c r="BM15" i="18" s="1"/>
  <c r="BM10" i="18"/>
  <c r="BM12" i="18" l="1"/>
  <c r="BN5" i="18" s="1"/>
  <c r="BM14" i="18"/>
  <c r="BM16" i="18" s="1"/>
  <c r="BN7" i="18"/>
  <c r="BN8" i="18"/>
  <c r="BN9" i="18" s="1"/>
  <c r="BN11" i="18" l="1"/>
  <c r="BO4" i="18" s="1"/>
  <c r="BN13" i="18"/>
  <c r="BN15" i="18" s="1"/>
  <c r="BN10" i="18"/>
  <c r="BN14" i="18" l="1"/>
  <c r="BN16" i="18" s="1"/>
  <c r="BN12" i="18"/>
  <c r="BO5" i="18" s="1"/>
  <c r="BO7" i="18"/>
  <c r="BO8" i="18" s="1"/>
  <c r="BO9" i="18" s="1"/>
  <c r="BO11" i="18" l="1"/>
  <c r="BO13" i="18"/>
  <c r="BO15" i="18" s="1"/>
  <c r="BO10" i="18"/>
  <c r="BO12" i="18" l="1"/>
  <c r="BO14" i="18"/>
  <c r="BO16" i="18" s="1"/>
</calcChain>
</file>

<file path=xl/comments1.xml><?xml version="1.0" encoding="utf-8"?>
<comments xmlns="http://schemas.openxmlformats.org/spreadsheetml/2006/main">
  <authors>
    <author>tc={75375528-6484-2D47-9DB7-AD15981768CB}</author>
    <author>tc={90DE4242-D23A-4F43-A00A-41C425E193F6}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f(a)
Si el signo es + en la comparación será &gt; 0
Si el signo es - en la comparación será &lt; 0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f(b)
Si tiene signo +, la comparación será &gt; 0
Si tiene signo -, la comparación será &lt; 0</t>
        </r>
      </text>
    </comment>
  </commentList>
</comments>
</file>

<file path=xl/sharedStrings.xml><?xml version="1.0" encoding="utf-8"?>
<sst xmlns="http://schemas.openxmlformats.org/spreadsheetml/2006/main" count="235" uniqueCount="52">
  <si>
    <t>x</t>
  </si>
  <si>
    <t>f(x) = 2sen(x) - x</t>
  </si>
  <si>
    <t>a</t>
  </si>
  <si>
    <t>b</t>
  </si>
  <si>
    <t>f(a)</t>
  </si>
  <si>
    <t>f(b)</t>
  </si>
  <si>
    <t>f(a)f(b) &lt; 0</t>
  </si>
  <si>
    <t>x_0 = (a+b)/2</t>
  </si>
  <si>
    <t>f(x_0)</t>
  </si>
  <si>
    <t>Error</t>
  </si>
  <si>
    <t>Criterio</t>
  </si>
  <si>
    <t>N. Iteración</t>
  </si>
  <si>
    <t>+</t>
  </si>
  <si>
    <t>-</t>
  </si>
  <si>
    <t>Divergente</t>
  </si>
  <si>
    <t>Si(f(x0)&lt;0,x0,a)</t>
  </si>
  <si>
    <t>Si(f(x0)&lt;0,x0,b)</t>
  </si>
  <si>
    <t xml:space="preserve">tol = </t>
  </si>
  <si>
    <t>*Si se desea utilizar el valor de una celda, se utiliza el signo de pesos para fijar el valor de la celda donde se realice la instrucción.</t>
  </si>
  <si>
    <t>*</t>
  </si>
  <si>
    <t>Con F4 se hace en manera automática la colocación de los signos de peso.</t>
  </si>
  <si>
    <t>f(x) = e^(x-1)-1.5x</t>
  </si>
  <si>
    <t>f(x) = e^x - 3x</t>
  </si>
  <si>
    <t xml:space="preserve">
</t>
  </si>
  <si>
    <t>f(x)</t>
  </si>
  <si>
    <t>f(x) = sen(x) +1 - x^2</t>
  </si>
  <si>
    <t>ln(x^3 + 3)</t>
  </si>
  <si>
    <t>f(x) = x^3 - e^x + 3</t>
  </si>
  <si>
    <t>i</t>
  </si>
  <si>
    <t>f(x) = cos(x) - 3x</t>
  </si>
  <si>
    <t>cos(x) - 3x</t>
  </si>
  <si>
    <t>√((2x+1)/4)</t>
  </si>
  <si>
    <t>f(x) = 9sen(x) - x</t>
  </si>
  <si>
    <t xml:space="preserve">f(x) = </t>
  </si>
  <si>
    <t>tolerancia =</t>
  </si>
  <si>
    <t>P</t>
  </si>
  <si>
    <t>Q</t>
  </si>
  <si>
    <t>a0</t>
  </si>
  <si>
    <t>bo</t>
  </si>
  <si>
    <t>a1</t>
  </si>
  <si>
    <t>b1</t>
  </si>
  <si>
    <t>a2</t>
  </si>
  <si>
    <t>b2</t>
  </si>
  <si>
    <t>a3</t>
  </si>
  <si>
    <t>R</t>
  </si>
  <si>
    <t>S</t>
  </si>
  <si>
    <t>Eabs_R</t>
  </si>
  <si>
    <t>Eabs_S</t>
  </si>
  <si>
    <t>Criterio_R</t>
  </si>
  <si>
    <t>Criterio_S</t>
  </si>
  <si>
    <t>Iteraciones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</si>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</sst>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9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3" borderId="1" xfId="0" applyFill="1" applyBorder="1"/>
    <xf numFmtId="0" fontId="0" fillId="0" borderId="1" xfId="0" applyFill="1" applyBorder="1"/>
    <xf numFmtId="0" fontId="7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11" borderId="1" xfId="0" applyFont="1" applyFill="1" applyBorder="1"/>
    <xf numFmtId="0" fontId="8" fillId="11" borderId="1" xfId="0" applyFont="1" applyFill="1" applyBorder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tmp"/><Relationship Id="rId5" Type="http://schemas.openxmlformats.org/officeDocument/2006/relationships/image" Target="../media/image10.tmp"/><Relationship Id="rId4" Type="http://schemas.openxmlformats.org/officeDocument/2006/relationships/image" Target="../media/image9.tm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tmp"/><Relationship Id="rId2" Type="http://schemas.openxmlformats.org/officeDocument/2006/relationships/image" Target="../media/image10.tmp"/><Relationship Id="rId1" Type="http://schemas.openxmlformats.org/officeDocument/2006/relationships/image" Target="../media/image9.tmp"/><Relationship Id="rId5" Type="http://schemas.openxmlformats.org/officeDocument/2006/relationships/image" Target="../media/image13.tmp"/><Relationship Id="rId4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tmp"/><Relationship Id="rId2" Type="http://schemas.openxmlformats.org/officeDocument/2006/relationships/image" Target="../media/image10.tmp"/><Relationship Id="rId1" Type="http://schemas.openxmlformats.org/officeDocument/2006/relationships/image" Target="../media/image9.tmp"/><Relationship Id="rId5" Type="http://schemas.openxmlformats.org/officeDocument/2006/relationships/image" Target="../media/image16.tmp"/><Relationship Id="rId4" Type="http://schemas.openxmlformats.org/officeDocument/2006/relationships/image" Target="../media/image15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tmp"/><Relationship Id="rId2" Type="http://schemas.openxmlformats.org/officeDocument/2006/relationships/image" Target="../media/image10.tmp"/><Relationship Id="rId1" Type="http://schemas.openxmlformats.org/officeDocument/2006/relationships/image" Target="../media/image9.tmp"/><Relationship Id="rId5" Type="http://schemas.openxmlformats.org/officeDocument/2006/relationships/image" Target="../media/image19.tmp"/><Relationship Id="rId4" Type="http://schemas.openxmlformats.org/officeDocument/2006/relationships/image" Target="../media/image18.tm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0.tmp"/><Relationship Id="rId1" Type="http://schemas.openxmlformats.org/officeDocument/2006/relationships/image" Target="../media/image9.tmp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11</xdr:row>
      <xdr:rowOff>180974</xdr:rowOff>
    </xdr:from>
    <xdr:to>
      <xdr:col>3</xdr:col>
      <xdr:colOff>547849</xdr:colOff>
      <xdr:row>19</xdr:row>
      <xdr:rowOff>57149</xdr:rowOff>
    </xdr:to>
    <xdr:pic>
      <xdr:nvPicPr>
        <xdr:cNvPr id="2" name="Imagen 1" descr="Recorte de pantalla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276474"/>
          <a:ext cx="2529049" cy="14001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</xdr:row>
      <xdr:rowOff>42862</xdr:rowOff>
    </xdr:from>
    <xdr:ext cx="2068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="" xmlns:a16="http://schemas.microsoft.com/office/drawing/2014/main" id="{4594044D-C0A7-4C90-A3F0-80F359C62431}"/>
                </a:ext>
              </a:extLst>
            </xdr:cNvPr>
            <xdr:cNvSpPr txBox="1"/>
          </xdr:nvSpPr>
          <xdr:spPr>
            <a:xfrm>
              <a:off x="1533525" y="3281362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4594044D-C0A7-4C90-A3F0-80F359C62431}"/>
                </a:ext>
              </a:extLst>
            </xdr:cNvPr>
            <xdr:cNvSpPr txBox="1"/>
          </xdr:nvSpPr>
          <xdr:spPr>
            <a:xfrm>
              <a:off x="1533525" y="3281362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10</xdr:row>
      <xdr:rowOff>38100</xdr:rowOff>
    </xdr:from>
    <xdr:ext cx="1789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id="{A68B7BC2-C6FB-482C-8AB3-FCD9E8136BAC}"/>
                </a:ext>
              </a:extLst>
            </xdr:cNvPr>
            <xdr:cNvSpPr txBox="1"/>
          </xdr:nvSpPr>
          <xdr:spPr>
            <a:xfrm>
              <a:off x="1562100" y="3467100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s-MX" sz="1100"/>
                <a:t>Q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:a14="http://schemas.microsoft.com/office/drawing/2010/main" xmlns="" id="{A68B7BC2-C6FB-482C-8AB3-FCD9E8136BAC}"/>
                </a:ext>
              </a:extLst>
            </xdr:cNvPr>
            <xdr:cNvSpPr txBox="1"/>
          </xdr:nvSpPr>
          <xdr:spPr>
            <a:xfrm>
              <a:off x="1562100" y="3467100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/>
                <a:t>Q</a:t>
              </a: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10</xdr:row>
      <xdr:rowOff>42862</xdr:rowOff>
    </xdr:from>
    <xdr:ext cx="2068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="" xmlns:a16="http://schemas.microsoft.com/office/drawing/2014/main" id="{4594044D-C0A7-4C90-A3F0-80F359C62431}"/>
                </a:ext>
              </a:extLst>
            </xdr:cNvPr>
            <xdr:cNvSpPr txBox="1"/>
          </xdr:nvSpPr>
          <xdr:spPr>
            <a:xfrm>
              <a:off x="1562100" y="17668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4594044D-C0A7-4C90-A3F0-80F359C62431}"/>
                </a:ext>
              </a:extLst>
            </xdr:cNvPr>
            <xdr:cNvSpPr txBox="1"/>
          </xdr:nvSpPr>
          <xdr:spPr>
            <a:xfrm>
              <a:off x="1562100" y="17668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11</xdr:row>
      <xdr:rowOff>38100</xdr:rowOff>
    </xdr:from>
    <xdr:ext cx="1789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id="{A68B7BC2-C6FB-482C-8AB3-FCD9E8136BAC}"/>
                </a:ext>
              </a:extLst>
            </xdr:cNvPr>
            <xdr:cNvSpPr txBox="1"/>
          </xdr:nvSpPr>
          <xdr:spPr>
            <a:xfrm>
              <a:off x="1590675" y="19526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s-MX" sz="1100"/>
                <a:t>Q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:a14="http://schemas.microsoft.com/office/drawing/2010/main" xmlns="" id="{A68B7BC2-C6FB-482C-8AB3-FCD9E8136BAC}"/>
                </a:ext>
              </a:extLst>
            </xdr:cNvPr>
            <xdr:cNvSpPr txBox="1"/>
          </xdr:nvSpPr>
          <xdr:spPr>
            <a:xfrm>
              <a:off x="1590675" y="19526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/>
                <a:t>Q</a:t>
              </a: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</xdr:row>
      <xdr:rowOff>42862</xdr:rowOff>
    </xdr:from>
    <xdr:ext cx="2068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="" xmlns:a16="http://schemas.microsoft.com/office/drawing/2014/main" id="{4594044D-C0A7-4C90-A3F0-80F359C62431}"/>
                </a:ext>
              </a:extLst>
            </xdr:cNvPr>
            <xdr:cNvSpPr txBox="1"/>
          </xdr:nvSpPr>
          <xdr:spPr>
            <a:xfrm>
              <a:off x="1562100" y="17668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4594044D-C0A7-4C90-A3F0-80F359C62431}"/>
                </a:ext>
              </a:extLst>
            </xdr:cNvPr>
            <xdr:cNvSpPr txBox="1"/>
          </xdr:nvSpPr>
          <xdr:spPr>
            <a:xfrm>
              <a:off x="1562100" y="17668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10</xdr:row>
      <xdr:rowOff>38100</xdr:rowOff>
    </xdr:from>
    <xdr:ext cx="1789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id="{A68B7BC2-C6FB-482C-8AB3-FCD9E8136BAC}"/>
                </a:ext>
              </a:extLst>
            </xdr:cNvPr>
            <xdr:cNvSpPr txBox="1"/>
          </xdr:nvSpPr>
          <xdr:spPr>
            <a:xfrm>
              <a:off x="1590675" y="19526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s-MX" sz="1100"/>
                <a:t>Q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A68B7BC2-C6FB-482C-8AB3-FCD9E8136BAC}"/>
                </a:ext>
              </a:extLst>
            </xdr:cNvPr>
            <xdr:cNvSpPr txBox="1"/>
          </xdr:nvSpPr>
          <xdr:spPr>
            <a:xfrm>
              <a:off x="1590675" y="19526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/>
                <a:t>Q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22</xdr:row>
      <xdr:rowOff>85725</xdr:rowOff>
    </xdr:from>
    <xdr:to>
      <xdr:col>7</xdr:col>
      <xdr:colOff>704850</xdr:colOff>
      <xdr:row>24</xdr:row>
      <xdr:rowOff>95250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276725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600075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190500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8</xdr:col>
      <xdr:colOff>657225</xdr:colOff>
      <xdr:row>23</xdr:row>
      <xdr:rowOff>9525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400050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657225</xdr:colOff>
      <xdr:row>19</xdr:row>
      <xdr:rowOff>9525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323850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</xdr:row>
      <xdr:rowOff>95250</xdr:rowOff>
    </xdr:from>
    <xdr:to>
      <xdr:col>10</xdr:col>
      <xdr:colOff>1609725</xdr:colOff>
      <xdr:row>1</xdr:row>
      <xdr:rowOff>485775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14</xdr:row>
      <xdr:rowOff>95250</xdr:rowOff>
    </xdr:from>
    <xdr:to>
      <xdr:col>10</xdr:col>
      <xdr:colOff>1609725</xdr:colOff>
      <xdr:row>14</xdr:row>
      <xdr:rowOff>485775</xdr:rowOff>
    </xdr:to>
    <xdr:pic>
      <xdr:nvPicPr>
        <xdr:cNvPr id="8" name="Imagen 8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28575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238125</xdr:colOff>
      <xdr:row>20</xdr:row>
      <xdr:rowOff>85725</xdr:rowOff>
    </xdr:from>
    <xdr:to>
      <xdr:col>7</xdr:col>
      <xdr:colOff>704850</xdr:colOff>
      <xdr:row>22</xdr:row>
      <xdr:rowOff>95250</xdr:rowOff>
    </xdr:to>
    <xdr:pic>
      <xdr:nvPicPr>
        <xdr:cNvPr id="10" name="Imagen 1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5038725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8</xdr:col>
      <xdr:colOff>657225</xdr:colOff>
      <xdr:row>21</xdr:row>
      <xdr:rowOff>9525</xdr:rowOff>
    </xdr:to>
    <xdr:pic>
      <xdr:nvPicPr>
        <xdr:cNvPr id="11" name="Imagen 4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4762500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16</xdr:row>
      <xdr:rowOff>38100</xdr:rowOff>
    </xdr:from>
    <xdr:to>
      <xdr:col>11</xdr:col>
      <xdr:colOff>482600</xdr:colOff>
      <xdr:row>36</xdr:row>
      <xdr:rowOff>90831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3086100"/>
          <a:ext cx="10058400" cy="38627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168275</xdr:colOff>
      <xdr:row>13</xdr:row>
      <xdr:rowOff>50800</xdr:rowOff>
    </xdr:from>
    <xdr:to>
      <xdr:col>10</xdr:col>
      <xdr:colOff>534426</xdr:colOff>
      <xdr:row>36</xdr:row>
      <xdr:rowOff>60938</xdr:rowOff>
    </xdr:to>
    <xdr:pic>
      <xdr:nvPicPr>
        <xdr:cNvPr id="3" name="2 Imagen" descr="Recorte de pantalla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775" y="2527300"/>
          <a:ext cx="8290951" cy="4391638"/>
        </a:xfrm>
        <a:prstGeom prst="rect">
          <a:avLst/>
        </a:prstGeom>
      </xdr:spPr>
    </xdr:pic>
    <xdr:clientData/>
  </xdr:twoCellAnchor>
  <xdr:twoCellAnchor>
    <xdr:from>
      <xdr:col>10</xdr:col>
      <xdr:colOff>279400</xdr:colOff>
      <xdr:row>1</xdr:row>
      <xdr:rowOff>146050</xdr:rowOff>
    </xdr:from>
    <xdr:to>
      <xdr:col>10</xdr:col>
      <xdr:colOff>1498600</xdr:colOff>
      <xdr:row>1</xdr:row>
      <xdr:rowOff>536575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336550"/>
          <a:ext cx="12192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180974</xdr:rowOff>
    </xdr:from>
    <xdr:to>
      <xdr:col>6</xdr:col>
      <xdr:colOff>1291256</xdr:colOff>
      <xdr:row>1</xdr:row>
      <xdr:rowOff>380999</xdr:rowOff>
    </xdr:to>
    <xdr:pic>
      <xdr:nvPicPr>
        <xdr:cNvPr id="2" name="Imagen 1" descr="Recorte de pantalla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371474"/>
          <a:ext cx="1243631" cy="2000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190500</xdr:rowOff>
    </xdr:from>
    <xdr:to>
      <xdr:col>7</xdr:col>
      <xdr:colOff>1228725</xdr:colOff>
      <xdr:row>1</xdr:row>
      <xdr:rowOff>386969</xdr:rowOff>
    </xdr:to>
    <xdr:pic>
      <xdr:nvPicPr>
        <xdr:cNvPr id="3" name="Imagen 2" descr="Recorte de pantalla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381000"/>
          <a:ext cx="1133475" cy="196469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</xdr:row>
      <xdr:rowOff>200026</xdr:rowOff>
    </xdr:from>
    <xdr:to>
      <xdr:col>8</xdr:col>
      <xdr:colOff>1266825</xdr:colOff>
      <xdr:row>1</xdr:row>
      <xdr:rowOff>408760</xdr:rowOff>
    </xdr:to>
    <xdr:pic>
      <xdr:nvPicPr>
        <xdr:cNvPr id="4" name="Imagen 3" descr="Recorte de pantalla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390526"/>
          <a:ext cx="1123950" cy="20873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</xdr:row>
      <xdr:rowOff>76200</xdr:rowOff>
    </xdr:from>
    <xdr:to>
      <xdr:col>9</xdr:col>
      <xdr:colOff>1324149</xdr:colOff>
      <xdr:row>1</xdr:row>
      <xdr:rowOff>562043</xdr:rowOff>
    </xdr:to>
    <xdr:pic>
      <xdr:nvPicPr>
        <xdr:cNvPr id="5" name="Imagen 4" descr="Recorte de pantalla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266700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</xdr:row>
      <xdr:rowOff>95250</xdr:rowOff>
    </xdr:from>
    <xdr:to>
      <xdr:col>10</xdr:col>
      <xdr:colOff>1314628</xdr:colOff>
      <xdr:row>1</xdr:row>
      <xdr:rowOff>542987</xdr:rowOff>
    </xdr:to>
    <xdr:pic>
      <xdr:nvPicPr>
        <xdr:cNvPr id="6" name="Imagen 5" descr="Recorte de pantalla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85750"/>
          <a:ext cx="1276528" cy="4477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</xdr:colOff>
      <xdr:row>1</xdr:row>
      <xdr:rowOff>69850</xdr:rowOff>
    </xdr:from>
    <xdr:to>
      <xdr:col>10</xdr:col>
      <xdr:colOff>1308274</xdr:colOff>
      <xdr:row>1</xdr:row>
      <xdr:rowOff>555693</xdr:rowOff>
    </xdr:to>
    <xdr:pic>
      <xdr:nvPicPr>
        <xdr:cNvPr id="4" name="Imagen 3" descr="Recorte de pantalla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2900" y="307975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82550</xdr:rowOff>
    </xdr:from>
    <xdr:to>
      <xdr:col>9</xdr:col>
      <xdr:colOff>1324153</xdr:colOff>
      <xdr:row>1</xdr:row>
      <xdr:rowOff>530287</xdr:rowOff>
    </xdr:to>
    <xdr:pic>
      <xdr:nvPicPr>
        <xdr:cNvPr id="5" name="Imagen 4" descr="Recorte de pantalla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320675"/>
          <a:ext cx="1276528" cy="447737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</xdr:row>
      <xdr:rowOff>247650</xdr:rowOff>
    </xdr:from>
    <xdr:to>
      <xdr:col>6</xdr:col>
      <xdr:colOff>1152673</xdr:colOff>
      <xdr:row>1</xdr:row>
      <xdr:rowOff>409598</xdr:rowOff>
    </xdr:to>
    <xdr:pic>
      <xdr:nvPicPr>
        <xdr:cNvPr id="6" name="Imagen 5" descr="Recorte de pantalla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85775"/>
          <a:ext cx="1057423" cy="161948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</xdr:row>
      <xdr:rowOff>238125</xdr:rowOff>
    </xdr:from>
    <xdr:to>
      <xdr:col>7</xdr:col>
      <xdr:colOff>1162200</xdr:colOff>
      <xdr:row>1</xdr:row>
      <xdr:rowOff>419125</xdr:rowOff>
    </xdr:to>
    <xdr:pic>
      <xdr:nvPicPr>
        <xdr:cNvPr id="7" name="Imagen 6" descr="Recorte de pantalla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476250"/>
          <a:ext cx="1076475" cy="1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</xdr:row>
      <xdr:rowOff>238125</xdr:rowOff>
    </xdr:from>
    <xdr:to>
      <xdr:col>8</xdr:col>
      <xdr:colOff>1257469</xdr:colOff>
      <xdr:row>1</xdr:row>
      <xdr:rowOff>419125</xdr:rowOff>
    </xdr:to>
    <xdr:pic>
      <xdr:nvPicPr>
        <xdr:cNvPr id="8" name="Imagen 7" descr="Recorte de pantalla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476250"/>
          <a:ext cx="1209844" cy="1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88900</xdr:colOff>
      <xdr:row>1</xdr:row>
      <xdr:rowOff>69850</xdr:rowOff>
    </xdr:from>
    <xdr:to>
      <xdr:col>9</xdr:col>
      <xdr:colOff>1336849</xdr:colOff>
      <xdr:row>1</xdr:row>
      <xdr:rowOff>555693</xdr:rowOff>
    </xdr:to>
    <xdr:pic>
      <xdr:nvPicPr>
        <xdr:cNvPr id="2" name="Imagen 1" descr="Recorte de pantalla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8925" y="307975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</xdr:row>
      <xdr:rowOff>92075</xdr:rowOff>
    </xdr:from>
    <xdr:to>
      <xdr:col>10</xdr:col>
      <xdr:colOff>1381303</xdr:colOff>
      <xdr:row>1</xdr:row>
      <xdr:rowOff>539812</xdr:rowOff>
    </xdr:to>
    <xdr:pic>
      <xdr:nvPicPr>
        <xdr:cNvPr id="3" name="Imagen 2" descr="Recorte de pantalla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330200"/>
          <a:ext cx="1276528" cy="44773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</xdr:row>
      <xdr:rowOff>257175</xdr:rowOff>
    </xdr:from>
    <xdr:to>
      <xdr:col>6</xdr:col>
      <xdr:colOff>1362260</xdr:colOff>
      <xdr:row>1</xdr:row>
      <xdr:rowOff>476281</xdr:rowOff>
    </xdr:to>
    <xdr:pic>
      <xdr:nvPicPr>
        <xdr:cNvPr id="7" name="Imagen 6" descr="Recorte de pantalla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495300"/>
          <a:ext cx="1324160" cy="21910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</xdr:row>
      <xdr:rowOff>200025</xdr:rowOff>
    </xdr:from>
    <xdr:to>
      <xdr:col>7</xdr:col>
      <xdr:colOff>1143154</xdr:colOff>
      <xdr:row>1</xdr:row>
      <xdr:rowOff>504868</xdr:rowOff>
    </xdr:to>
    <xdr:pic>
      <xdr:nvPicPr>
        <xdr:cNvPr id="8" name="Imagen 7" descr="Recorte de pantalla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438150"/>
          <a:ext cx="1105054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</xdr:row>
      <xdr:rowOff>152400</xdr:rowOff>
    </xdr:from>
    <xdr:to>
      <xdr:col>8</xdr:col>
      <xdr:colOff>1066934</xdr:colOff>
      <xdr:row>1</xdr:row>
      <xdr:rowOff>523927</xdr:rowOff>
    </xdr:to>
    <xdr:pic>
      <xdr:nvPicPr>
        <xdr:cNvPr id="9" name="Imagen 8" descr="Recorte de pantalla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390525"/>
          <a:ext cx="962159" cy="3715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441325</xdr:colOff>
      <xdr:row>1</xdr:row>
      <xdr:rowOff>107950</xdr:rowOff>
    </xdr:from>
    <xdr:to>
      <xdr:col>9</xdr:col>
      <xdr:colOff>1689274</xdr:colOff>
      <xdr:row>1</xdr:row>
      <xdr:rowOff>593793</xdr:rowOff>
    </xdr:to>
    <xdr:pic>
      <xdr:nvPicPr>
        <xdr:cNvPr id="7" name="Imagen 6" descr="Recorte de pantalla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9325" y="346075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1019175</xdr:colOff>
      <xdr:row>1</xdr:row>
      <xdr:rowOff>101600</xdr:rowOff>
    </xdr:from>
    <xdr:to>
      <xdr:col>10</xdr:col>
      <xdr:colOff>2295703</xdr:colOff>
      <xdr:row>1</xdr:row>
      <xdr:rowOff>549337</xdr:rowOff>
    </xdr:to>
    <xdr:pic>
      <xdr:nvPicPr>
        <xdr:cNvPr id="8" name="Imagen 7" descr="Recorte de pantalla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339725"/>
          <a:ext cx="1276528" cy="447737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</xdr:row>
      <xdr:rowOff>314325</xdr:rowOff>
    </xdr:from>
    <xdr:to>
      <xdr:col>6</xdr:col>
      <xdr:colOff>1162050</xdr:colOff>
      <xdr:row>1</xdr:row>
      <xdr:rowOff>494134</xdr:rowOff>
    </xdr:to>
    <xdr:pic>
      <xdr:nvPicPr>
        <xdr:cNvPr id="12" name="Imagen 11" descr="Recorte de pantalla">
          <a:extLst>
            <a:ext uri="{FF2B5EF4-FFF2-40B4-BE49-F238E27FC236}">
              <a16:creationId xmlns=""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2450"/>
          <a:ext cx="1057275" cy="17980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</xdr:row>
      <xdr:rowOff>285750</xdr:rowOff>
    </xdr:from>
    <xdr:to>
      <xdr:col>7</xdr:col>
      <xdr:colOff>1257468</xdr:colOff>
      <xdr:row>1</xdr:row>
      <xdr:rowOff>504856</xdr:rowOff>
    </xdr:to>
    <xdr:pic>
      <xdr:nvPicPr>
        <xdr:cNvPr id="13" name="Imagen 12" descr="Recorte de pantalla">
          <a:extLst>
            <a:ext uri="{FF2B5EF4-FFF2-40B4-BE49-F238E27FC236}">
              <a16:creationId xmlns=""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23875"/>
          <a:ext cx="1200318" cy="219106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1</xdr:row>
      <xdr:rowOff>295275</xdr:rowOff>
    </xdr:from>
    <xdr:to>
      <xdr:col>8</xdr:col>
      <xdr:colOff>1047888</xdr:colOff>
      <xdr:row>1</xdr:row>
      <xdr:rowOff>504854</xdr:rowOff>
    </xdr:to>
    <xdr:pic>
      <xdr:nvPicPr>
        <xdr:cNvPr id="14" name="Imagen 13" descr="Recorte de pantalla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533400"/>
          <a:ext cx="990738" cy="2095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165100</xdr:colOff>
      <xdr:row>29</xdr:row>
      <xdr:rowOff>101600</xdr:rowOff>
    </xdr:from>
    <xdr:to>
      <xdr:col>7</xdr:col>
      <xdr:colOff>1413049</xdr:colOff>
      <xdr:row>29</xdr:row>
      <xdr:rowOff>587443</xdr:rowOff>
    </xdr:to>
    <xdr:pic>
      <xdr:nvPicPr>
        <xdr:cNvPr id="2" name="Imagen 1" descr="Recorte de pantalla">
          <a:extLst>
            <a:ext uri="{FF2B5EF4-FFF2-40B4-BE49-F238E27FC236}">
              <a16:creationId xmlns="" xmlns:a16="http://schemas.microsoft.com/office/drawing/2014/main" id="{C48C1E32-4BCF-6140-A55E-4D64AAEA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676900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8</xdr:col>
      <xdr:colOff>482600</xdr:colOff>
      <xdr:row>29</xdr:row>
      <xdr:rowOff>133350</xdr:rowOff>
    </xdr:from>
    <xdr:to>
      <xdr:col>8</xdr:col>
      <xdr:colOff>1759128</xdr:colOff>
      <xdr:row>29</xdr:row>
      <xdr:rowOff>581087</xdr:rowOff>
    </xdr:to>
    <xdr:pic>
      <xdr:nvPicPr>
        <xdr:cNvPr id="3" name="Imagen 2" descr="Recorte de pantalla">
          <a:extLst>
            <a:ext uri="{FF2B5EF4-FFF2-40B4-BE49-F238E27FC236}">
              <a16:creationId xmlns="" xmlns:a16="http://schemas.microsoft.com/office/drawing/2014/main" id="{A233B1E4-759D-B446-A502-2EED94902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5708650"/>
          <a:ext cx="1276528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29</xdr:row>
      <xdr:rowOff>228600</xdr:rowOff>
    </xdr:from>
    <xdr:to>
      <xdr:col>4</xdr:col>
      <xdr:colOff>1524000</xdr:colOff>
      <xdr:row>29</xdr:row>
      <xdr:rowOff>533400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27CC791-E7AE-004A-8C4E-742B4ECC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6400" y="5803900"/>
          <a:ext cx="14224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29</xdr:row>
      <xdr:rowOff>76200</xdr:rowOff>
    </xdr:from>
    <xdr:to>
      <xdr:col>5</xdr:col>
      <xdr:colOff>1117600</xdr:colOff>
      <xdr:row>29</xdr:row>
      <xdr:rowOff>647700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D575C843-1C78-6A47-92FA-BDD0C7BF5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0900" y="5651500"/>
          <a:ext cx="965200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29</xdr:row>
      <xdr:rowOff>76200</xdr:rowOff>
    </xdr:from>
    <xdr:to>
      <xdr:col>6</xdr:col>
      <xdr:colOff>1041400</xdr:colOff>
      <xdr:row>29</xdr:row>
      <xdr:rowOff>609600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C1784222-6C72-A04F-BB3E-9817A3F84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9300" y="5651500"/>
          <a:ext cx="939800" cy="533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o Gomez L." id="{57BAE68C-73B4-A24D-BDD2-1C9AEC958EC3}" userId="0b36c203e4f393f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2-19T00:52:36.42" personId="{57BAE68C-73B4-A24D-BDD2-1C9AEC958EC3}" id="{75375528-6484-2D47-9DB7-AD15981768CB}">
    <text>El símbolo dependerá de f(a)
Si el signo es + en la comparación será &gt; 0
Si el signo es - en la comparación será &lt; 0</text>
  </threadedComment>
  <threadedComment ref="E2" dT="2020-02-19T00:53:03.59" personId="{57BAE68C-73B4-A24D-BDD2-1C9AEC958EC3}" id="{90DE4242-D23A-4F43-A00A-41C425E193F6}">
    <text>El símbolo dependerá de f(b)
Si tiene signo +, la comparación será &gt; 0
Si tiene signo -, la comparación será &lt;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workbookViewId="0">
      <selection activeCell="B15" sqref="B15"/>
    </sheetView>
  </sheetViews>
  <sheetFormatPr baseColWidth="10" defaultRowHeight="15" x14ac:dyDescent="0.25"/>
  <cols>
    <col min="2" max="2" width="4.42578125" customWidth="1"/>
    <col min="3" max="3" width="15.140625" bestFit="1" customWidth="1"/>
    <col min="6" max="7" width="14.28515625" bestFit="1" customWidth="1"/>
    <col min="10" max="10" width="12.28515625" bestFit="1" customWidth="1"/>
    <col min="11" max="11" width="15.140625" customWidth="1"/>
    <col min="14" max="14" width="12.7109375" customWidth="1"/>
  </cols>
  <sheetData>
    <row r="1" spans="2:17" x14ac:dyDescent="0.25">
      <c r="F1" s="1" t="s">
        <v>12</v>
      </c>
      <c r="G1" s="1" t="s">
        <v>13</v>
      </c>
      <c r="O1" s="11" t="s">
        <v>17</v>
      </c>
      <c r="P1" s="12">
        <v>8.0000000000000004E-4</v>
      </c>
      <c r="Q1" t="s">
        <v>19</v>
      </c>
    </row>
    <row r="2" spans="2:17" x14ac:dyDescent="0.25">
      <c r="B2" s="2" t="s">
        <v>0</v>
      </c>
      <c r="C2" s="2" t="s">
        <v>1</v>
      </c>
      <c r="E2" s="6" t="s">
        <v>11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</row>
    <row r="3" spans="2:17" x14ac:dyDescent="0.25">
      <c r="B3" s="3">
        <v>-4</v>
      </c>
      <c r="C3" s="3">
        <f>(2*SIN(B3))-B3</f>
        <v>5.5136049906158568</v>
      </c>
      <c r="E3" s="3">
        <v>0</v>
      </c>
      <c r="F3" s="3">
        <v>-2</v>
      </c>
      <c r="G3" s="3">
        <v>-1</v>
      </c>
      <c r="H3" s="3">
        <f t="shared" ref="H3:I5" si="0">(2*(SIN(F3))-F3)</f>
        <v>0.18140514634863658</v>
      </c>
      <c r="I3" s="3">
        <f t="shared" si="0"/>
        <v>-0.68294196961579301</v>
      </c>
      <c r="J3" s="3">
        <f>H3*I3</f>
        <v>-0.12388918794577905</v>
      </c>
      <c r="K3" s="3">
        <f>(F3+G3)/2</f>
        <v>-1.5</v>
      </c>
      <c r="L3" s="3">
        <f>(2*SIN(K3))-K3</f>
        <v>-0.49498997320810889</v>
      </c>
      <c r="M3" s="5"/>
      <c r="N3" s="5"/>
    </row>
    <row r="4" spans="2:17" x14ac:dyDescent="0.25">
      <c r="B4" s="3">
        <v>-3</v>
      </c>
      <c r="C4" s="3">
        <f t="shared" ref="C4:C11" si="1">(2*SIN(B4))-B4</f>
        <v>2.7177599838802657</v>
      </c>
      <c r="E4" s="3">
        <v>1</v>
      </c>
      <c r="F4" s="3">
        <v>-2</v>
      </c>
      <c r="G4" s="3">
        <v>-1.5</v>
      </c>
      <c r="H4" s="3">
        <f t="shared" si="0"/>
        <v>0.18140514634863658</v>
      </c>
      <c r="I4" s="3">
        <f t="shared" si="0"/>
        <v>-0.49498997320810889</v>
      </c>
      <c r="J4" s="3">
        <f>H4*I4</f>
        <v>-8.9793728530924696E-2</v>
      </c>
      <c r="K4" s="3">
        <f>(F4+G4)/2</f>
        <v>-1.75</v>
      </c>
      <c r="L4" s="3">
        <f>(2*SIN(K4))-K4</f>
        <v>-0.21797189374787385</v>
      </c>
      <c r="M4" s="3">
        <f>ABS(K4-K3)</f>
        <v>0.25</v>
      </c>
      <c r="N4" s="9" t="s">
        <v>14</v>
      </c>
    </row>
    <row r="5" spans="2:17" x14ac:dyDescent="0.25">
      <c r="B5" s="4">
        <v>-2</v>
      </c>
      <c r="C5" s="4">
        <f t="shared" si="1"/>
        <v>0.18140514634863658</v>
      </c>
      <c r="E5" s="3">
        <f>E4+1</f>
        <v>2</v>
      </c>
      <c r="F5" s="3">
        <f>IF(L4&gt;0,K4,F4)</f>
        <v>-2</v>
      </c>
      <c r="G5" s="3">
        <f>IF(L4&lt;0,K4,G4)</f>
        <v>-1.75</v>
      </c>
      <c r="H5" s="3">
        <f t="shared" si="0"/>
        <v>0.18140514634863658</v>
      </c>
      <c r="I5" s="3">
        <f t="shared" si="0"/>
        <v>-0.21797189374787385</v>
      </c>
      <c r="J5" s="3">
        <f>H5*I5</f>
        <v>-3.954122328522252E-2</v>
      </c>
      <c r="K5" s="3">
        <f>(F5+G5)/2</f>
        <v>-1.875</v>
      </c>
      <c r="L5" s="3">
        <f>(2*SIN(K5))-K5</f>
        <v>-3.3171563219387634E-2</v>
      </c>
      <c r="M5" s="3">
        <f>ABS(K5-K4)</f>
        <v>0.125</v>
      </c>
      <c r="N5" s="9" t="str">
        <f>IF(M5&lt;=$P$1,"Convergente","Divergente")</f>
        <v>Divergente</v>
      </c>
    </row>
    <row r="6" spans="2:17" x14ac:dyDescent="0.25">
      <c r="B6" s="4">
        <v>-1</v>
      </c>
      <c r="C6" s="4">
        <f t="shared" si="1"/>
        <v>-0.68294196961579301</v>
      </c>
      <c r="E6" s="3">
        <f t="shared" ref="E6:E11" si="2">E5+1</f>
        <v>3</v>
      </c>
      <c r="F6" s="3">
        <f t="shared" ref="F6:F11" si="3">IF(L5&gt;0,K5,F5)</f>
        <v>-2</v>
      </c>
      <c r="G6" s="3">
        <f t="shared" ref="G6:G11" si="4">IF(L5&lt;0,K5,G5)</f>
        <v>-1.875</v>
      </c>
      <c r="H6" s="3">
        <f t="shared" ref="H6:H11" si="5">(2*(SIN(F6))-F6)</f>
        <v>0.18140514634863658</v>
      </c>
      <c r="I6" s="3">
        <f t="shared" ref="I6:I11" si="6">(2*(SIN(G6))-G6)</f>
        <v>-3.3171563219387634E-2</v>
      </c>
      <c r="J6" s="3">
        <f t="shared" ref="J6:J11" si="7">H6*I6</f>
        <v>-6.0174922804260645E-3</v>
      </c>
      <c r="K6" s="3">
        <f t="shared" ref="K6:K11" si="8">(F6+G6)/2</f>
        <v>-1.9375</v>
      </c>
      <c r="L6" s="3">
        <f t="shared" ref="L6:L13" si="9">(2*SIN(K6))-K6</f>
        <v>7.04714382752476E-2</v>
      </c>
      <c r="M6" s="3">
        <f t="shared" ref="M6:M11" si="10">ABS(K6-K5)</f>
        <v>6.25E-2</v>
      </c>
      <c r="N6" s="9" t="str">
        <f t="shared" ref="N6:N13" si="11">IF(M6&lt;=$P$1,"Convergente","Divergente")</f>
        <v>Divergente</v>
      </c>
    </row>
    <row r="7" spans="2:17" x14ac:dyDescent="0.25">
      <c r="B7" s="3">
        <v>0</v>
      </c>
      <c r="C7" s="3">
        <f t="shared" si="1"/>
        <v>0</v>
      </c>
      <c r="E7" s="3">
        <f t="shared" si="2"/>
        <v>4</v>
      </c>
      <c r="F7" s="3">
        <f t="shared" si="3"/>
        <v>-1.9375</v>
      </c>
      <c r="G7" s="3">
        <f t="shared" si="4"/>
        <v>-1.875</v>
      </c>
      <c r="H7" s="3">
        <f t="shared" si="5"/>
        <v>7.04714382752476E-2</v>
      </c>
      <c r="I7" s="3">
        <f t="shared" si="6"/>
        <v>-3.3171563219387634E-2</v>
      </c>
      <c r="J7" s="3">
        <f t="shared" si="7"/>
        <v>-2.3376477699085492E-3</v>
      </c>
      <c r="K7" s="3">
        <f t="shared" si="8"/>
        <v>-1.90625</v>
      </c>
      <c r="L7" s="3">
        <f t="shared" si="9"/>
        <v>1.772788262849101E-2</v>
      </c>
      <c r="M7" s="3">
        <f t="shared" si="10"/>
        <v>3.125E-2</v>
      </c>
      <c r="N7" s="9" t="str">
        <f t="shared" si="11"/>
        <v>Divergente</v>
      </c>
    </row>
    <row r="8" spans="2:17" x14ac:dyDescent="0.25">
      <c r="B8" s="4">
        <v>1</v>
      </c>
      <c r="C8" s="4">
        <f t="shared" si="1"/>
        <v>0.68294196961579301</v>
      </c>
      <c r="E8" s="3">
        <f t="shared" si="2"/>
        <v>5</v>
      </c>
      <c r="F8" s="3">
        <f t="shared" si="3"/>
        <v>-1.90625</v>
      </c>
      <c r="G8" s="3">
        <f t="shared" si="4"/>
        <v>-1.875</v>
      </c>
      <c r="H8" s="3">
        <f t="shared" si="5"/>
        <v>1.772788262849101E-2</v>
      </c>
      <c r="I8" s="3">
        <f t="shared" si="6"/>
        <v>-3.3171563219387634E-2</v>
      </c>
      <c r="J8" s="3">
        <f t="shared" si="7"/>
        <v>-5.8806157935687331E-4</v>
      </c>
      <c r="K8" s="3">
        <f t="shared" si="8"/>
        <v>-1.890625</v>
      </c>
      <c r="L8" s="3">
        <f t="shared" si="9"/>
        <v>-7.9535956627940774E-3</v>
      </c>
      <c r="M8" s="3">
        <f t="shared" si="10"/>
        <v>1.5625E-2</v>
      </c>
      <c r="N8" s="9" t="str">
        <f t="shared" si="11"/>
        <v>Divergente</v>
      </c>
    </row>
    <row r="9" spans="2:17" x14ac:dyDescent="0.25">
      <c r="B9" s="4">
        <v>2</v>
      </c>
      <c r="C9" s="4">
        <f t="shared" si="1"/>
        <v>-0.18140514634863658</v>
      </c>
      <c r="E9" s="3">
        <f t="shared" si="2"/>
        <v>6</v>
      </c>
      <c r="F9" s="3">
        <f t="shared" si="3"/>
        <v>-1.90625</v>
      </c>
      <c r="G9" s="3">
        <f t="shared" si="4"/>
        <v>-1.890625</v>
      </c>
      <c r="H9" s="3">
        <f t="shared" si="5"/>
        <v>1.772788262849101E-2</v>
      </c>
      <c r="I9" s="3">
        <f t="shared" si="6"/>
        <v>-7.9535956627940774E-3</v>
      </c>
      <c r="J9" s="3">
        <f t="shared" si="7"/>
        <v>-1.4100041038448856E-4</v>
      </c>
      <c r="K9" s="3">
        <f t="shared" si="8"/>
        <v>-1.8984375</v>
      </c>
      <c r="L9" s="3">
        <f t="shared" si="9"/>
        <v>4.8293554422849105E-3</v>
      </c>
      <c r="M9" s="3">
        <f t="shared" si="10"/>
        <v>7.8125E-3</v>
      </c>
      <c r="N9" s="9" t="str">
        <f t="shared" si="11"/>
        <v>Divergente</v>
      </c>
    </row>
    <row r="10" spans="2:17" x14ac:dyDescent="0.25">
      <c r="B10" s="3">
        <v>3</v>
      </c>
      <c r="C10" s="3">
        <f t="shared" si="1"/>
        <v>-2.7177599838802657</v>
      </c>
      <c r="E10" s="3">
        <f t="shared" si="2"/>
        <v>7</v>
      </c>
      <c r="F10" s="3">
        <f t="shared" si="3"/>
        <v>-1.8984375</v>
      </c>
      <c r="G10" s="3">
        <f t="shared" si="4"/>
        <v>-1.890625</v>
      </c>
      <c r="H10" s="3">
        <f t="shared" si="5"/>
        <v>4.8293554422849105E-3</v>
      </c>
      <c r="I10" s="3">
        <f t="shared" si="6"/>
        <v>-7.9535956627940774E-3</v>
      </c>
      <c r="J10" s="3">
        <f t="shared" si="7"/>
        <v>-3.8410740499848241E-5</v>
      </c>
      <c r="K10" s="3">
        <f t="shared" si="8"/>
        <v>-1.89453125</v>
      </c>
      <c r="L10" s="3">
        <f t="shared" si="9"/>
        <v>-1.5765862466163849E-3</v>
      </c>
      <c r="M10" s="3">
        <f t="shared" si="10"/>
        <v>3.90625E-3</v>
      </c>
      <c r="N10" s="9" t="str">
        <f t="shared" si="11"/>
        <v>Divergente</v>
      </c>
    </row>
    <row r="11" spans="2:17" x14ac:dyDescent="0.25">
      <c r="B11" s="3">
        <v>4</v>
      </c>
      <c r="C11" s="3">
        <f t="shared" si="1"/>
        <v>-5.5136049906158568</v>
      </c>
      <c r="E11" s="3">
        <f t="shared" si="2"/>
        <v>8</v>
      </c>
      <c r="F11" s="3">
        <f t="shared" si="3"/>
        <v>-1.8984375</v>
      </c>
      <c r="G11" s="3">
        <f t="shared" si="4"/>
        <v>-1.89453125</v>
      </c>
      <c r="H11" s="3">
        <f t="shared" si="5"/>
        <v>4.8293554422849105E-3</v>
      </c>
      <c r="I11" s="3">
        <f t="shared" si="6"/>
        <v>-1.5765862466163849E-3</v>
      </c>
      <c r="J11" s="3">
        <f t="shared" si="7"/>
        <v>-7.6138953703283786E-6</v>
      </c>
      <c r="K11" s="3">
        <f t="shared" si="8"/>
        <v>-1.896484375</v>
      </c>
      <c r="L11" s="3">
        <f t="shared" si="9"/>
        <v>1.6227704372921981E-3</v>
      </c>
      <c r="M11" s="3">
        <f t="shared" si="10"/>
        <v>1.953125E-3</v>
      </c>
      <c r="N11" s="9" t="str">
        <f t="shared" si="11"/>
        <v>Divergente</v>
      </c>
    </row>
    <row r="12" spans="2:17" x14ac:dyDescent="0.25">
      <c r="E12" s="3">
        <f t="shared" ref="E12:E13" si="12">E11+1</f>
        <v>9</v>
      </c>
      <c r="F12" s="3">
        <f t="shared" ref="F12:F13" si="13">IF(L11&gt;0,K11,F11)</f>
        <v>-1.896484375</v>
      </c>
      <c r="G12" s="3">
        <f t="shared" ref="G12:G13" si="14">IF(L11&lt;0,K11,G11)</f>
        <v>-1.89453125</v>
      </c>
      <c r="H12" s="3">
        <f t="shared" ref="H12:H13" si="15">(2*(SIN(F12))-F12)</f>
        <v>1.6227704372921981E-3</v>
      </c>
      <c r="I12" s="3">
        <f t="shared" ref="I12:I13" si="16">(2*(SIN(G12))-G12)</f>
        <v>-1.5765862466163849E-3</v>
      </c>
      <c r="J12" s="3">
        <f t="shared" ref="J12:J13" si="17">H12*I12</f>
        <v>-2.5584375528505361E-6</v>
      </c>
      <c r="K12" s="3">
        <f t="shared" ref="K12:K13" si="18">(F12+G12)/2</f>
        <v>-1.8955078125</v>
      </c>
      <c r="L12" s="3">
        <f t="shared" si="9"/>
        <v>2.2188257431166036E-5</v>
      </c>
      <c r="M12" s="3">
        <f t="shared" ref="M12:M13" si="19">ABS(K12-K11)</f>
        <v>9.765625E-4</v>
      </c>
      <c r="N12" s="9" t="str">
        <f t="shared" si="11"/>
        <v>Divergente</v>
      </c>
    </row>
    <row r="13" spans="2:17" x14ac:dyDescent="0.25">
      <c r="E13" s="3">
        <f t="shared" si="12"/>
        <v>10</v>
      </c>
      <c r="F13" s="3">
        <f t="shared" si="13"/>
        <v>-1.8955078125</v>
      </c>
      <c r="G13" s="3">
        <f t="shared" si="14"/>
        <v>-1.89453125</v>
      </c>
      <c r="H13" s="3">
        <f t="shared" si="15"/>
        <v>2.2188257431166036E-5</v>
      </c>
      <c r="I13" s="3">
        <f t="shared" si="16"/>
        <v>-1.5765862466163849E-3</v>
      </c>
      <c r="J13" s="3">
        <f t="shared" si="17"/>
        <v>-3.4981701502360169E-8</v>
      </c>
      <c r="K13" s="10">
        <f t="shared" si="18"/>
        <v>-1.89501953125</v>
      </c>
      <c r="L13" s="3">
        <f t="shared" si="9"/>
        <v>-7.7742499119648478E-4</v>
      </c>
      <c r="M13" s="3">
        <f t="shared" si="19"/>
        <v>4.8828125E-4</v>
      </c>
      <c r="N13" s="9" t="str">
        <f t="shared" si="11"/>
        <v>Convergente</v>
      </c>
    </row>
    <row r="14" spans="2:17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7" x14ac:dyDescent="0.25">
      <c r="E15" s="1"/>
      <c r="F15" s="1" t="s">
        <v>15</v>
      </c>
      <c r="G15" s="1" t="s">
        <v>16</v>
      </c>
      <c r="H15" s="1"/>
      <c r="I15" s="1"/>
      <c r="J15" s="1"/>
      <c r="K15" s="1"/>
      <c r="L15" s="1"/>
      <c r="M15" s="1"/>
      <c r="N15" s="1"/>
    </row>
    <row r="16" spans="2:17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5:16" x14ac:dyDescent="0.25">
      <c r="E17" s="6" t="s">
        <v>11</v>
      </c>
      <c r="F17" s="6" t="s">
        <v>2</v>
      </c>
      <c r="G17" s="6" t="s">
        <v>3</v>
      </c>
      <c r="H17" s="6" t="s">
        <v>4</v>
      </c>
      <c r="I17" s="6" t="s">
        <v>5</v>
      </c>
      <c r="J17" s="6" t="s">
        <v>6</v>
      </c>
      <c r="K17" s="6" t="s">
        <v>7</v>
      </c>
      <c r="L17" s="6" t="s">
        <v>8</v>
      </c>
      <c r="M17" s="6" t="s">
        <v>9</v>
      </c>
      <c r="N17" s="6" t="s">
        <v>10</v>
      </c>
    </row>
    <row r="18" spans="5:16" x14ac:dyDescent="0.25">
      <c r="E18" s="3">
        <v>0</v>
      </c>
      <c r="F18" s="3">
        <v>1</v>
      </c>
      <c r="G18" s="3">
        <v>2</v>
      </c>
      <c r="H18" s="3">
        <f t="shared" ref="H18:H20" si="20">(2*(SIN(F18))-F18)</f>
        <v>0.68294196961579301</v>
      </c>
      <c r="I18" s="3">
        <f t="shared" ref="I18:I20" si="21">(2*(SIN(G18))-G18)</f>
        <v>-0.18140514634863658</v>
      </c>
      <c r="J18" s="3">
        <f>H18*I18</f>
        <v>-0.12388918794577905</v>
      </c>
      <c r="K18" s="3">
        <f>(F18+G18)/2</f>
        <v>1.5</v>
      </c>
      <c r="L18" s="3">
        <f>(2*SIN(K18))-K18</f>
        <v>0.49498997320810889</v>
      </c>
      <c r="M18" s="5"/>
      <c r="N18" s="5"/>
    </row>
    <row r="19" spans="5:16" x14ac:dyDescent="0.25">
      <c r="E19" s="3">
        <v>1</v>
      </c>
      <c r="F19" s="3">
        <v>1.5</v>
      </c>
      <c r="G19" s="3">
        <v>2</v>
      </c>
      <c r="H19" s="3">
        <f t="shared" si="20"/>
        <v>0.49498997320810889</v>
      </c>
      <c r="I19" s="3">
        <f t="shared" si="21"/>
        <v>-0.18140514634863658</v>
      </c>
      <c r="J19" s="3">
        <f>H19*I19</f>
        <v>-8.9793728530924696E-2</v>
      </c>
      <c r="K19" s="3">
        <f>(F19+G19)/2</f>
        <v>1.75</v>
      </c>
      <c r="L19" s="3">
        <f>(2*SIN(K19))-K19</f>
        <v>0.21797189374787385</v>
      </c>
      <c r="M19" s="3">
        <f>ABS(K19-K18)</f>
        <v>0.25</v>
      </c>
      <c r="N19" s="9" t="s">
        <v>14</v>
      </c>
    </row>
    <row r="20" spans="5:16" x14ac:dyDescent="0.25">
      <c r="E20" s="3">
        <f>E19+1</f>
        <v>2</v>
      </c>
      <c r="F20" s="3">
        <f>IF(L19&gt;0,K19,F19)</f>
        <v>1.75</v>
      </c>
      <c r="G20" s="3">
        <f>IF(L19&lt;0,K19,G19)</f>
        <v>2</v>
      </c>
      <c r="H20" s="3">
        <f t="shared" si="20"/>
        <v>0.21797189374787385</v>
      </c>
      <c r="I20" s="3">
        <f t="shared" si="21"/>
        <v>-0.18140514634863658</v>
      </c>
      <c r="J20" s="3">
        <f>H20*I20</f>
        <v>-3.954122328522252E-2</v>
      </c>
      <c r="K20" s="3">
        <f>(F20+G20)/2</f>
        <v>1.875</v>
      </c>
      <c r="L20" s="3">
        <f>(2*SIN(K20))-K20</f>
        <v>3.3171563219387634E-2</v>
      </c>
      <c r="M20" s="3">
        <f>ABS(K20-K19)</f>
        <v>0.125</v>
      </c>
      <c r="N20" s="9" t="str">
        <f>IF(M20&lt;=$P$1,"Convergente","Divergente")</f>
        <v>Divergente</v>
      </c>
    </row>
    <row r="21" spans="5:16" x14ac:dyDescent="0.25">
      <c r="E21" s="3">
        <f t="shared" ref="E21:E28" si="22">E20+1</f>
        <v>3</v>
      </c>
      <c r="F21" s="3">
        <f t="shared" ref="F21:F28" si="23">IF(L20&gt;0,K20,F20)</f>
        <v>1.875</v>
      </c>
      <c r="G21" s="3">
        <f t="shared" ref="G21:G28" si="24">IF(L20&lt;0,K20,G20)</f>
        <v>2</v>
      </c>
      <c r="H21" s="3">
        <f t="shared" ref="H21:H28" si="25">(2*(SIN(F21))-F21)</f>
        <v>3.3171563219387634E-2</v>
      </c>
      <c r="I21" s="3">
        <f t="shared" ref="I21:I28" si="26">(2*(SIN(G21))-G21)</f>
        <v>-0.18140514634863658</v>
      </c>
      <c r="J21" s="3">
        <f t="shared" ref="J21:J28" si="27">H21*I21</f>
        <v>-6.0174922804260645E-3</v>
      </c>
      <c r="K21" s="3">
        <f t="shared" ref="K21:K28" si="28">(F21+G21)/2</f>
        <v>1.9375</v>
      </c>
      <c r="L21" s="3">
        <f t="shared" ref="L21:L28" si="29">(2*SIN(K21))-K21</f>
        <v>-7.04714382752476E-2</v>
      </c>
      <c r="M21" s="3">
        <f t="shared" ref="M21:M28" si="30">ABS(K21-K20)</f>
        <v>6.25E-2</v>
      </c>
      <c r="N21" s="9" t="str">
        <f t="shared" ref="N21:N28" si="31">IF(M21&lt;=$P$1,"Convergente","Divergente")</f>
        <v>Divergente</v>
      </c>
    </row>
    <row r="22" spans="5:16" x14ac:dyDescent="0.25">
      <c r="E22" s="3">
        <f t="shared" si="22"/>
        <v>4</v>
      </c>
      <c r="F22" s="3">
        <f t="shared" si="23"/>
        <v>1.875</v>
      </c>
      <c r="G22" s="3">
        <f t="shared" si="24"/>
        <v>1.9375</v>
      </c>
      <c r="H22" s="3">
        <f t="shared" si="25"/>
        <v>3.3171563219387634E-2</v>
      </c>
      <c r="I22" s="3">
        <f t="shared" si="26"/>
        <v>-7.04714382752476E-2</v>
      </c>
      <c r="J22" s="3">
        <f t="shared" si="27"/>
        <v>-2.3376477699085492E-3</v>
      </c>
      <c r="K22" s="3">
        <f t="shared" si="28"/>
        <v>1.90625</v>
      </c>
      <c r="L22" s="3">
        <f t="shared" si="29"/>
        <v>-1.772788262849101E-2</v>
      </c>
      <c r="M22" s="3">
        <f t="shared" si="30"/>
        <v>3.125E-2</v>
      </c>
      <c r="N22" s="9" t="str">
        <f t="shared" si="31"/>
        <v>Divergente</v>
      </c>
    </row>
    <row r="23" spans="5:16" x14ac:dyDescent="0.25">
      <c r="E23" s="3">
        <f t="shared" si="22"/>
        <v>5</v>
      </c>
      <c r="F23" s="3">
        <f t="shared" si="23"/>
        <v>1.875</v>
      </c>
      <c r="G23" s="3">
        <f t="shared" si="24"/>
        <v>1.90625</v>
      </c>
      <c r="H23" s="3">
        <f t="shared" si="25"/>
        <v>3.3171563219387634E-2</v>
      </c>
      <c r="I23" s="3">
        <f t="shared" si="26"/>
        <v>-1.772788262849101E-2</v>
      </c>
      <c r="J23" s="3">
        <f t="shared" si="27"/>
        <v>-5.8806157935687331E-4</v>
      </c>
      <c r="K23" s="3">
        <f t="shared" si="28"/>
        <v>1.890625</v>
      </c>
      <c r="L23" s="3">
        <f t="shared" si="29"/>
        <v>7.9535956627940774E-3</v>
      </c>
      <c r="M23" s="3">
        <f t="shared" si="30"/>
        <v>1.5625E-2</v>
      </c>
      <c r="N23" s="9" t="str">
        <f t="shared" si="31"/>
        <v>Divergente</v>
      </c>
    </row>
    <row r="24" spans="5:16" x14ac:dyDescent="0.25">
      <c r="E24" s="3">
        <f t="shared" si="22"/>
        <v>6</v>
      </c>
      <c r="F24" s="3">
        <f t="shared" si="23"/>
        <v>1.890625</v>
      </c>
      <c r="G24" s="3">
        <f t="shared" si="24"/>
        <v>1.90625</v>
      </c>
      <c r="H24" s="3">
        <f t="shared" si="25"/>
        <v>7.9535956627940774E-3</v>
      </c>
      <c r="I24" s="3">
        <f t="shared" si="26"/>
        <v>-1.772788262849101E-2</v>
      </c>
      <c r="J24" s="3">
        <f t="shared" si="27"/>
        <v>-1.4100041038448856E-4</v>
      </c>
      <c r="K24" s="3">
        <f t="shared" si="28"/>
        <v>1.8984375</v>
      </c>
      <c r="L24" s="3">
        <f t="shared" si="29"/>
        <v>-4.8293554422849105E-3</v>
      </c>
      <c r="M24" s="3">
        <f t="shared" si="30"/>
        <v>7.8125E-3</v>
      </c>
      <c r="N24" s="9" t="str">
        <f t="shared" si="31"/>
        <v>Divergente</v>
      </c>
    </row>
    <row r="25" spans="5:16" x14ac:dyDescent="0.25">
      <c r="E25" s="3">
        <f t="shared" si="22"/>
        <v>7</v>
      </c>
      <c r="F25" s="3">
        <f t="shared" si="23"/>
        <v>1.890625</v>
      </c>
      <c r="G25" s="3">
        <f t="shared" si="24"/>
        <v>1.8984375</v>
      </c>
      <c r="H25" s="3">
        <f t="shared" si="25"/>
        <v>7.9535956627940774E-3</v>
      </c>
      <c r="I25" s="3">
        <f t="shared" si="26"/>
        <v>-4.8293554422849105E-3</v>
      </c>
      <c r="J25" s="3">
        <f t="shared" si="27"/>
        <v>-3.8410740499848241E-5</v>
      </c>
      <c r="K25" s="3">
        <f t="shared" si="28"/>
        <v>1.89453125</v>
      </c>
      <c r="L25" s="3">
        <f t="shared" si="29"/>
        <v>1.5765862466163849E-3</v>
      </c>
      <c r="M25" s="3">
        <f t="shared" si="30"/>
        <v>3.90625E-3</v>
      </c>
      <c r="N25" s="9" t="str">
        <f t="shared" si="31"/>
        <v>Divergente</v>
      </c>
    </row>
    <row r="26" spans="5:16" x14ac:dyDescent="0.25">
      <c r="E26" s="3">
        <f t="shared" si="22"/>
        <v>8</v>
      </c>
      <c r="F26" s="3">
        <f t="shared" si="23"/>
        <v>1.89453125</v>
      </c>
      <c r="G26" s="3">
        <f t="shared" si="24"/>
        <v>1.8984375</v>
      </c>
      <c r="H26" s="3">
        <f t="shared" si="25"/>
        <v>1.5765862466163849E-3</v>
      </c>
      <c r="I26" s="3">
        <f t="shared" si="26"/>
        <v>-4.8293554422849105E-3</v>
      </c>
      <c r="J26" s="3">
        <f t="shared" si="27"/>
        <v>-7.6138953703283786E-6</v>
      </c>
      <c r="K26" s="3">
        <f t="shared" si="28"/>
        <v>1.896484375</v>
      </c>
      <c r="L26" s="3">
        <f t="shared" si="29"/>
        <v>-1.6227704372921981E-3</v>
      </c>
      <c r="M26" s="3">
        <f t="shared" si="30"/>
        <v>1.953125E-3</v>
      </c>
      <c r="N26" s="9" t="str">
        <f t="shared" si="31"/>
        <v>Divergente</v>
      </c>
    </row>
    <row r="27" spans="5:16" x14ac:dyDescent="0.25">
      <c r="E27" s="3">
        <f t="shared" si="22"/>
        <v>9</v>
      </c>
      <c r="F27" s="3">
        <f t="shared" si="23"/>
        <v>1.89453125</v>
      </c>
      <c r="G27" s="3">
        <f t="shared" si="24"/>
        <v>1.896484375</v>
      </c>
      <c r="H27" s="3">
        <f t="shared" si="25"/>
        <v>1.5765862466163849E-3</v>
      </c>
      <c r="I27" s="3">
        <f t="shared" si="26"/>
        <v>-1.6227704372921981E-3</v>
      </c>
      <c r="J27" s="3">
        <f t="shared" si="27"/>
        <v>-2.5584375528505361E-6</v>
      </c>
      <c r="K27" s="3">
        <f t="shared" si="28"/>
        <v>1.8955078125</v>
      </c>
      <c r="L27" s="3">
        <f t="shared" si="29"/>
        <v>-2.2188257431166036E-5</v>
      </c>
      <c r="M27" s="3">
        <f t="shared" si="30"/>
        <v>9.765625E-4</v>
      </c>
      <c r="N27" s="9" t="str">
        <f t="shared" si="31"/>
        <v>Divergente</v>
      </c>
    </row>
    <row r="28" spans="5:16" x14ac:dyDescent="0.25">
      <c r="E28" s="3">
        <f t="shared" si="22"/>
        <v>10</v>
      </c>
      <c r="F28" s="3">
        <f t="shared" si="23"/>
        <v>1.89453125</v>
      </c>
      <c r="G28" s="3">
        <f t="shared" si="24"/>
        <v>1.8955078125</v>
      </c>
      <c r="H28" s="3">
        <f t="shared" si="25"/>
        <v>1.5765862466163849E-3</v>
      </c>
      <c r="I28" s="3">
        <f t="shared" si="26"/>
        <v>-2.2188257431166036E-5</v>
      </c>
      <c r="J28" s="3">
        <f t="shared" si="27"/>
        <v>-3.4981701502360169E-8</v>
      </c>
      <c r="K28" s="3">
        <f t="shared" si="28"/>
        <v>1.89501953125</v>
      </c>
      <c r="L28" s="3">
        <f t="shared" si="29"/>
        <v>7.7742499119648478E-4</v>
      </c>
      <c r="M28" s="3">
        <f t="shared" si="30"/>
        <v>4.8828125E-4</v>
      </c>
      <c r="N28" s="9" t="str">
        <f t="shared" si="31"/>
        <v>Convergente</v>
      </c>
    </row>
    <row r="29" spans="5:16" x14ac:dyDescent="0.25">
      <c r="E29" s="7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</row>
    <row r="30" spans="5:16" x14ac:dyDescent="0.25">
      <c r="E30" t="s">
        <v>18</v>
      </c>
      <c r="N30" s="7"/>
      <c r="O30" s="13" t="str">
        <f>IF(M30&lt;=$P$1,"Convergente","Divergente")</f>
        <v>Convergente</v>
      </c>
      <c r="P30" s="7"/>
    </row>
    <row r="31" spans="5:16" x14ac:dyDescent="0.25">
      <c r="E31" t="s">
        <v>20</v>
      </c>
      <c r="N31" s="7"/>
      <c r="O31" s="13"/>
      <c r="P31" s="7"/>
    </row>
    <row r="32" spans="5:16" x14ac:dyDescent="0.25">
      <c r="N32" s="7"/>
      <c r="O32" s="13"/>
      <c r="P32" s="7"/>
    </row>
    <row r="33" spans="14:16" x14ac:dyDescent="0.25">
      <c r="N33" s="7"/>
      <c r="O33" s="13"/>
      <c r="P33" s="7"/>
    </row>
    <row r="34" spans="14:16" x14ac:dyDescent="0.25">
      <c r="N34" s="7"/>
      <c r="O34" s="13"/>
      <c r="P34" s="7"/>
    </row>
    <row r="35" spans="14:16" x14ac:dyDescent="0.25">
      <c r="N35" s="7"/>
      <c r="O35" s="13"/>
      <c r="P35" s="7"/>
    </row>
    <row r="36" spans="14:16" x14ac:dyDescent="0.25">
      <c r="N36" s="7"/>
      <c r="O36" s="13"/>
      <c r="P36" s="7"/>
    </row>
    <row r="37" spans="14:16" x14ac:dyDescent="0.25">
      <c r="N37" s="7"/>
      <c r="O37" s="7"/>
      <c r="P37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C1" workbookViewId="0">
      <selection activeCell="K13" sqref="K13"/>
    </sheetView>
  </sheetViews>
  <sheetFormatPr baseColWidth="10" defaultRowHeight="15" x14ac:dyDescent="0.25"/>
  <cols>
    <col min="5" max="5" width="4.140625" customWidth="1"/>
    <col min="7" max="7" width="18.42578125" customWidth="1"/>
    <col min="8" max="8" width="17.7109375" customWidth="1"/>
    <col min="9" max="9" width="19.7109375" customWidth="1"/>
    <col min="10" max="10" width="20.28515625" customWidth="1"/>
    <col min="11" max="11" width="20.7109375" customWidth="1"/>
    <col min="13" max="13" width="12.42578125" bestFit="1" customWidth="1"/>
    <col min="15" max="15" width="14" bestFit="1" customWidth="1"/>
  </cols>
  <sheetData>
    <row r="1" spans="2:16" ht="18.75" x14ac:dyDescent="0.3">
      <c r="O1" s="30" t="s">
        <v>34</v>
      </c>
      <c r="P1" s="31">
        <v>1.9999999999999999E-6</v>
      </c>
    </row>
    <row r="2" spans="2:16" ht="47.25" customHeight="1" x14ac:dyDescent="0.25">
      <c r="E2" s="27" t="s">
        <v>28</v>
      </c>
      <c r="F2" s="27" t="s">
        <v>0</v>
      </c>
      <c r="G2" s="27"/>
      <c r="H2" s="27"/>
      <c r="I2" s="27"/>
      <c r="J2" s="27"/>
      <c r="K2" s="27"/>
      <c r="L2" s="27" t="s">
        <v>9</v>
      </c>
      <c r="M2" s="27" t="s">
        <v>10</v>
      </c>
    </row>
    <row r="3" spans="2:16" x14ac:dyDescent="0.25">
      <c r="B3" s="2" t="s">
        <v>0</v>
      </c>
      <c r="C3" s="2" t="s">
        <v>33</v>
      </c>
      <c r="E3" s="25">
        <v>0</v>
      </c>
      <c r="F3" s="25">
        <v>0.75</v>
      </c>
      <c r="G3" s="25">
        <f>F3*EXP(F3) - 2</f>
        <v>-0.41224998754049391</v>
      </c>
      <c r="H3" s="25">
        <f>F3*EXP(F3) + EXP(F3)</f>
        <v>3.7047500290721809</v>
      </c>
      <c r="I3" s="25">
        <f>F3*EXP(F3) + 2 * EXP(F3)</f>
        <v>5.8217500456848557</v>
      </c>
      <c r="J3" s="25">
        <f>ABS((I3*G3)/(H3^2))</f>
        <v>0.17486238043284269</v>
      </c>
      <c r="K3" s="25">
        <f>F3-(G3/H3)</f>
        <v>0.86127606027544534</v>
      </c>
      <c r="L3" s="26"/>
      <c r="M3" s="26"/>
    </row>
    <row r="4" spans="2:16" x14ac:dyDescent="0.25">
      <c r="E4" s="25">
        <f>E3+1</f>
        <v>1</v>
      </c>
      <c r="F4" s="25">
        <f>K3</f>
        <v>0.86127606027544534</v>
      </c>
      <c r="G4" s="25">
        <f>F4*EXP(F4) - 2</f>
        <v>3.7932598397875772E-2</v>
      </c>
      <c r="H4" s="25">
        <f>F4*EXP(F4) + EXP(F4)</f>
        <v>4.404110752410566</v>
      </c>
      <c r="I4" s="25">
        <f>F4*EXP(F4) + 2 * EXP(F4)</f>
        <v>6.7702889064232563</v>
      </c>
      <c r="J4" s="25">
        <f>ABS((I4*G4)/(H4^2))</f>
        <v>1.3240467844771458E-2</v>
      </c>
      <c r="K4" s="25">
        <f>F4-(G4/H4)</f>
        <v>0.85266306198126907</v>
      </c>
      <c r="L4" s="25">
        <f>ABS(K4-K3)</f>
        <v>8.6129982941762773E-3</v>
      </c>
      <c r="M4" s="25" t="str">
        <f>IF(L4&lt;=$P$1,"Convergente","Divergente")</f>
        <v>Divergente</v>
      </c>
    </row>
    <row r="5" spans="2:16" x14ac:dyDescent="0.25">
      <c r="E5" s="25">
        <f t="shared" ref="E5:E6" si="0">E4+1</f>
        <v>2</v>
      </c>
      <c r="F5" s="25">
        <f t="shared" ref="F5:F6" si="1">K4</f>
        <v>0.85266306198126907</v>
      </c>
      <c r="G5" s="25">
        <f t="shared" ref="G5:G6" si="2">F5*EXP(F5) - 2</f>
        <v>2.5015235766678856E-4</v>
      </c>
      <c r="H5" s="25">
        <f t="shared" ref="H5:H6" si="3">F5*EXP(F5) + EXP(F5)</f>
        <v>4.3461359325037368</v>
      </c>
      <c r="I5" s="25">
        <f t="shared" ref="I5:I6" si="4">F5*EXP(F5) + 2 * EXP(F5)</f>
        <v>6.6920217126498081</v>
      </c>
      <c r="J5" s="25">
        <f t="shared" ref="J5:J6" si="5">ABS((I5*G5)/(H5^2))</f>
        <v>8.8624812808418902E-5</v>
      </c>
      <c r="K5" s="25">
        <f t="shared" ref="K5:K6" si="6">F5-(G5/H5)</f>
        <v>0.8526055045643931</v>
      </c>
      <c r="L5" s="25">
        <f t="shared" ref="L5:L6" si="7">ABS(K5-K4)</f>
        <v>5.7557416875964051E-5</v>
      </c>
      <c r="M5" s="25" t="str">
        <f t="shared" ref="M5:M6" si="8">IF(L5&lt;=$P$1,"Convergente","Divergente")</f>
        <v>Divergente</v>
      </c>
    </row>
    <row r="6" spans="2:16" x14ac:dyDescent="0.25">
      <c r="E6" s="25">
        <f t="shared" si="0"/>
        <v>3</v>
      </c>
      <c r="F6" s="25">
        <f t="shared" si="1"/>
        <v>0.8526055045643931</v>
      </c>
      <c r="G6" s="25">
        <f t="shared" si="2"/>
        <v>1.1084565709751359E-8</v>
      </c>
      <c r="H6" s="25">
        <f t="shared" si="3"/>
        <v>4.345750771990561</v>
      </c>
      <c r="I6" s="25">
        <f t="shared" si="4"/>
        <v>6.6915015328965577</v>
      </c>
      <c r="J6" s="25">
        <f t="shared" si="5"/>
        <v>3.9274677905991027E-9</v>
      </c>
      <c r="K6" s="28">
        <f t="shared" si="6"/>
        <v>0.85260550201372554</v>
      </c>
      <c r="L6" s="25">
        <f t="shared" si="7"/>
        <v>2.5506675660480482E-9</v>
      </c>
      <c r="M6" s="25" t="str">
        <f t="shared" si="8"/>
        <v>Convergente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6"/>
  <sheetViews>
    <sheetView topLeftCell="E1" workbookViewId="0">
      <selection activeCell="F1" sqref="F1"/>
    </sheetView>
  </sheetViews>
  <sheetFormatPr baseColWidth="10" defaultRowHeight="15" x14ac:dyDescent="0.25"/>
  <cols>
    <col min="5" max="5" width="4.140625" customWidth="1"/>
    <col min="7" max="7" width="21.140625" customWidth="1"/>
    <col min="8" max="8" width="17.7109375" customWidth="1"/>
    <col min="9" max="9" width="17.140625" customWidth="1"/>
    <col min="10" max="10" width="20.85546875" customWidth="1"/>
    <col min="11" max="11" width="21.42578125" customWidth="1"/>
    <col min="13" max="13" width="12.42578125" bestFit="1" customWidth="1"/>
    <col min="15" max="15" width="14" bestFit="1" customWidth="1"/>
  </cols>
  <sheetData>
    <row r="1" spans="5:16" ht="18.75" x14ac:dyDescent="0.3">
      <c r="O1" s="30" t="s">
        <v>34</v>
      </c>
      <c r="P1" s="31">
        <v>4.0000000000000002E-4</v>
      </c>
    </row>
    <row r="2" spans="5:16" ht="54.75" customHeight="1" x14ac:dyDescent="0.25">
      <c r="E2" s="27" t="s">
        <v>28</v>
      </c>
      <c r="F2" s="27" t="s">
        <v>0</v>
      </c>
      <c r="G2" s="27"/>
      <c r="H2" s="27"/>
      <c r="I2" s="27"/>
      <c r="J2" s="27"/>
      <c r="K2" s="27"/>
      <c r="L2" s="27" t="s">
        <v>9</v>
      </c>
      <c r="M2" s="27" t="s">
        <v>10</v>
      </c>
    </row>
    <row r="3" spans="5:16" x14ac:dyDescent="0.25">
      <c r="E3" s="25">
        <v>0</v>
      </c>
      <c r="F3" s="25">
        <v>0.25</v>
      </c>
      <c r="G3" s="25">
        <f>LN(F3)-F3+2</f>
        <v>0.36370563888010943</v>
      </c>
      <c r="H3" s="25">
        <f>(-F3+1)/F3</f>
        <v>3</v>
      </c>
      <c r="I3" s="25">
        <f>-(1/(F3^2))</f>
        <v>-16</v>
      </c>
      <c r="J3" s="25">
        <f>ABS((I3*G3)/(H3^2))</f>
        <v>0.64658780245352787</v>
      </c>
      <c r="K3" s="25">
        <f>F3-(G3/H3)</f>
        <v>0.12876478703996352</v>
      </c>
      <c r="L3" s="26"/>
      <c r="M3" s="26"/>
    </row>
    <row r="4" spans="5:16" x14ac:dyDescent="0.25">
      <c r="E4" s="25">
        <f>E3+1</f>
        <v>1</v>
      </c>
      <c r="F4" s="25">
        <f>K3</f>
        <v>0.12876478703996352</v>
      </c>
      <c r="G4" s="25">
        <f>LN(F4)-F4+2</f>
        <v>-0.17853268227726993</v>
      </c>
      <c r="H4" s="25">
        <f>(-F4+1)/F4</f>
        <v>6.7660983486862705</v>
      </c>
      <c r="I4" s="25">
        <f>-(1/(F4^2))</f>
        <v>-60.312283561467616</v>
      </c>
      <c r="J4" s="25">
        <f>ABS((I4*G4)/(H4^2))</f>
        <v>0.23520518408935417</v>
      </c>
      <c r="K4" s="25">
        <f>F4-(G4/H4)</f>
        <v>0.15515114341208669</v>
      </c>
      <c r="L4" s="25">
        <f>ABS(K4-K3)</f>
        <v>2.6386356372123165E-2</v>
      </c>
      <c r="M4" s="25" t="str">
        <f>IF(L4&lt;=$P$1,"Convergente","Divergente")</f>
        <v>Divergente</v>
      </c>
    </row>
    <row r="5" spans="5:16" x14ac:dyDescent="0.25">
      <c r="E5" s="25">
        <f t="shared" ref="E5:E6" si="0">E4+1</f>
        <v>2</v>
      </c>
      <c r="F5" s="25">
        <f t="shared" ref="F5:F6" si="1">K4</f>
        <v>0.15515114341208669</v>
      </c>
      <c r="G5" s="25">
        <f t="shared" ref="G5:G6" si="2">LN(F5)-F5+2</f>
        <v>-1.8506661806806157E-2</v>
      </c>
      <c r="H5" s="25">
        <f t="shared" ref="H5:H6" si="3">(-F5+1)/F5</f>
        <v>5.4453279428561228</v>
      </c>
      <c r="I5" s="25">
        <f t="shared" ref="I5:I6" si="4">-(1/(F5^2))</f>
        <v>-41.54225229096194</v>
      </c>
      <c r="J5" s="25">
        <f t="shared" ref="J5:J6" si="5">ABS((I5*G5)/(H5^2))</f>
        <v>2.5928061455258999E-2</v>
      </c>
      <c r="K5" s="25">
        <f t="shared" ref="K5:K6" si="6">F5-(G5/H5)</f>
        <v>0.15854977467929723</v>
      </c>
      <c r="L5" s="25">
        <f t="shared" ref="L5:L6" si="7">ABS(K5-K4)</f>
        <v>3.3986312672105445E-3</v>
      </c>
      <c r="M5" s="25" t="str">
        <f t="shared" ref="M5:M6" si="8">IF(L5&lt;=$P$1,"Convergente","Divergente")</f>
        <v>Divergente</v>
      </c>
    </row>
    <row r="6" spans="5:16" x14ac:dyDescent="0.25">
      <c r="E6" s="25">
        <f t="shared" si="0"/>
        <v>3</v>
      </c>
      <c r="F6" s="25">
        <f t="shared" si="1"/>
        <v>0.15854977467929723</v>
      </c>
      <c r="G6" s="25">
        <f t="shared" si="2"/>
        <v>-2.3647381150171398E-4</v>
      </c>
      <c r="H6" s="25">
        <f t="shared" si="3"/>
        <v>5.3071675883660268</v>
      </c>
      <c r="I6" s="25">
        <f t="shared" si="4"/>
        <v>-39.780362987734918</v>
      </c>
      <c r="J6" s="25">
        <f t="shared" si="5"/>
        <v>3.3398440567315637E-4</v>
      </c>
      <c r="K6" s="28">
        <f t="shared" si="6"/>
        <v>0.1585943321212028</v>
      </c>
      <c r="L6" s="25">
        <f t="shared" si="7"/>
        <v>4.4557441905568318E-5</v>
      </c>
      <c r="M6" s="25" t="str">
        <f t="shared" si="8"/>
        <v>Convergente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4"/>
  <sheetViews>
    <sheetView topLeftCell="D2" workbookViewId="0">
      <selection activeCell="H26" sqref="H26"/>
    </sheetView>
  </sheetViews>
  <sheetFormatPr baseColWidth="10" defaultRowHeight="15" x14ac:dyDescent="0.25"/>
  <cols>
    <col min="5" max="5" width="2.7109375" customWidth="1"/>
    <col min="7" max="7" width="18.85546875" customWidth="1"/>
    <col min="8" max="8" width="20.140625" customWidth="1"/>
    <col min="9" max="9" width="16.7109375" customWidth="1"/>
    <col min="10" max="10" width="25.85546875" customWidth="1"/>
    <col min="11" max="11" width="35.140625" customWidth="1"/>
    <col min="13" max="13" width="12.42578125" bestFit="1" customWidth="1"/>
    <col min="15" max="15" width="14" bestFit="1" customWidth="1"/>
  </cols>
  <sheetData>
    <row r="1" spans="5:16" ht="18.75" x14ac:dyDescent="0.3">
      <c r="O1" s="30" t="s">
        <v>34</v>
      </c>
      <c r="P1" s="31">
        <v>4.0000000000000002E-4</v>
      </c>
    </row>
    <row r="2" spans="5:16" ht="57" customHeight="1" x14ac:dyDescent="0.25">
      <c r="E2" s="27" t="s">
        <v>28</v>
      </c>
      <c r="F2" s="27" t="s">
        <v>0</v>
      </c>
      <c r="G2" s="27"/>
      <c r="H2" s="27"/>
      <c r="I2" s="27"/>
      <c r="J2" s="27"/>
      <c r="K2" s="27"/>
      <c r="L2" s="27" t="s">
        <v>9</v>
      </c>
      <c r="M2" s="27" t="s">
        <v>10</v>
      </c>
    </row>
    <row r="3" spans="5:16" x14ac:dyDescent="0.25">
      <c r="E3" s="25">
        <v>0</v>
      </c>
      <c r="F3" s="25">
        <v>0.75</v>
      </c>
      <c r="G3" s="25">
        <f>F3 - COS(F3)</f>
        <v>1.8311131126179103E-2</v>
      </c>
      <c r="H3" s="25">
        <f>SIN(F3) + 1</f>
        <v>1.681638760023334</v>
      </c>
      <c r="I3" s="25">
        <f>COS(F3)</f>
        <v>0.7316888688738209</v>
      </c>
      <c r="J3" s="25">
        <f>ABS((I3*G3)/(H3^2))</f>
        <v>4.7377943223304792E-3</v>
      </c>
      <c r="K3" s="25">
        <f>F3-(G3/H3)</f>
        <v>0.73911113875257906</v>
      </c>
      <c r="L3" s="26"/>
      <c r="M3" s="26"/>
    </row>
    <row r="4" spans="5:16" x14ac:dyDescent="0.25">
      <c r="E4" s="25">
        <f>E3+1</f>
        <v>1</v>
      </c>
      <c r="F4" s="25">
        <f>K3</f>
        <v>0.73911113875257906</v>
      </c>
      <c r="G4" s="25">
        <f>F4 - COS(F4)</f>
        <v>4.3523430164005283E-5</v>
      </c>
      <c r="H4" s="25">
        <f>SIN(F4) + 1</f>
        <v>1.673631249261522</v>
      </c>
      <c r="I4" s="25">
        <f>COS(F4)</f>
        <v>0.73906761532241505</v>
      </c>
      <c r="J4" s="25">
        <f>ABS((I4*G4)/(H4^2))</f>
        <v>1.1483855940764785E-5</v>
      </c>
      <c r="K4" s="28">
        <f>F4-(G4/H4)</f>
        <v>0.73908513336448467</v>
      </c>
      <c r="L4" s="25">
        <f>ABS(K4-K3)</f>
        <v>2.6005388094385573E-5</v>
      </c>
      <c r="M4" s="25" t="str">
        <f>IF(L4&lt;=$P$1,"Convergente","Divergente")</f>
        <v>Convergente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N34"/>
  <sheetViews>
    <sheetView topLeftCell="A7" workbookViewId="0">
      <selection activeCell="A26" sqref="A26"/>
    </sheetView>
  </sheetViews>
  <sheetFormatPr baseColWidth="10" defaultRowHeight="15" x14ac:dyDescent="0.25"/>
  <cols>
    <col min="2" max="2" width="9.7109375" customWidth="1"/>
    <col min="3" max="3" width="9.85546875" bestFit="1" customWidth="1"/>
    <col min="5" max="5" width="21.85546875" customWidth="1"/>
    <col min="6" max="7" width="16" customWidth="1"/>
    <col min="8" max="8" width="19.28515625" customWidth="1"/>
    <col min="9" max="9" width="24" customWidth="1"/>
    <col min="13" max="13" width="12.28515625" bestFit="1" customWidth="1"/>
  </cols>
  <sheetData>
    <row r="1" spans="3:14" ht="18.75" x14ac:dyDescent="0.3">
      <c r="M1" s="30" t="s">
        <v>34</v>
      </c>
      <c r="N1" s="32">
        <v>9.9999999999999995E-8</v>
      </c>
    </row>
    <row r="2" spans="3:14" x14ac:dyDescent="0.25">
      <c r="D2" t="s">
        <v>13</v>
      </c>
      <c r="E2" t="s">
        <v>12</v>
      </c>
    </row>
    <row r="3" spans="3:14" x14ac:dyDescent="0.25">
      <c r="C3" s="6" t="s">
        <v>11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</row>
    <row r="4" spans="3:14" x14ac:dyDescent="0.25">
      <c r="C4" s="3">
        <v>0</v>
      </c>
      <c r="D4" s="3">
        <v>-3</v>
      </c>
      <c r="E4" s="3">
        <v>-2</v>
      </c>
      <c r="F4" s="3">
        <f>D4^3 - 5*D4 + 1</f>
        <v>-11</v>
      </c>
      <c r="G4" s="3">
        <f>E4^3 - 5*E4 + 1</f>
        <v>3</v>
      </c>
      <c r="H4" s="3">
        <f>F4*G4</f>
        <v>-33</v>
      </c>
      <c r="I4" s="3">
        <f>(D4+E4)/2</f>
        <v>-2.5</v>
      </c>
      <c r="J4" s="3">
        <f>I4^3 - 5*I4 + 1</f>
        <v>-2.125</v>
      </c>
      <c r="K4" s="5"/>
      <c r="L4" s="5"/>
    </row>
    <row r="5" spans="3:14" x14ac:dyDescent="0.25">
      <c r="C5" s="3">
        <f>C4+1</f>
        <v>1</v>
      </c>
      <c r="D5" s="3">
        <f>IF(J4&lt;0,I4,D4)</f>
        <v>-2.5</v>
      </c>
      <c r="E5" s="3">
        <f>IF(J4&gt;0,I4,E4)</f>
        <v>-2</v>
      </c>
      <c r="F5" s="3">
        <f>D5^3 - 5*D5 + 1</f>
        <v>-2.125</v>
      </c>
      <c r="G5" s="3">
        <f>E5^3 - 5*E5 + 1</f>
        <v>3</v>
      </c>
      <c r="H5" s="3">
        <f>F5*G5</f>
        <v>-6.375</v>
      </c>
      <c r="I5" s="3">
        <f>(D5+E5)/2</f>
        <v>-2.25</v>
      </c>
      <c r="J5" s="3">
        <f>I5^3 - 5*I5 + 1</f>
        <v>0.859375</v>
      </c>
      <c r="K5" s="3">
        <f>ABS(I5-I4)</f>
        <v>0.25</v>
      </c>
      <c r="L5" s="9" t="str">
        <f>IF(K5&lt;=$N$1,"Convergente","Divergente")</f>
        <v>Divergente</v>
      </c>
    </row>
    <row r="6" spans="3:14" x14ac:dyDescent="0.25">
      <c r="C6" s="3">
        <f t="shared" ref="C6:C27" si="0">C5+1</f>
        <v>2</v>
      </c>
      <c r="D6" s="3">
        <f t="shared" ref="D6:D27" si="1">IF(J5&lt;0,I5,D5)</f>
        <v>-2.5</v>
      </c>
      <c r="E6" s="3">
        <f t="shared" ref="E6:E27" si="2">IF(J5&gt;0,I5,E5)</f>
        <v>-2.25</v>
      </c>
      <c r="F6" s="3">
        <f t="shared" ref="F6:G21" si="3">D6^3 - 5*D6 + 1</f>
        <v>-2.125</v>
      </c>
      <c r="G6" s="3">
        <f t="shared" si="3"/>
        <v>0.859375</v>
      </c>
      <c r="H6" s="3">
        <f t="shared" ref="H6:H27" si="4">F6*G6</f>
        <v>-1.826171875</v>
      </c>
      <c r="I6" s="3">
        <f t="shared" ref="I6:I27" si="5">(D6+E6)/2</f>
        <v>-2.375</v>
      </c>
      <c r="J6" s="3">
        <f t="shared" ref="J6:J27" si="6">I6^3 - 5*I6 + 1</f>
        <v>-0.521484375</v>
      </c>
      <c r="K6" s="3">
        <f t="shared" ref="K6:K27" si="7">ABS(I6-I5)</f>
        <v>0.125</v>
      </c>
      <c r="L6" s="9" t="str">
        <f t="shared" ref="L6:L27" si="8">IF(K6&lt;=$N$1,"Convergente","Divergente")</f>
        <v>Divergente</v>
      </c>
    </row>
    <row r="7" spans="3:14" x14ac:dyDescent="0.25">
      <c r="C7" s="3">
        <f t="shared" si="0"/>
        <v>3</v>
      </c>
      <c r="D7" s="3">
        <f t="shared" si="1"/>
        <v>-2.375</v>
      </c>
      <c r="E7" s="3">
        <f t="shared" si="2"/>
        <v>-2.25</v>
      </c>
      <c r="F7" s="3">
        <f t="shared" si="3"/>
        <v>-0.521484375</v>
      </c>
      <c r="G7" s="3">
        <f t="shared" si="3"/>
        <v>0.859375</v>
      </c>
      <c r="H7" s="3">
        <f t="shared" si="4"/>
        <v>-0.448150634765625</v>
      </c>
      <c r="I7" s="3">
        <f t="shared" si="5"/>
        <v>-2.3125</v>
      </c>
      <c r="J7" s="3">
        <f t="shared" si="6"/>
        <v>0.196044921875</v>
      </c>
      <c r="K7" s="3">
        <f t="shared" si="7"/>
        <v>6.25E-2</v>
      </c>
      <c r="L7" s="9" t="str">
        <f t="shared" si="8"/>
        <v>Divergente</v>
      </c>
    </row>
    <row r="8" spans="3:14" x14ac:dyDescent="0.25">
      <c r="C8" s="3">
        <f t="shared" si="0"/>
        <v>4</v>
      </c>
      <c r="D8" s="3">
        <f t="shared" si="1"/>
        <v>-2.375</v>
      </c>
      <c r="E8" s="3">
        <f t="shared" si="2"/>
        <v>-2.3125</v>
      </c>
      <c r="F8" s="3">
        <f t="shared" si="3"/>
        <v>-0.521484375</v>
      </c>
      <c r="G8" s="3">
        <f t="shared" si="3"/>
        <v>0.196044921875</v>
      </c>
      <c r="H8" s="3">
        <f t="shared" si="4"/>
        <v>-0.1022343635559082</v>
      </c>
      <c r="I8" s="3">
        <f t="shared" si="5"/>
        <v>-2.34375</v>
      </c>
      <c r="J8" s="3">
        <f t="shared" si="6"/>
        <v>-0.155853271484375</v>
      </c>
      <c r="K8" s="3">
        <f t="shared" si="7"/>
        <v>3.125E-2</v>
      </c>
      <c r="L8" s="9" t="str">
        <f t="shared" si="8"/>
        <v>Divergente</v>
      </c>
    </row>
    <row r="9" spans="3:14" x14ac:dyDescent="0.25">
      <c r="C9" s="3">
        <f t="shared" si="0"/>
        <v>5</v>
      </c>
      <c r="D9" s="3">
        <f t="shared" si="1"/>
        <v>-2.34375</v>
      </c>
      <c r="E9" s="3">
        <f t="shared" si="2"/>
        <v>-2.3125</v>
      </c>
      <c r="F9" s="3">
        <f t="shared" si="3"/>
        <v>-0.155853271484375</v>
      </c>
      <c r="G9" s="3">
        <f t="shared" si="3"/>
        <v>0.196044921875</v>
      </c>
      <c r="H9" s="3">
        <f t="shared" si="4"/>
        <v>-3.0554242432117462E-2</v>
      </c>
      <c r="I9" s="3">
        <f t="shared" si="5"/>
        <v>-2.328125</v>
      </c>
      <c r="J9" s="3">
        <f t="shared" si="6"/>
        <v>2.1800994873046875E-2</v>
      </c>
      <c r="K9" s="3">
        <f t="shared" si="7"/>
        <v>1.5625E-2</v>
      </c>
      <c r="L9" s="9" t="str">
        <f t="shared" si="8"/>
        <v>Divergente</v>
      </c>
    </row>
    <row r="10" spans="3:14" x14ac:dyDescent="0.25">
      <c r="C10" s="3">
        <f t="shared" si="0"/>
        <v>6</v>
      </c>
      <c r="D10" s="3">
        <f t="shared" si="1"/>
        <v>-2.34375</v>
      </c>
      <c r="E10" s="3">
        <f t="shared" si="2"/>
        <v>-2.328125</v>
      </c>
      <c r="F10" s="3">
        <f t="shared" si="3"/>
        <v>-0.155853271484375</v>
      </c>
      <c r="G10" s="3">
        <f t="shared" si="3"/>
        <v>2.1800994873046875E-2</v>
      </c>
      <c r="H10" s="3">
        <f t="shared" si="4"/>
        <v>-3.3977563725784421E-3</v>
      </c>
      <c r="I10" s="3">
        <f t="shared" si="5"/>
        <v>-2.3359375</v>
      </c>
      <c r="J10" s="3">
        <f t="shared" si="6"/>
        <v>-6.6598415374755859E-2</v>
      </c>
      <c r="K10" s="3">
        <f t="shared" si="7"/>
        <v>7.8125E-3</v>
      </c>
      <c r="L10" s="9" t="str">
        <f t="shared" si="8"/>
        <v>Divergente</v>
      </c>
    </row>
    <row r="11" spans="3:14" x14ac:dyDescent="0.25">
      <c r="C11" s="3">
        <f t="shared" si="0"/>
        <v>7</v>
      </c>
      <c r="D11" s="3">
        <f t="shared" si="1"/>
        <v>-2.3359375</v>
      </c>
      <c r="E11" s="3">
        <f t="shared" si="2"/>
        <v>-2.328125</v>
      </c>
      <c r="F11" s="3">
        <f t="shared" si="3"/>
        <v>-6.6598415374755859E-2</v>
      </c>
      <c r="G11" s="3">
        <f t="shared" si="3"/>
        <v>2.1800994873046875E-2</v>
      </c>
      <c r="H11" s="3">
        <f t="shared" si="4"/>
        <v>-1.4519117121380987E-3</v>
      </c>
      <c r="I11" s="3">
        <f t="shared" si="5"/>
        <v>-2.33203125</v>
      </c>
      <c r="J11" s="3">
        <f t="shared" si="6"/>
        <v>-2.2291958332061768E-2</v>
      </c>
      <c r="K11" s="3">
        <f t="shared" si="7"/>
        <v>3.90625E-3</v>
      </c>
      <c r="L11" s="9" t="str">
        <f t="shared" si="8"/>
        <v>Divergente</v>
      </c>
    </row>
    <row r="12" spans="3:14" x14ac:dyDescent="0.25">
      <c r="C12" s="3">
        <f t="shared" si="0"/>
        <v>8</v>
      </c>
      <c r="D12" s="3">
        <f t="shared" si="1"/>
        <v>-2.33203125</v>
      </c>
      <c r="E12" s="3">
        <f t="shared" si="2"/>
        <v>-2.328125</v>
      </c>
      <c r="F12" s="3">
        <f t="shared" si="3"/>
        <v>-2.2291958332061768E-2</v>
      </c>
      <c r="G12" s="3">
        <f t="shared" si="3"/>
        <v>2.1800994873046875E-2</v>
      </c>
      <c r="H12" s="3">
        <f t="shared" si="4"/>
        <v>-4.8598686930745316E-4</v>
      </c>
      <c r="I12" s="3">
        <f t="shared" si="5"/>
        <v>-2.330078125</v>
      </c>
      <c r="J12" s="3">
        <f t="shared" si="6"/>
        <v>-2.1881610155105591E-4</v>
      </c>
      <c r="K12" s="3">
        <f t="shared" si="7"/>
        <v>1.953125E-3</v>
      </c>
      <c r="L12" s="9" t="str">
        <f t="shared" si="8"/>
        <v>Divergente</v>
      </c>
    </row>
    <row r="13" spans="3:14" x14ac:dyDescent="0.25">
      <c r="C13" s="3">
        <f t="shared" si="0"/>
        <v>9</v>
      </c>
      <c r="D13" s="3">
        <f t="shared" si="1"/>
        <v>-2.330078125</v>
      </c>
      <c r="E13" s="3">
        <f t="shared" si="2"/>
        <v>-2.328125</v>
      </c>
      <c r="F13" s="3">
        <f t="shared" si="3"/>
        <v>-2.1881610155105591E-4</v>
      </c>
      <c r="G13" s="3">
        <f t="shared" si="3"/>
        <v>2.1800994873046875E-2</v>
      </c>
      <c r="H13" s="3">
        <f t="shared" si="4"/>
        <v>-4.7704087080546742E-6</v>
      </c>
      <c r="I13" s="3">
        <f t="shared" si="5"/>
        <v>-2.3291015625</v>
      </c>
      <c r="J13" s="3">
        <f t="shared" si="6"/>
        <v>1.0797752998769283E-2</v>
      </c>
      <c r="K13" s="3">
        <f t="shared" si="7"/>
        <v>9.765625E-4</v>
      </c>
      <c r="L13" s="9" t="str">
        <f t="shared" si="8"/>
        <v>Divergente</v>
      </c>
    </row>
    <row r="14" spans="3:14" x14ac:dyDescent="0.25">
      <c r="C14" s="3">
        <f t="shared" si="0"/>
        <v>10</v>
      </c>
      <c r="D14" s="3">
        <f t="shared" si="1"/>
        <v>-2.330078125</v>
      </c>
      <c r="E14" s="3">
        <f t="shared" si="2"/>
        <v>-2.3291015625</v>
      </c>
      <c r="F14" s="3">
        <f t="shared" si="3"/>
        <v>-2.1881610155105591E-4</v>
      </c>
      <c r="G14" s="3">
        <f t="shared" si="3"/>
        <v>1.0797752998769283E-2</v>
      </c>
      <c r="H14" s="3">
        <f t="shared" si="4"/>
        <v>-2.362722216701918E-6</v>
      </c>
      <c r="I14" s="3">
        <f t="shared" si="5"/>
        <v>-2.32958984375</v>
      </c>
      <c r="J14" s="3">
        <f t="shared" si="6"/>
        <v>5.2911347011104226E-3</v>
      </c>
      <c r="K14" s="3">
        <f t="shared" si="7"/>
        <v>4.8828125E-4</v>
      </c>
      <c r="L14" s="9" t="str">
        <f t="shared" si="8"/>
        <v>Divergente</v>
      </c>
    </row>
    <row r="15" spans="3:14" x14ac:dyDescent="0.25">
      <c r="C15" s="3">
        <f t="shared" si="0"/>
        <v>11</v>
      </c>
      <c r="D15" s="3">
        <f t="shared" si="1"/>
        <v>-2.330078125</v>
      </c>
      <c r="E15" s="3">
        <f t="shared" si="2"/>
        <v>-2.32958984375</v>
      </c>
      <c r="F15" s="3">
        <f t="shared" si="3"/>
        <v>-2.1881610155105591E-4</v>
      </c>
      <c r="G15" s="3">
        <f t="shared" si="3"/>
        <v>5.2911347011104226E-3</v>
      </c>
      <c r="H15" s="3">
        <f t="shared" si="4"/>
        <v>-1.1577854680784941E-6</v>
      </c>
      <c r="I15" s="3">
        <f t="shared" si="5"/>
        <v>-2.329833984375</v>
      </c>
      <c r="J15" s="3">
        <f t="shared" si="6"/>
        <v>2.5365759065607563E-3</v>
      </c>
      <c r="K15" s="3">
        <f t="shared" si="7"/>
        <v>2.44140625E-4</v>
      </c>
      <c r="L15" s="9" t="str">
        <f t="shared" si="8"/>
        <v>Divergente</v>
      </c>
    </row>
    <row r="16" spans="3:14" x14ac:dyDescent="0.25">
      <c r="C16" s="3">
        <f t="shared" si="0"/>
        <v>12</v>
      </c>
      <c r="D16" s="3">
        <f t="shared" si="1"/>
        <v>-2.330078125</v>
      </c>
      <c r="E16" s="3">
        <f t="shared" si="2"/>
        <v>-2.329833984375</v>
      </c>
      <c r="F16" s="3">
        <f t="shared" si="3"/>
        <v>-2.1881610155105591E-4</v>
      </c>
      <c r="G16" s="3">
        <f t="shared" si="3"/>
        <v>2.5365759065607563E-3</v>
      </c>
      <c r="H16" s="3">
        <f t="shared" si="4"/>
        <v>-5.5504365116196015E-7</v>
      </c>
      <c r="I16" s="3">
        <f t="shared" si="5"/>
        <v>-2.3299560546875</v>
      </c>
      <c r="J16" s="3">
        <f t="shared" si="6"/>
        <v>1.1589840596570866E-3</v>
      </c>
      <c r="K16" s="3">
        <f t="shared" si="7"/>
        <v>1.220703125E-4</v>
      </c>
      <c r="L16" s="9" t="str">
        <f t="shared" si="8"/>
        <v>Divergente</v>
      </c>
    </row>
    <row r="17" spans="3:12" x14ac:dyDescent="0.25">
      <c r="C17" s="3">
        <f t="shared" si="0"/>
        <v>13</v>
      </c>
      <c r="D17" s="3">
        <f t="shared" si="1"/>
        <v>-2.330078125</v>
      </c>
      <c r="E17" s="3">
        <f t="shared" si="2"/>
        <v>-2.3299560546875</v>
      </c>
      <c r="F17" s="3">
        <f t="shared" si="3"/>
        <v>-2.1881610155105591E-4</v>
      </c>
      <c r="G17" s="3">
        <f t="shared" si="3"/>
        <v>1.1589840596570866E-3</v>
      </c>
      <c r="H17" s="3">
        <f t="shared" si="4"/>
        <v>-2.536043736939801E-7</v>
      </c>
      <c r="I17" s="3">
        <f t="shared" si="5"/>
        <v>-2.33001708984375</v>
      </c>
      <c r="J17" s="3">
        <f t="shared" si="6"/>
        <v>4.7011001902319549E-4</v>
      </c>
      <c r="K17" s="3">
        <f t="shared" si="7"/>
        <v>6.103515625E-5</v>
      </c>
      <c r="L17" s="9" t="str">
        <f t="shared" si="8"/>
        <v>Divergente</v>
      </c>
    </row>
    <row r="18" spans="3:12" x14ac:dyDescent="0.25">
      <c r="C18" s="3">
        <f t="shared" si="0"/>
        <v>14</v>
      </c>
      <c r="D18" s="3">
        <f t="shared" si="1"/>
        <v>-2.330078125</v>
      </c>
      <c r="E18" s="3">
        <f t="shared" si="2"/>
        <v>-2.33001708984375</v>
      </c>
      <c r="F18" s="3">
        <f t="shared" si="3"/>
        <v>-2.1881610155105591E-4</v>
      </c>
      <c r="G18" s="3">
        <f t="shared" si="3"/>
        <v>4.7011001902319549E-4</v>
      </c>
      <c r="H18" s="3">
        <f t="shared" si="4"/>
        <v>-1.0286764166274837E-7</v>
      </c>
      <c r="I18" s="3">
        <f t="shared" si="5"/>
        <v>-2.330047607421875</v>
      </c>
      <c r="J18" s="3">
        <f t="shared" si="6"/>
        <v>1.2565346881387995E-4</v>
      </c>
      <c r="K18" s="3">
        <f t="shared" si="7"/>
        <v>3.0517578125E-5</v>
      </c>
      <c r="L18" s="9" t="str">
        <f t="shared" si="8"/>
        <v>Divergente</v>
      </c>
    </row>
    <row r="19" spans="3:12" x14ac:dyDescent="0.25">
      <c r="C19" s="3">
        <f t="shared" si="0"/>
        <v>15</v>
      </c>
      <c r="D19" s="3">
        <f t="shared" si="1"/>
        <v>-2.330078125</v>
      </c>
      <c r="E19" s="3">
        <f t="shared" si="2"/>
        <v>-2.330047607421875</v>
      </c>
      <c r="F19" s="3">
        <f t="shared" si="3"/>
        <v>-2.1881610155105591E-4</v>
      </c>
      <c r="G19" s="3">
        <f t="shared" si="3"/>
        <v>1.2565346881387995E-4</v>
      </c>
      <c r="H19" s="3">
        <f t="shared" si="4"/>
        <v>-2.7495002192220393E-8</v>
      </c>
      <c r="I19" s="3">
        <f t="shared" si="5"/>
        <v>-2.3300628662109375</v>
      </c>
      <c r="J19" s="3">
        <f t="shared" si="6"/>
        <v>-4.6579688838477296E-5</v>
      </c>
      <c r="K19" s="3">
        <f t="shared" si="7"/>
        <v>1.52587890625E-5</v>
      </c>
      <c r="L19" s="9" t="str">
        <f t="shared" si="8"/>
        <v>Divergente</v>
      </c>
    </row>
    <row r="20" spans="3:12" x14ac:dyDescent="0.25">
      <c r="C20" s="3">
        <f t="shared" si="0"/>
        <v>16</v>
      </c>
      <c r="D20" s="3">
        <f t="shared" si="1"/>
        <v>-2.3300628662109375</v>
      </c>
      <c r="E20" s="3">
        <f t="shared" si="2"/>
        <v>-2.330047607421875</v>
      </c>
      <c r="F20" s="3">
        <f t="shared" si="3"/>
        <v>-4.6579688838477296E-5</v>
      </c>
      <c r="G20" s="3">
        <f t="shared" si="3"/>
        <v>1.2565346881387995E-4</v>
      </c>
      <c r="H20" s="3">
        <f t="shared" si="4"/>
        <v>-5.8528994788258387E-9</v>
      </c>
      <c r="I20" s="3">
        <f t="shared" si="5"/>
        <v>-2.3300552368164062</v>
      </c>
      <c r="J20" s="3">
        <f t="shared" si="6"/>
        <v>3.9537296869340821E-5</v>
      </c>
      <c r="K20" s="3">
        <f t="shared" si="7"/>
        <v>7.62939453125E-6</v>
      </c>
      <c r="L20" s="9" t="str">
        <f t="shared" si="8"/>
        <v>Divergente</v>
      </c>
    </row>
    <row r="21" spans="3:12" x14ac:dyDescent="0.25">
      <c r="C21" s="3">
        <f t="shared" si="0"/>
        <v>17</v>
      </c>
      <c r="D21" s="3">
        <f t="shared" si="1"/>
        <v>-2.3300628662109375</v>
      </c>
      <c r="E21" s="3">
        <f t="shared" si="2"/>
        <v>-2.3300552368164062</v>
      </c>
      <c r="F21" s="3">
        <f t="shared" si="3"/>
        <v>-4.6579688838477296E-5</v>
      </c>
      <c r="G21" s="3">
        <f t="shared" si="3"/>
        <v>3.9537296869340821E-5</v>
      </c>
      <c r="H21" s="3">
        <f t="shared" si="4"/>
        <v>-1.8416349856883981E-9</v>
      </c>
      <c r="I21" s="3">
        <f t="shared" si="5"/>
        <v>-2.3300590515136719</v>
      </c>
      <c r="J21" s="3">
        <f t="shared" si="6"/>
        <v>-3.5210942641583642E-6</v>
      </c>
      <c r="K21" s="3">
        <f t="shared" si="7"/>
        <v>3.814697265625E-6</v>
      </c>
      <c r="L21" s="9" t="str">
        <f t="shared" si="8"/>
        <v>Divergente</v>
      </c>
    </row>
    <row r="22" spans="3:12" x14ac:dyDescent="0.25">
      <c r="C22" s="3">
        <f t="shared" si="0"/>
        <v>18</v>
      </c>
      <c r="D22" s="3">
        <f t="shared" si="1"/>
        <v>-2.3300590515136719</v>
      </c>
      <c r="E22" s="3">
        <f t="shared" si="2"/>
        <v>-2.3300552368164062</v>
      </c>
      <c r="F22" s="3">
        <f t="shared" ref="F22:G27" si="9">D22^3 - 5*D22 + 1</f>
        <v>-3.5210942641583642E-6</v>
      </c>
      <c r="G22" s="3">
        <f t="shared" si="9"/>
        <v>3.9537296869340821E-5</v>
      </c>
      <c r="H22" s="3">
        <f t="shared" si="4"/>
        <v>-1.3921454922696242E-10</v>
      </c>
      <c r="I22" s="3">
        <f t="shared" si="5"/>
        <v>-2.3300571441650391</v>
      </c>
      <c r="J22" s="3">
        <f t="shared" si="6"/>
        <v>1.8008126732027563E-5</v>
      </c>
      <c r="K22" s="3">
        <f t="shared" si="7"/>
        <v>1.9073486328125E-6</v>
      </c>
      <c r="L22" s="9" t="str">
        <f t="shared" si="8"/>
        <v>Divergente</v>
      </c>
    </row>
    <row r="23" spans="3:12" x14ac:dyDescent="0.25">
      <c r="C23" s="3">
        <f t="shared" si="0"/>
        <v>19</v>
      </c>
      <c r="D23" s="3">
        <f t="shared" si="1"/>
        <v>-2.3300590515136719</v>
      </c>
      <c r="E23" s="3">
        <f t="shared" si="2"/>
        <v>-2.3300571441650391</v>
      </c>
      <c r="F23" s="3">
        <f t="shared" si="9"/>
        <v>-3.5210942641583642E-6</v>
      </c>
      <c r="G23" s="3">
        <f t="shared" si="9"/>
        <v>1.8008126732027563E-5</v>
      </c>
      <c r="H23" s="3">
        <f t="shared" si="4"/>
        <v>-6.3408311744379166E-11</v>
      </c>
      <c r="I23" s="3">
        <f t="shared" si="5"/>
        <v>-2.3300580978393555</v>
      </c>
      <c r="J23" s="3">
        <f t="shared" si="6"/>
        <v>7.2435225924039059E-6</v>
      </c>
      <c r="K23" s="3">
        <f t="shared" si="7"/>
        <v>9.5367431640625E-7</v>
      </c>
      <c r="L23" s="9" t="str">
        <f t="shared" si="8"/>
        <v>Divergente</v>
      </c>
    </row>
    <row r="24" spans="3:12" x14ac:dyDescent="0.25">
      <c r="C24" s="3">
        <f t="shared" si="0"/>
        <v>20</v>
      </c>
      <c r="D24" s="3">
        <f t="shared" si="1"/>
        <v>-2.3300590515136719</v>
      </c>
      <c r="E24" s="3">
        <f t="shared" si="2"/>
        <v>-2.3300580978393555</v>
      </c>
      <c r="F24" s="3">
        <f t="shared" si="9"/>
        <v>-3.5210942641583642E-6</v>
      </c>
      <c r="G24" s="3">
        <f t="shared" si="9"/>
        <v>7.2435225924039059E-6</v>
      </c>
      <c r="H24" s="3">
        <f t="shared" si="4"/>
        <v>-2.5505125852414918E-11</v>
      </c>
      <c r="I24" s="3">
        <f t="shared" si="5"/>
        <v>-2.3300585746765137</v>
      </c>
      <c r="J24" s="3">
        <f t="shared" si="6"/>
        <v>1.8612157521857853E-6</v>
      </c>
      <c r="K24" s="3">
        <f t="shared" si="7"/>
        <v>4.76837158203125E-7</v>
      </c>
      <c r="L24" s="9" t="str">
        <f t="shared" si="8"/>
        <v>Divergente</v>
      </c>
    </row>
    <row r="25" spans="3:12" x14ac:dyDescent="0.25">
      <c r="C25" s="3">
        <f t="shared" si="0"/>
        <v>21</v>
      </c>
      <c r="D25" s="3">
        <f t="shared" si="1"/>
        <v>-2.3300590515136719</v>
      </c>
      <c r="E25" s="3">
        <f t="shared" si="2"/>
        <v>-2.3300585746765137</v>
      </c>
      <c r="F25" s="3">
        <f t="shared" si="9"/>
        <v>-3.5210942641583642E-6</v>
      </c>
      <c r="G25" s="3">
        <f t="shared" si="9"/>
        <v>1.8612157521857853E-6</v>
      </c>
      <c r="H25" s="3">
        <f t="shared" si="4"/>
        <v>-6.5535161093825642E-12</v>
      </c>
      <c r="I25" s="3">
        <f t="shared" si="5"/>
        <v>-2.3300588130950928</v>
      </c>
      <c r="J25" s="3">
        <f t="shared" si="6"/>
        <v>-8.2993885897053588E-7</v>
      </c>
      <c r="K25" s="3">
        <f t="shared" si="7"/>
        <v>2.384185791015625E-7</v>
      </c>
      <c r="L25" s="9" t="str">
        <f t="shared" si="8"/>
        <v>Divergente</v>
      </c>
    </row>
    <row r="26" spans="3:12" x14ac:dyDescent="0.25">
      <c r="C26" s="3">
        <f t="shared" si="0"/>
        <v>22</v>
      </c>
      <c r="D26" s="3">
        <f t="shared" si="1"/>
        <v>-2.3300588130950928</v>
      </c>
      <c r="E26" s="3">
        <f t="shared" si="2"/>
        <v>-2.3300585746765137</v>
      </c>
      <c r="F26" s="3">
        <f t="shared" si="9"/>
        <v>-8.2993885897053588E-7</v>
      </c>
      <c r="G26" s="3">
        <f t="shared" si="9"/>
        <v>1.8612157521857853E-6</v>
      </c>
      <c r="H26" s="3">
        <f t="shared" si="4"/>
        <v>-1.5446952776670583E-12</v>
      </c>
      <c r="I26" s="3">
        <f t="shared" si="5"/>
        <v>-2.3300586938858032</v>
      </c>
      <c r="J26" s="3">
        <f t="shared" si="6"/>
        <v>5.1563854697178613E-7</v>
      </c>
      <c r="K26" s="3">
        <f t="shared" si="7"/>
        <v>1.1920928955078125E-7</v>
      </c>
      <c r="L26" s="9" t="str">
        <f t="shared" si="8"/>
        <v>Divergente</v>
      </c>
    </row>
    <row r="27" spans="3:12" x14ac:dyDescent="0.25">
      <c r="C27" s="3">
        <f t="shared" si="0"/>
        <v>23</v>
      </c>
      <c r="D27" s="3">
        <f t="shared" si="1"/>
        <v>-2.3300588130950928</v>
      </c>
      <c r="E27" s="3">
        <f t="shared" si="2"/>
        <v>-2.3300586938858032</v>
      </c>
      <c r="F27" s="3">
        <f t="shared" si="9"/>
        <v>-8.2993885897053588E-7</v>
      </c>
      <c r="G27" s="3">
        <f t="shared" si="9"/>
        <v>5.1563854697178613E-7</v>
      </c>
      <c r="H27" s="3">
        <f t="shared" si="4"/>
        <v>-4.2794846731498925E-13</v>
      </c>
      <c r="I27" s="10">
        <f t="shared" si="5"/>
        <v>-2.330058753490448</v>
      </c>
      <c r="J27" s="3">
        <f t="shared" si="6"/>
        <v>-1.5715013113037912E-7</v>
      </c>
      <c r="K27" s="3">
        <f t="shared" si="7"/>
        <v>5.9604644775390625E-8</v>
      </c>
      <c r="L27" s="9" t="str">
        <f t="shared" si="8"/>
        <v>Convergente</v>
      </c>
    </row>
    <row r="30" spans="3:12" ht="54" customHeight="1" x14ac:dyDescent="0.25">
      <c r="C30" s="27" t="s">
        <v>28</v>
      </c>
      <c r="D30" s="27" t="s">
        <v>0</v>
      </c>
      <c r="E30" s="27"/>
      <c r="F30" s="27"/>
      <c r="G30" s="27"/>
      <c r="H30" s="27"/>
      <c r="I30" s="27"/>
      <c r="J30" s="27" t="s">
        <v>9</v>
      </c>
      <c r="K30" s="27" t="s">
        <v>10</v>
      </c>
    </row>
    <row r="31" spans="3:12" x14ac:dyDescent="0.25">
      <c r="C31" s="25">
        <v>0</v>
      </c>
      <c r="D31" s="25">
        <v>-2.5</v>
      </c>
      <c r="E31" s="25">
        <f>D31^3 - 5*D31 +1</f>
        <v>-2.125</v>
      </c>
      <c r="F31" s="25">
        <f>3 * D31^2 - 5</f>
        <v>13.75</v>
      </c>
      <c r="G31" s="25">
        <f xml:space="preserve"> 6*D31</f>
        <v>-15</v>
      </c>
      <c r="H31" s="25">
        <f>ABS((G31*E31)/(F31^2))</f>
        <v>0.16859504132231404</v>
      </c>
      <c r="I31" s="25">
        <f>D31-(E31/F31)</f>
        <v>-2.3454545454545457</v>
      </c>
      <c r="J31" s="26"/>
      <c r="K31" s="26"/>
    </row>
    <row r="32" spans="3:12" x14ac:dyDescent="0.25">
      <c r="C32" s="25">
        <f>C31+1</f>
        <v>1</v>
      </c>
      <c r="D32" s="25">
        <f>I31</f>
        <v>-2.3454545454545457</v>
      </c>
      <c r="E32" s="25">
        <f>D32^3 - 5*D32 +1</f>
        <v>-0.17544102178813148</v>
      </c>
      <c r="F32" s="25">
        <f>3 * D32^2 - 5</f>
        <v>11.503471074380169</v>
      </c>
      <c r="G32" s="25">
        <f xml:space="preserve"> 6*D32</f>
        <v>-14.072727272727274</v>
      </c>
      <c r="H32" s="25">
        <f>ABS((G32*E32)/(F32^2))</f>
        <v>1.865742092611599E-2</v>
      </c>
      <c r="I32" s="25">
        <f>D32-(E32/F32)</f>
        <v>-2.330203407719357</v>
      </c>
      <c r="J32" s="25">
        <f>ABS(I32-I31)</f>
        <v>1.5251137735188713E-2</v>
      </c>
      <c r="K32" s="25" t="str">
        <f>IF(J32&lt;=$N$1,"Convergente","Divergente")</f>
        <v>Divergente</v>
      </c>
    </row>
    <row r="33" spans="3:11" x14ac:dyDescent="0.25">
      <c r="C33" s="25">
        <f t="shared" ref="C33:C34" si="10">C32+1</f>
        <v>2</v>
      </c>
      <c r="D33" s="25">
        <f t="shared" ref="D33:D34" si="11">I32</f>
        <v>-2.330203407719357</v>
      </c>
      <c r="E33" s="25">
        <f t="shared" ref="E33:E34" si="12">D33^3 - 5*D33 +1</f>
        <v>-1.6330911236384082E-3</v>
      </c>
      <c r="F33" s="25">
        <f t="shared" ref="F33:F34" si="13">3 * D33^2 - 5</f>
        <v>11.289543764040712</v>
      </c>
      <c r="G33" s="25">
        <f t="shared" ref="G33:G34" si="14" xml:space="preserve"> 6*D33</f>
        <v>-13.981220446316142</v>
      </c>
      <c r="H33" s="25">
        <f t="shared" ref="H33:H34" si="15">ABS((G33*E33)/(F33^2))</f>
        <v>1.7914418632561195E-4</v>
      </c>
      <c r="I33" s="25">
        <f t="shared" ref="I33:I34" si="16">D33-(E33/F33)</f>
        <v>-2.3300587525271039</v>
      </c>
      <c r="J33" s="25">
        <f t="shared" ref="J33:J34" si="17">ABS(I33-I32)</f>
        <v>1.4465519225304035E-4</v>
      </c>
      <c r="K33" s="25" t="str">
        <f t="shared" ref="K33:K34" si="18">IF(J33&lt;=$N$1,"Convergente","Divergente")</f>
        <v>Divergente</v>
      </c>
    </row>
    <row r="34" spans="3:11" x14ac:dyDescent="0.25">
      <c r="C34" s="25">
        <f t="shared" si="10"/>
        <v>3</v>
      </c>
      <c r="D34" s="25">
        <f t="shared" si="11"/>
        <v>-2.3300587525271039</v>
      </c>
      <c r="E34" s="25">
        <f t="shared" si="12"/>
        <v>-1.462763616899565E-7</v>
      </c>
      <c r="F34" s="25">
        <f t="shared" si="13"/>
        <v>11.287521370684491</v>
      </c>
      <c r="G34" s="25">
        <f t="shared" si="14"/>
        <v>-13.980352515162624</v>
      </c>
      <c r="H34" s="25">
        <f t="shared" si="15"/>
        <v>1.6050741514857379E-8</v>
      </c>
      <c r="I34" s="28">
        <f t="shared" si="16"/>
        <v>-2.3300587395679822</v>
      </c>
      <c r="J34" s="25">
        <f t="shared" si="17"/>
        <v>1.2959121775679705E-8</v>
      </c>
      <c r="K34" s="25" t="str">
        <f t="shared" si="18"/>
        <v>Convergente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"/>
  <sheetViews>
    <sheetView workbookViewId="0">
      <selection activeCell="B2" sqref="B2:F15"/>
    </sheetView>
  </sheetViews>
  <sheetFormatPr baseColWidth="10" defaultRowHeight="15" x14ac:dyDescent="0.25"/>
  <cols>
    <col min="2" max="2" width="5.7109375" customWidth="1"/>
    <col min="3" max="3" width="6" customWidth="1"/>
    <col min="6" max="6" width="11.42578125" customWidth="1"/>
    <col min="7" max="24" width="0" hidden="1" customWidth="1"/>
  </cols>
  <sheetData>
    <row r="2" spans="2:25" ht="15.75" x14ac:dyDescent="0.25">
      <c r="B2" s="41"/>
      <c r="C2" s="41"/>
      <c r="D2" s="39" t="s">
        <v>34</v>
      </c>
      <c r="E2" s="40">
        <v>2.0000000000000001E-4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2:25" x14ac:dyDescent="0.25">
      <c r="B3" s="41"/>
      <c r="C3" s="41"/>
      <c r="D3" s="37" t="s">
        <v>50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</row>
    <row r="4" spans="2:25" x14ac:dyDescent="0.25">
      <c r="B4" s="34" t="s">
        <v>37</v>
      </c>
      <c r="C4" s="33">
        <v>1</v>
      </c>
      <c r="D4" s="34" t="s">
        <v>35</v>
      </c>
      <c r="E4" s="22">
        <v>0</v>
      </c>
      <c r="F4" s="22">
        <f>E10+E4</f>
        <v>-1.8333333333333333</v>
      </c>
      <c r="G4" s="22">
        <f t="shared" ref="G4:N4" si="0">F10+F4</f>
        <v>-2.4</v>
      </c>
      <c r="H4" s="22">
        <f t="shared" si="0"/>
        <v>-2.6555555555555554</v>
      </c>
      <c r="I4" s="22">
        <f t="shared" si="0"/>
        <v>-2.7906976744186043</v>
      </c>
      <c r="J4" s="22">
        <f t="shared" si="0"/>
        <v>-2.8685300207039335</v>
      </c>
      <c r="K4" s="22">
        <f t="shared" si="0"/>
        <v>-2.9157024793388424</v>
      </c>
      <c r="L4" s="22">
        <f t="shared" si="0"/>
        <v>-2.9452304394426574</v>
      </c>
      <c r="M4" s="22">
        <f t="shared" si="0"/>
        <v>-2.9641065225781547</v>
      </c>
      <c r="N4" s="22">
        <f t="shared" si="0"/>
        <v>-2.9763423710792125</v>
      </c>
      <c r="O4" s="22">
        <f t="shared" ref="O4:Y4" si="1">N10+N4</f>
        <v>-2.9843478260869563</v>
      </c>
      <c r="P4" s="22">
        <f t="shared" si="1"/>
        <v>-2.9896181096873136</v>
      </c>
      <c r="Q4" s="22">
        <f t="shared" si="1"/>
        <v>-2.9931021880753703</v>
      </c>
      <c r="R4" s="22">
        <f t="shared" si="1"/>
        <v>-2.9954118677298331</v>
      </c>
      <c r="S4" s="22">
        <f t="shared" si="1"/>
        <v>-2.9969458693972948</v>
      </c>
      <c r="T4" s="22">
        <f t="shared" si="1"/>
        <v>-2.9979659681301754</v>
      </c>
      <c r="U4" s="22">
        <f t="shared" si="1"/>
        <v>-2.9986448923579778</v>
      </c>
      <c r="V4" s="22">
        <f t="shared" si="1"/>
        <v>-2.9990970010691211</v>
      </c>
      <c r="W4" s="22">
        <f t="shared" si="1"/>
        <v>-2.9993981812858541</v>
      </c>
      <c r="X4" s="22">
        <f t="shared" si="1"/>
        <v>-2.9995988678022107</v>
      </c>
      <c r="Y4" s="22">
        <f t="shared" si="1"/>
        <v>-2.9997326142233969</v>
      </c>
    </row>
    <row r="5" spans="2:25" x14ac:dyDescent="0.25">
      <c r="B5" s="34" t="s">
        <v>39</v>
      </c>
      <c r="C5" s="33">
        <v>-6</v>
      </c>
      <c r="D5" s="34" t="s">
        <v>36</v>
      </c>
      <c r="E5" s="22">
        <v>0</v>
      </c>
      <c r="F5" s="22">
        <f>E11+E5</f>
        <v>1</v>
      </c>
      <c r="G5" s="22">
        <f t="shared" ref="G5:N5" si="2">F11+F5</f>
        <v>1.44</v>
      </c>
      <c r="H5" s="22">
        <f t="shared" si="2"/>
        <v>1.6666666666666665</v>
      </c>
      <c r="I5" s="22">
        <f t="shared" si="2"/>
        <v>1.7940199335548173</v>
      </c>
      <c r="J5" s="22">
        <f t="shared" si="2"/>
        <v>1.869565217391304</v>
      </c>
      <c r="K5" s="22">
        <f t="shared" si="2"/>
        <v>1.9160330578512395</v>
      </c>
      <c r="L5" s="22">
        <f t="shared" si="2"/>
        <v>1.9453376205787776</v>
      </c>
      <c r="M5" s="22">
        <f t="shared" si="2"/>
        <v>1.9641416090663482</v>
      </c>
      <c r="N5" s="22">
        <f t="shared" si="2"/>
        <v>1.9763539282990079</v>
      </c>
      <c r="O5" s="22">
        <f t="shared" ref="O5:Y5" si="3">N11+N5</f>
        <v>1.9843516483516479</v>
      </c>
      <c r="P5" s="22">
        <f t="shared" si="3"/>
        <v>1.9896193771626296</v>
      </c>
      <c r="Q5" s="22">
        <f t="shared" si="3"/>
        <v>1.9931026091100967</v>
      </c>
      <c r="R5" s="22">
        <f t="shared" si="3"/>
        <v>1.9954120077527913</v>
      </c>
      <c r="S5" s="22">
        <f t="shared" si="3"/>
        <v>1.9969459160003402</v>
      </c>
      <c r="T5" s="22">
        <f t="shared" si="3"/>
        <v>1.9979659836487247</v>
      </c>
      <c r="U5" s="22">
        <f t="shared" si="3"/>
        <v>1.9986448975273226</v>
      </c>
      <c r="V5" s="22">
        <f t="shared" si="3"/>
        <v>1.9990970027914579</v>
      </c>
      <c r="W5" s="22">
        <f t="shared" si="3"/>
        <v>1.999398181859793</v>
      </c>
      <c r="X5" s="22">
        <f t="shared" si="3"/>
        <v>1.9995988679934857</v>
      </c>
      <c r="Y5" s="22">
        <f t="shared" si="3"/>
        <v>1.9997326142871468</v>
      </c>
    </row>
    <row r="6" spans="2:25" x14ac:dyDescent="0.25">
      <c r="B6" s="34" t="s">
        <v>41</v>
      </c>
      <c r="C6" s="33">
        <v>11</v>
      </c>
      <c r="D6" s="34" t="s">
        <v>38</v>
      </c>
      <c r="E6" s="22">
        <f>$C$4</f>
        <v>1</v>
      </c>
      <c r="F6" s="22">
        <f>$C$4</f>
        <v>1</v>
      </c>
      <c r="G6" s="22">
        <f t="shared" ref="G6:Y6" si="4">$C$4</f>
        <v>1</v>
      </c>
      <c r="H6" s="22">
        <f t="shared" si="4"/>
        <v>1</v>
      </c>
      <c r="I6" s="22">
        <f t="shared" si="4"/>
        <v>1</v>
      </c>
      <c r="J6" s="22">
        <f t="shared" si="4"/>
        <v>1</v>
      </c>
      <c r="K6" s="22">
        <f t="shared" si="4"/>
        <v>1</v>
      </c>
      <c r="L6" s="22">
        <f t="shared" si="4"/>
        <v>1</v>
      </c>
      <c r="M6" s="22">
        <f t="shared" si="4"/>
        <v>1</v>
      </c>
      <c r="N6" s="22">
        <f t="shared" si="4"/>
        <v>1</v>
      </c>
      <c r="O6" s="22">
        <f t="shared" si="4"/>
        <v>1</v>
      </c>
      <c r="P6" s="22">
        <f t="shared" si="4"/>
        <v>1</v>
      </c>
      <c r="Q6" s="22">
        <f t="shared" si="4"/>
        <v>1</v>
      </c>
      <c r="R6" s="22">
        <f t="shared" si="4"/>
        <v>1</v>
      </c>
      <c r="S6" s="22">
        <f t="shared" si="4"/>
        <v>1</v>
      </c>
      <c r="T6" s="22">
        <f t="shared" si="4"/>
        <v>1</v>
      </c>
      <c r="U6" s="22">
        <f t="shared" si="4"/>
        <v>1</v>
      </c>
      <c r="V6" s="22">
        <f t="shared" si="4"/>
        <v>1</v>
      </c>
      <c r="W6" s="22">
        <f t="shared" si="4"/>
        <v>1</v>
      </c>
      <c r="X6" s="22">
        <f t="shared" si="4"/>
        <v>1</v>
      </c>
      <c r="Y6" s="22">
        <f t="shared" si="4"/>
        <v>1</v>
      </c>
    </row>
    <row r="7" spans="2:25" x14ac:dyDescent="0.25">
      <c r="B7" s="34" t="s">
        <v>43</v>
      </c>
      <c r="C7" s="33">
        <v>-6</v>
      </c>
      <c r="D7" s="34" t="s">
        <v>40</v>
      </c>
      <c r="E7" s="22">
        <f>$C$5-(E4*E6)</f>
        <v>-6</v>
      </c>
      <c r="F7" s="22">
        <f>$C$5-(F4*F6)</f>
        <v>-4.166666666666667</v>
      </c>
      <c r="G7" s="22">
        <f t="shared" ref="G7:N7" si="5">$C$5-(G4*G6)</f>
        <v>-3.6</v>
      </c>
      <c r="H7" s="22">
        <f t="shared" si="5"/>
        <v>-3.3444444444444446</v>
      </c>
      <c r="I7" s="22">
        <f t="shared" si="5"/>
        <v>-3.2093023255813957</v>
      </c>
      <c r="J7" s="22">
        <f t="shared" si="5"/>
        <v>-3.1314699792960665</v>
      </c>
      <c r="K7" s="22">
        <f t="shared" si="5"/>
        <v>-3.0842975206611576</v>
      </c>
      <c r="L7" s="22">
        <f t="shared" si="5"/>
        <v>-3.0547695605573426</v>
      </c>
      <c r="M7" s="22">
        <f t="shared" si="5"/>
        <v>-3.0358934774218453</v>
      </c>
      <c r="N7" s="22">
        <f t="shared" si="5"/>
        <v>-3.0236576289207875</v>
      </c>
      <c r="O7" s="22">
        <f t="shared" ref="O7" si="6">$C$5-(O4*O6)</f>
        <v>-3.0156521739130437</v>
      </c>
      <c r="P7" s="22">
        <f t="shared" ref="P7" si="7">$C$5-(P4*P6)</f>
        <v>-3.0103818903126864</v>
      </c>
      <c r="Q7" s="22">
        <f t="shared" ref="Q7" si="8">$C$5-(Q4*Q6)</f>
        <v>-3.0068978119246297</v>
      </c>
      <c r="R7" s="22">
        <f t="shared" ref="R7" si="9">$C$5-(R4*R6)</f>
        <v>-3.0045881322701669</v>
      </c>
      <c r="S7" s="22">
        <f t="shared" ref="S7" si="10">$C$5-(S4*S6)</f>
        <v>-3.0030541306027052</v>
      </c>
      <c r="T7" s="22">
        <f t="shared" ref="T7" si="11">$C$5-(T4*T6)</f>
        <v>-3.0020340318698246</v>
      </c>
      <c r="U7" s="22">
        <f t="shared" ref="U7:V7" si="12">$C$5-(U4*U6)</f>
        <v>-3.0013551076420222</v>
      </c>
      <c r="V7" s="22">
        <f t="shared" si="12"/>
        <v>-3.0009029989308789</v>
      </c>
      <c r="W7" s="22">
        <f t="shared" ref="W7" si="13">$C$5-(W4*W6)</f>
        <v>-3.0006018187141459</v>
      </c>
      <c r="X7" s="22">
        <f t="shared" ref="X7" si="14">$C$5-(X4*X6)</f>
        <v>-3.0004011321977893</v>
      </c>
      <c r="Y7" s="22">
        <f t="shared" ref="Y7" si="15">$C$5-(Y4*Y6)</f>
        <v>-3.0002673857766031</v>
      </c>
    </row>
    <row r="8" spans="2:25" x14ac:dyDescent="0.25">
      <c r="B8" s="41"/>
      <c r="C8" s="41"/>
      <c r="D8" s="34" t="s">
        <v>44</v>
      </c>
      <c r="E8" s="22">
        <f>$C$6-(E4*E7)-(E5*E6)</f>
        <v>11</v>
      </c>
      <c r="F8" s="22">
        <f>$C$6-(F4*F7)-(F5*F6)</f>
        <v>2.3611111111111107</v>
      </c>
      <c r="G8" s="22">
        <f t="shared" ref="G8:N8" si="16">$C$6-(G4*G7)-(G5*G6)</f>
        <v>0.91999999999999948</v>
      </c>
      <c r="H8" s="22">
        <f t="shared" si="16"/>
        <v>0.45197530864197466</v>
      </c>
      <c r="I8" s="22">
        <f t="shared" si="16"/>
        <v>0.24978752993896403</v>
      </c>
      <c r="J8" s="22">
        <f t="shared" si="16"/>
        <v>0.1477191380648033</v>
      </c>
      <c r="K8" s="22">
        <f t="shared" si="16"/>
        <v>9.107301413837865E-2</v>
      </c>
      <c r="L8" s="22">
        <f t="shared" si="16"/>
        <v>5.7662084184866291E-2</v>
      </c>
      <c r="M8" s="22">
        <f t="shared" si="16"/>
        <v>3.7146732655084058E-2</v>
      </c>
      <c r="N8" s="22">
        <f t="shared" si="16"/>
        <v>2.4205755107145954E-2</v>
      </c>
      <c r="O8" s="22">
        <f t="shared" ref="O8" si="17">$C$6-(O4*O7)-(O5*O6)</f>
        <v>1.5893342196555915E-2</v>
      </c>
      <c r="P8" s="22">
        <f t="shared" ref="P8" si="18">$C$6-(P4*P7)-(P5*P6)</f>
        <v>1.0488406483835311E-2</v>
      </c>
      <c r="Q8" s="22">
        <f t="shared" ref="Q8" si="19">$C$6-(Q4*Q7)-(Q5*Q6)</f>
        <v>6.9449706992508187E-3</v>
      </c>
      <c r="R8" s="22">
        <f t="shared" ref="R8" si="20">$C$6-(R4*R7)-(R5*R6)</f>
        <v>4.6090432049377128E-3</v>
      </c>
      <c r="S8" s="22">
        <f t="shared" ref="S8" si="21">$C$6-(S4*S7)-(S5*S6)</f>
        <v>3.0634117133989669E-3</v>
      </c>
      <c r="T8" s="22">
        <f t="shared" ref="T8" si="22">$C$6-(T4*T7)-(T5*T6)</f>
        <v>2.038153636923612E-3</v>
      </c>
      <c r="U8" s="22">
        <f t="shared" ref="U8:V8" si="23">$C$6-(U4*U7)-(U5*U6)</f>
        <v>1.3569387893992424E-3</v>
      </c>
      <c r="V8" s="22">
        <f t="shared" si="23"/>
        <v>9.0381261561200965E-4</v>
      </c>
      <c r="W8" s="22">
        <f t="shared" ref="W8" si="24">$C$6-(W4*W7)-(W5*W6)</f>
        <v>6.0218032597103566E-4</v>
      </c>
      <c r="X8" s="22">
        <f t="shared" ref="X8" si="25">$C$6-(X4*X7)-(X5*X6)</f>
        <v>4.0129291355484042E-4</v>
      </c>
      <c r="Y8" s="22">
        <f t="shared" ref="Y8" si="26">$C$6-(Y4*Y7)-(Y5*Y6)</f>
        <v>2.6745720800613881E-4</v>
      </c>
    </row>
    <row r="9" spans="2:25" x14ac:dyDescent="0.25">
      <c r="B9" s="41"/>
      <c r="C9" s="41"/>
      <c r="D9" s="34" t="s">
        <v>45</v>
      </c>
      <c r="E9" s="22">
        <f>$C$7-(E5*E7)</f>
        <v>-6</v>
      </c>
      <c r="F9" s="22">
        <f>$C$7-(F5*F7)</f>
        <v>-1.833333333333333</v>
      </c>
      <c r="G9" s="22">
        <f t="shared" ref="G9:N9" si="27">$C$7-(G5*G7)</f>
        <v>-0.81599999999999984</v>
      </c>
      <c r="H9" s="22">
        <f t="shared" si="27"/>
        <v>-0.42592592592592649</v>
      </c>
      <c r="I9" s="22">
        <f t="shared" si="27"/>
        <v>-0.24244765510314359</v>
      </c>
      <c r="J9" s="22">
        <f t="shared" si="27"/>
        <v>-0.14551264740300685</v>
      </c>
      <c r="K9" s="22">
        <f t="shared" si="27"/>
        <v>-9.0383990164605521E-2</v>
      </c>
      <c r="L9" s="22">
        <f t="shared" si="27"/>
        <v>-5.7441851648901476E-2</v>
      </c>
      <c r="M9" s="22">
        <f t="shared" si="27"/>
        <v>-3.707530030262518E-2</v>
      </c>
      <c r="N9" s="22">
        <f t="shared" si="27"/>
        <v>-2.4182367251137649E-2</v>
      </c>
      <c r="O9" s="22">
        <f t="shared" ref="O9:Y9" si="28">$C$7-(O5*O7)</f>
        <v>-1.5885637840421296E-2</v>
      </c>
      <c r="P9" s="22">
        <f t="shared" si="28"/>
        <v>-1.0485858374413404E-2</v>
      </c>
      <c r="Q9" s="22">
        <f t="shared" si="28"/>
        <v>-6.9441257255800082E-3</v>
      </c>
      <c r="R9" s="22">
        <f t="shared" si="28"/>
        <v>-4.6087625165771584E-3</v>
      </c>
      <c r="S9" s="22">
        <f t="shared" si="28"/>
        <v>-3.0633183649753093E-3</v>
      </c>
      <c r="T9" s="22">
        <f t="shared" si="28"/>
        <v>-2.038122568259304E-3</v>
      </c>
      <c r="U9" s="22">
        <f t="shared" si="28"/>
        <v>-1.3569284437044971E-3</v>
      </c>
      <c r="V9" s="22">
        <f t="shared" si="28"/>
        <v>-9.0380916938226363E-4</v>
      </c>
      <c r="W9" s="22">
        <f t="shared" si="28"/>
        <v>-6.0217917774885166E-4</v>
      </c>
      <c r="X9" s="22">
        <f t="shared" si="28"/>
        <v>-4.0129253092757722E-4</v>
      </c>
      <c r="Y9" s="22">
        <f t="shared" si="28"/>
        <v>-2.6745708048991901E-4</v>
      </c>
    </row>
    <row r="10" spans="2:25" x14ac:dyDescent="0.25">
      <c r="B10" s="41"/>
      <c r="C10" s="41"/>
      <c r="D10" s="34"/>
      <c r="E10" s="22">
        <f>E8/E7</f>
        <v>-1.8333333333333333</v>
      </c>
      <c r="F10" s="22">
        <f>F8/F7</f>
        <v>-0.56666666666666654</v>
      </c>
      <c r="G10" s="22">
        <f t="shared" ref="G10:N10" si="29">G8/G7</f>
        <v>-0.25555555555555542</v>
      </c>
      <c r="H10" s="22">
        <f t="shared" si="29"/>
        <v>-0.13514211886304889</v>
      </c>
      <c r="I10" s="22">
        <f t="shared" si="29"/>
        <v>-7.7832346285329368E-2</v>
      </c>
      <c r="J10" s="22">
        <f t="shared" si="29"/>
        <v>-4.7172458634909084E-2</v>
      </c>
      <c r="K10" s="22">
        <f t="shared" si="29"/>
        <v>-2.9527960103815153E-2</v>
      </c>
      <c r="L10" s="22">
        <f t="shared" si="29"/>
        <v>-1.8876083135497084E-2</v>
      </c>
      <c r="M10" s="22">
        <f t="shared" si="29"/>
        <v>-1.2235848501058071E-2</v>
      </c>
      <c r="N10" s="22">
        <f t="shared" si="29"/>
        <v>-8.0054550077435661E-3</v>
      </c>
      <c r="O10" s="22">
        <f t="shared" ref="O10:Y10" si="30">O8/O7</f>
        <v>-5.270283600357353E-3</v>
      </c>
      <c r="P10" s="22">
        <f t="shared" si="30"/>
        <v>-3.4840783880565689E-3</v>
      </c>
      <c r="Q10" s="22">
        <f t="shared" si="30"/>
        <v>-2.3096796544627303E-3</v>
      </c>
      <c r="R10" s="22">
        <f t="shared" si="30"/>
        <v>-1.5340016674615809E-3</v>
      </c>
      <c r="S10" s="22">
        <f t="shared" si="30"/>
        <v>-1.0200987328803654E-3</v>
      </c>
      <c r="T10" s="22">
        <f t="shared" si="30"/>
        <v>-6.7892422780235534E-4</v>
      </c>
      <c r="U10" s="22">
        <f t="shared" si="30"/>
        <v>-4.5210871114324911E-4</v>
      </c>
      <c r="V10" s="22">
        <f t="shared" si="30"/>
        <v>-3.0118021673276602E-4</v>
      </c>
      <c r="W10" s="22">
        <f t="shared" si="30"/>
        <v>-2.0068651635660517E-4</v>
      </c>
      <c r="X10" s="22">
        <f t="shared" si="30"/>
        <v>-1.3374642118632116E-4</v>
      </c>
      <c r="Y10" s="22">
        <f t="shared" si="30"/>
        <v>-8.9144457348726923E-5</v>
      </c>
    </row>
    <row r="11" spans="2:25" x14ac:dyDescent="0.25">
      <c r="B11" s="41"/>
      <c r="C11" s="41"/>
      <c r="D11" s="34"/>
      <c r="E11" s="22">
        <f>E9/E7</f>
        <v>1</v>
      </c>
      <c r="F11" s="22">
        <f>F9/F7</f>
        <v>0.43999999999999989</v>
      </c>
      <c r="G11" s="22">
        <f t="shared" ref="G11:N11" si="31">G9/G7</f>
        <v>0.22666666666666663</v>
      </c>
      <c r="H11" s="22">
        <f t="shared" si="31"/>
        <v>0.12735326688815077</v>
      </c>
      <c r="I11" s="22">
        <f t="shared" si="31"/>
        <v>7.554528383648676E-2</v>
      </c>
      <c r="J11" s="22">
        <f t="shared" si="31"/>
        <v>4.6467840459935406E-2</v>
      </c>
      <c r="K11" s="22">
        <f t="shared" si="31"/>
        <v>2.9304562727538227E-2</v>
      </c>
      <c r="L11" s="22">
        <f t="shared" si="31"/>
        <v>1.8803988487570634E-2</v>
      </c>
      <c r="M11" s="22">
        <f t="shared" si="31"/>
        <v>1.221231923265978E-2</v>
      </c>
      <c r="N11" s="22">
        <f t="shared" si="31"/>
        <v>7.9977200526399842E-3</v>
      </c>
      <c r="O11" s="22">
        <f t="shared" ref="O11:Y11" si="32">O9/O7</f>
        <v>5.2677288109816865E-3</v>
      </c>
      <c r="P11" s="22">
        <f t="shared" si="32"/>
        <v>3.4832319474670517E-3</v>
      </c>
      <c r="Q11" s="22">
        <f t="shared" si="32"/>
        <v>2.3093986426945688E-3</v>
      </c>
      <c r="R11" s="22">
        <f t="shared" si="32"/>
        <v>1.5339082475490345E-3</v>
      </c>
      <c r="S11" s="22">
        <f t="shared" si="32"/>
        <v>1.0200676483845162E-3</v>
      </c>
      <c r="T11" s="22">
        <f t="shared" si="32"/>
        <v>6.7891387859778996E-4</v>
      </c>
      <c r="U11" s="22">
        <f t="shared" si="32"/>
        <v>4.5210526413535628E-4</v>
      </c>
      <c r="V11" s="22">
        <f t="shared" si="32"/>
        <v>3.0117906833518462E-4</v>
      </c>
      <c r="W11" s="22">
        <f t="shared" si="32"/>
        <v>2.0068613369264194E-4</v>
      </c>
      <c r="X11" s="22">
        <f t="shared" si="32"/>
        <v>1.3374629366095161E-4</v>
      </c>
      <c r="Y11" s="22">
        <f t="shared" si="32"/>
        <v>8.9144414847108433E-5</v>
      </c>
    </row>
    <row r="12" spans="2:25" x14ac:dyDescent="0.25">
      <c r="B12" s="41"/>
      <c r="C12" s="41"/>
      <c r="D12" s="41"/>
      <c r="E12" s="34" t="s">
        <v>46</v>
      </c>
      <c r="F12" s="22">
        <f>ABS(F8-E8)</f>
        <v>8.6388888888888893</v>
      </c>
      <c r="G12" s="22">
        <f t="shared" ref="G12:N12" si="33">ABS(G8-F8)</f>
        <v>1.4411111111111112</v>
      </c>
      <c r="H12" s="22">
        <f t="shared" si="33"/>
        <v>0.46802469135802482</v>
      </c>
      <c r="I12" s="22">
        <f t="shared" si="33"/>
        <v>0.20218777870301063</v>
      </c>
      <c r="J12" s="22">
        <f t="shared" si="33"/>
        <v>0.10206839187416072</v>
      </c>
      <c r="K12" s="22">
        <f t="shared" si="33"/>
        <v>5.6646123926424652E-2</v>
      </c>
      <c r="L12" s="22">
        <f t="shared" si="33"/>
        <v>3.3410929953512358E-2</v>
      </c>
      <c r="M12" s="22">
        <f t="shared" si="33"/>
        <v>2.0515351529782233E-2</v>
      </c>
      <c r="N12" s="22">
        <f t="shared" si="33"/>
        <v>1.2940977547938104E-2</v>
      </c>
      <c r="O12" s="22">
        <f t="shared" ref="O12:Y12" si="34">ABS(O8-N8)</f>
        <v>8.3124129105900391E-3</v>
      </c>
      <c r="P12" s="22">
        <f t="shared" si="34"/>
        <v>5.4049357127206044E-3</v>
      </c>
      <c r="Q12" s="22">
        <f t="shared" si="34"/>
        <v>3.5434357845844922E-3</v>
      </c>
      <c r="R12" s="22">
        <f t="shared" si="34"/>
        <v>2.3359274943131059E-3</v>
      </c>
      <c r="S12" s="22">
        <f t="shared" si="34"/>
        <v>1.5456314915387459E-3</v>
      </c>
      <c r="T12" s="22">
        <f t="shared" si="34"/>
        <v>1.0252580764753549E-3</v>
      </c>
      <c r="U12" s="22">
        <f t="shared" si="34"/>
        <v>6.8121484752436956E-4</v>
      </c>
      <c r="V12" s="22">
        <f t="shared" si="34"/>
        <v>4.5312617378723274E-4</v>
      </c>
      <c r="W12" s="22">
        <f t="shared" si="34"/>
        <v>3.0163228964097399E-4</v>
      </c>
      <c r="X12" s="22">
        <f t="shared" si="34"/>
        <v>2.0088741241619523E-4</v>
      </c>
      <c r="Y12" s="22">
        <f t="shared" si="34"/>
        <v>1.3383570554870161E-4</v>
      </c>
    </row>
    <row r="13" spans="2:25" x14ac:dyDescent="0.25">
      <c r="B13" s="41"/>
      <c r="C13" s="41"/>
      <c r="D13" s="41"/>
      <c r="E13" s="34" t="s">
        <v>47</v>
      </c>
      <c r="F13" s="22">
        <f>ABS(F9-E9)</f>
        <v>4.166666666666667</v>
      </c>
      <c r="G13" s="22">
        <f t="shared" ref="G13:N13" si="35">ABS(G9-F9)</f>
        <v>1.0173333333333332</v>
      </c>
      <c r="H13" s="22">
        <f t="shared" si="35"/>
        <v>0.39007407407407335</v>
      </c>
      <c r="I13" s="22">
        <f t="shared" si="35"/>
        <v>0.1834782708227829</v>
      </c>
      <c r="J13" s="22">
        <f t="shared" si="35"/>
        <v>9.6935007700136744E-2</v>
      </c>
      <c r="K13" s="22">
        <f t="shared" si="35"/>
        <v>5.5128657238401324E-2</v>
      </c>
      <c r="L13" s="22">
        <f t="shared" si="35"/>
        <v>3.2942138515704045E-2</v>
      </c>
      <c r="M13" s="22">
        <f t="shared" si="35"/>
        <v>2.0366551346276296E-2</v>
      </c>
      <c r="N13" s="22">
        <f t="shared" si="35"/>
        <v>1.2892933051487532E-2</v>
      </c>
      <c r="O13" s="22">
        <f t="shared" ref="O13:Y13" si="36">ABS(O9-N9)</f>
        <v>8.2967294107163525E-3</v>
      </c>
      <c r="P13" s="22">
        <f t="shared" si="36"/>
        <v>5.3997794660078924E-3</v>
      </c>
      <c r="Q13" s="22">
        <f t="shared" si="36"/>
        <v>3.5417326488333956E-3</v>
      </c>
      <c r="R13" s="22">
        <f t="shared" si="36"/>
        <v>2.3353632090028498E-3</v>
      </c>
      <c r="S13" s="22">
        <f t="shared" si="36"/>
        <v>1.5454441516018491E-3</v>
      </c>
      <c r="T13" s="22">
        <f t="shared" si="36"/>
        <v>1.0251957967160052E-3</v>
      </c>
      <c r="U13" s="22">
        <f t="shared" si="36"/>
        <v>6.8119412455480699E-4</v>
      </c>
      <c r="V13" s="22">
        <f t="shared" si="36"/>
        <v>4.5311927432223342E-4</v>
      </c>
      <c r="W13" s="22">
        <f t="shared" si="36"/>
        <v>3.0162999163341198E-4</v>
      </c>
      <c r="X13" s="22">
        <f t="shared" si="36"/>
        <v>2.0088664682127444E-4</v>
      </c>
      <c r="Y13" s="22">
        <f t="shared" si="36"/>
        <v>1.3383545043765821E-4</v>
      </c>
    </row>
    <row r="14" spans="2:25" x14ac:dyDescent="0.25">
      <c r="B14" s="41"/>
      <c r="C14" s="41"/>
      <c r="D14" s="41"/>
      <c r="E14" s="34" t="s">
        <v>48</v>
      </c>
      <c r="F14" s="22" t="str">
        <f>IF(F12&lt;=$E$2,"Converge","Diverge")</f>
        <v>Diverge</v>
      </c>
      <c r="G14" s="22" t="str">
        <f t="shared" ref="G14:N14" si="37">IF(G12&lt;=$E$2,"Converge","Diverge")</f>
        <v>Diverge</v>
      </c>
      <c r="H14" s="22" t="str">
        <f t="shared" si="37"/>
        <v>Diverge</v>
      </c>
      <c r="I14" s="22" t="str">
        <f t="shared" si="37"/>
        <v>Diverge</v>
      </c>
      <c r="J14" s="22" t="str">
        <f t="shared" si="37"/>
        <v>Diverge</v>
      </c>
      <c r="K14" s="22" t="str">
        <f t="shared" si="37"/>
        <v>Diverge</v>
      </c>
      <c r="L14" s="22" t="str">
        <f t="shared" si="37"/>
        <v>Diverge</v>
      </c>
      <c r="M14" s="22" t="str">
        <f t="shared" si="37"/>
        <v>Diverge</v>
      </c>
      <c r="N14" s="22" t="str">
        <f t="shared" si="37"/>
        <v>Diverge</v>
      </c>
      <c r="O14" s="22" t="str">
        <f t="shared" ref="O14:Y14" si="38">IF(O12&lt;=$E$2,"Converge","Diverge")</f>
        <v>Diverge</v>
      </c>
      <c r="P14" s="22" t="str">
        <f t="shared" si="38"/>
        <v>Diverge</v>
      </c>
      <c r="Q14" s="22" t="str">
        <f t="shared" si="38"/>
        <v>Diverge</v>
      </c>
      <c r="R14" s="22" t="str">
        <f t="shared" si="38"/>
        <v>Diverge</v>
      </c>
      <c r="S14" s="22" t="str">
        <f t="shared" si="38"/>
        <v>Diverge</v>
      </c>
      <c r="T14" s="22" t="str">
        <f t="shared" si="38"/>
        <v>Diverge</v>
      </c>
      <c r="U14" s="22" t="str">
        <f t="shared" si="38"/>
        <v>Diverge</v>
      </c>
      <c r="V14" s="22" t="str">
        <f t="shared" si="38"/>
        <v>Diverge</v>
      </c>
      <c r="W14" s="22" t="str">
        <f t="shared" si="38"/>
        <v>Diverge</v>
      </c>
      <c r="X14" s="22" t="str">
        <f t="shared" si="38"/>
        <v>Diverge</v>
      </c>
      <c r="Y14" s="36" t="str">
        <f t="shared" si="38"/>
        <v>Converge</v>
      </c>
    </row>
    <row r="15" spans="2:25" x14ac:dyDescent="0.25">
      <c r="B15" s="41"/>
      <c r="C15" s="41"/>
      <c r="D15" s="41"/>
      <c r="E15" s="34" t="s">
        <v>49</v>
      </c>
      <c r="F15" s="22" t="str">
        <f>IF(F13&lt;=$E$2,"Converge","Diverge")</f>
        <v>Diverge</v>
      </c>
      <c r="G15" s="22" t="str">
        <f t="shared" ref="G15:N15" si="39">IF(G13&lt;=$E$2,"Converge","Diverge")</f>
        <v>Diverge</v>
      </c>
      <c r="H15" s="22" t="str">
        <f t="shared" si="39"/>
        <v>Diverge</v>
      </c>
      <c r="I15" s="22" t="str">
        <f t="shared" si="39"/>
        <v>Diverge</v>
      </c>
      <c r="J15" s="22" t="str">
        <f t="shared" si="39"/>
        <v>Diverge</v>
      </c>
      <c r="K15" s="22" t="str">
        <f t="shared" si="39"/>
        <v>Diverge</v>
      </c>
      <c r="L15" s="22" t="str">
        <f t="shared" si="39"/>
        <v>Diverge</v>
      </c>
      <c r="M15" s="22" t="str">
        <f t="shared" si="39"/>
        <v>Diverge</v>
      </c>
      <c r="N15" s="22" t="str">
        <f t="shared" si="39"/>
        <v>Diverge</v>
      </c>
      <c r="O15" s="22" t="str">
        <f t="shared" ref="O15:Y15" si="40">IF(O13&lt;=$E$2,"Converge","Diverge")</f>
        <v>Diverge</v>
      </c>
      <c r="P15" s="22" t="str">
        <f t="shared" si="40"/>
        <v>Diverge</v>
      </c>
      <c r="Q15" s="22" t="str">
        <f t="shared" si="40"/>
        <v>Diverge</v>
      </c>
      <c r="R15" s="22" t="str">
        <f t="shared" si="40"/>
        <v>Diverge</v>
      </c>
      <c r="S15" s="22" t="str">
        <f t="shared" si="40"/>
        <v>Diverge</v>
      </c>
      <c r="T15" s="22" t="str">
        <f t="shared" si="40"/>
        <v>Diverge</v>
      </c>
      <c r="U15" s="22" t="str">
        <f t="shared" si="40"/>
        <v>Diverge</v>
      </c>
      <c r="V15" s="22" t="str">
        <f t="shared" si="40"/>
        <v>Diverge</v>
      </c>
      <c r="W15" s="22" t="str">
        <f t="shared" si="40"/>
        <v>Diverge</v>
      </c>
      <c r="X15" s="22" t="str">
        <f t="shared" si="40"/>
        <v>Diverge</v>
      </c>
      <c r="Y15" s="36" t="str">
        <f t="shared" si="40"/>
        <v>Converge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6"/>
  <sheetViews>
    <sheetView workbookViewId="0">
      <selection activeCell="B2" sqref="B2:F16"/>
    </sheetView>
  </sheetViews>
  <sheetFormatPr baseColWidth="10" defaultRowHeight="15" x14ac:dyDescent="0.25"/>
  <cols>
    <col min="7" max="30" width="11.42578125" hidden="1" customWidth="1"/>
    <col min="31" max="84" width="0" hidden="1" customWidth="1"/>
  </cols>
  <sheetData>
    <row r="2" spans="2:85" ht="15.75" x14ac:dyDescent="0.25">
      <c r="B2" s="41"/>
      <c r="C2" s="41"/>
      <c r="D2" s="39" t="s">
        <v>34</v>
      </c>
      <c r="E2" s="40">
        <v>2.0000000000000001E-4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</row>
    <row r="3" spans="2:85" x14ac:dyDescent="0.25">
      <c r="B3" s="41"/>
      <c r="C3" s="41"/>
      <c r="D3" s="37" t="s">
        <v>50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  <c r="Z3" s="38">
        <v>22</v>
      </c>
      <c r="AA3" s="38">
        <v>23</v>
      </c>
      <c r="AB3" s="38">
        <v>24</v>
      </c>
      <c r="AC3" s="38">
        <v>25</v>
      </c>
      <c r="AD3" s="38">
        <v>26</v>
      </c>
      <c r="AE3" s="38">
        <v>27</v>
      </c>
      <c r="AF3" s="38">
        <v>28</v>
      </c>
      <c r="AG3" s="38">
        <v>29</v>
      </c>
      <c r="AH3" s="38">
        <v>30</v>
      </c>
      <c r="AI3" s="38">
        <v>31</v>
      </c>
      <c r="AJ3" s="38">
        <v>32</v>
      </c>
      <c r="AK3" s="38">
        <v>33</v>
      </c>
      <c r="AL3" s="38">
        <v>34</v>
      </c>
      <c r="AM3" s="38">
        <v>35</v>
      </c>
      <c r="AN3" s="38">
        <v>36</v>
      </c>
      <c r="AO3" s="38">
        <v>37</v>
      </c>
      <c r="AP3" s="38">
        <v>38</v>
      </c>
      <c r="AQ3" s="38">
        <v>39</v>
      </c>
      <c r="AR3" s="38">
        <v>40</v>
      </c>
      <c r="AS3" s="38">
        <v>41</v>
      </c>
      <c r="AT3" s="38">
        <v>42</v>
      </c>
      <c r="AU3" s="38">
        <v>43</v>
      </c>
      <c r="AV3" s="38">
        <v>44</v>
      </c>
      <c r="AW3" s="38">
        <v>45</v>
      </c>
      <c r="AX3" s="38">
        <v>46</v>
      </c>
      <c r="AY3" s="38">
        <v>47</v>
      </c>
      <c r="AZ3" s="38">
        <v>48</v>
      </c>
      <c r="BA3" s="38">
        <v>49</v>
      </c>
      <c r="BB3" s="38">
        <v>50</v>
      </c>
      <c r="BC3" s="38">
        <v>51</v>
      </c>
      <c r="BD3" s="38">
        <v>52</v>
      </c>
      <c r="BE3" s="38">
        <v>53</v>
      </c>
      <c r="BF3" s="38">
        <v>54</v>
      </c>
      <c r="BG3" s="38">
        <v>55</v>
      </c>
      <c r="BH3" s="38">
        <v>56</v>
      </c>
      <c r="BI3" s="38">
        <v>57</v>
      </c>
      <c r="BJ3" s="38">
        <v>58</v>
      </c>
      <c r="BK3" s="38">
        <v>59</v>
      </c>
      <c r="BL3" s="38">
        <v>60</v>
      </c>
      <c r="BM3" s="38">
        <v>61</v>
      </c>
      <c r="BN3" s="38">
        <v>62</v>
      </c>
      <c r="BO3" s="38">
        <v>63</v>
      </c>
      <c r="BP3" s="38">
        <v>64</v>
      </c>
      <c r="BQ3" s="38">
        <v>65</v>
      </c>
      <c r="BR3" s="38">
        <v>66</v>
      </c>
      <c r="BS3" s="38">
        <v>67</v>
      </c>
      <c r="BT3" s="38">
        <v>68</v>
      </c>
      <c r="BU3" s="38">
        <v>69</v>
      </c>
      <c r="BV3" s="38">
        <v>70</v>
      </c>
      <c r="BW3" s="38">
        <v>71</v>
      </c>
      <c r="BX3" s="38">
        <v>72</v>
      </c>
      <c r="BY3" s="38">
        <v>73</v>
      </c>
      <c r="BZ3" s="38">
        <v>74</v>
      </c>
      <c r="CA3" s="38">
        <v>75</v>
      </c>
      <c r="CB3" s="38">
        <v>76</v>
      </c>
      <c r="CC3" s="38">
        <v>77</v>
      </c>
      <c r="CD3" s="38">
        <v>78</v>
      </c>
      <c r="CE3" s="38">
        <v>79</v>
      </c>
      <c r="CF3" s="38">
        <v>80</v>
      </c>
      <c r="CG3" s="38">
        <v>81</v>
      </c>
    </row>
    <row r="4" spans="2:85" x14ac:dyDescent="0.25">
      <c r="B4" s="34" t="s">
        <v>37</v>
      </c>
      <c r="C4" s="33">
        <v>1</v>
      </c>
      <c r="D4" s="34" t="s">
        <v>35</v>
      </c>
      <c r="E4" s="22">
        <v>0</v>
      </c>
      <c r="F4" s="22">
        <f>E11+E4</f>
        <v>-1.25</v>
      </c>
      <c r="G4" s="22">
        <f t="shared" ref="G4:BO4" si="0">F11+F4</f>
        <v>-1.4690026954177899</v>
      </c>
      <c r="H4" s="22">
        <f t="shared" si="0"/>
        <v>-1.5419396342197624</v>
      </c>
      <c r="I4" s="22">
        <f t="shared" si="0"/>
        <v>-1.5901490484039114</v>
      </c>
      <c r="J4" s="22">
        <f t="shared" si="0"/>
        <v>-1.634460070681645</v>
      </c>
      <c r="K4" s="22">
        <f t="shared" si="0"/>
        <v>-1.6820519697317016</v>
      </c>
      <c r="L4" s="22">
        <f t="shared" si="0"/>
        <v>-1.7375250379399965</v>
      </c>
      <c r="M4" s="22">
        <f t="shared" si="0"/>
        <v>-1.8052423515822753</v>
      </c>
      <c r="N4" s="22">
        <f t="shared" si="0"/>
        <v>-1.8894872638784834</v>
      </c>
      <c r="O4" s="22">
        <f t="shared" si="0"/>
        <v>-1.9923052286739025</v>
      </c>
      <c r="P4" s="22">
        <f t="shared" si="0"/>
        <v>-2.1066603574737361</v>
      </c>
      <c r="Q4" s="22">
        <f t="shared" si="0"/>
        <v>-2.2046272796914557</v>
      </c>
      <c r="R4" s="22">
        <f t="shared" si="0"/>
        <v>-2.2383738278442258</v>
      </c>
      <c r="S4" s="22">
        <f t="shared" si="0"/>
        <v>-2.1851706077948765</v>
      </c>
      <c r="T4" s="22">
        <f t="shared" si="0"/>
        <v>-2.0862848764236777</v>
      </c>
      <c r="U4" s="22">
        <f t="shared" si="0"/>
        <v>-1.9975750633914831</v>
      </c>
      <c r="V4" s="22">
        <f t="shared" si="0"/>
        <v>-1.9404046068517684</v>
      </c>
      <c r="W4" s="22">
        <f t="shared" si="0"/>
        <v>-1.9124533578682146</v>
      </c>
      <c r="X4" s="22">
        <f t="shared" si="0"/>
        <v>-1.9063776079000394</v>
      </c>
      <c r="Y4" s="22">
        <f t="shared" si="0"/>
        <v>-1.9159982173258163</v>
      </c>
      <c r="Z4" s="22">
        <f t="shared" si="0"/>
        <v>-1.9366322774977307</v>
      </c>
      <c r="AA4" s="22">
        <f t="shared" si="0"/>
        <v>-1.9641423957133766</v>
      </c>
      <c r="AB4" s="22">
        <f t="shared" si="0"/>
        <v>-1.9940321290877661</v>
      </c>
      <c r="AC4" s="22">
        <f t="shared" si="0"/>
        <v>-2.0210933406779796</v>
      </c>
      <c r="AD4" s="22">
        <f t="shared" si="0"/>
        <v>-2.0400529604356477</v>
      </c>
      <c r="AE4" s="22">
        <f t="shared" si="0"/>
        <v>-2.0472747149087058</v>
      </c>
      <c r="AF4" s="22">
        <f t="shared" si="0"/>
        <v>-2.0425204126916201</v>
      </c>
      <c r="AG4" s="22">
        <f t="shared" si="0"/>
        <v>-2.029152137236804</v>
      </c>
      <c r="AH4" s="22">
        <f t="shared" si="0"/>
        <v>-2.012356469435729</v>
      </c>
      <c r="AI4" s="22">
        <f t="shared" si="0"/>
        <v>-1.9968416383471945</v>
      </c>
      <c r="AJ4" s="22">
        <f t="shared" si="0"/>
        <v>-1.9855563969937211</v>
      </c>
      <c r="AK4" s="22">
        <f t="shared" si="0"/>
        <v>-1.9796246462132872</v>
      </c>
      <c r="AL4" s="22">
        <f t="shared" si="0"/>
        <v>-1.9788450453802948</v>
      </c>
      <c r="AM4" s="22">
        <f t="shared" si="0"/>
        <v>-1.9822127788175212</v>
      </c>
      <c r="AN4" s="22">
        <f t="shared" si="0"/>
        <v>-1.9882911492055604</v>
      </c>
      <c r="AO4" s="22">
        <f t="shared" si="0"/>
        <v>-1.99547254331303</v>
      </c>
      <c r="AP4" s="22">
        <f t="shared" si="0"/>
        <v>-2.0022100102606366</v>
      </c>
      <c r="AQ4" s="22">
        <f t="shared" si="0"/>
        <v>-2.0072564119579224</v>
      </c>
      <c r="AR4" s="22">
        <f t="shared" si="0"/>
        <v>-2.0098786709068146</v>
      </c>
      <c r="AS4" s="22">
        <f t="shared" si="0"/>
        <v>-2.0099690279472178</v>
      </c>
      <c r="AT4" s="22">
        <f t="shared" si="0"/>
        <v>-2.0079918330230671</v>
      </c>
      <c r="AU4" s="22">
        <f t="shared" si="0"/>
        <v>-2.0047781828215063</v>
      </c>
      <c r="AV4" s="22">
        <f t="shared" si="0"/>
        <v>-2.0012544885662198</v>
      </c>
      <c r="AW4" s="22">
        <f t="shared" si="0"/>
        <v>-1.9982077028029128</v>
      </c>
      <c r="AX4" s="22">
        <f t="shared" si="0"/>
        <v>-1.9961481141032724</v>
      </c>
      <c r="AY4" s="22">
        <f t="shared" si="0"/>
        <v>-1.995274242150527</v>
      </c>
      <c r="AZ4" s="22">
        <f t="shared" si="0"/>
        <v>-1.9955109290631554</v>
      </c>
      <c r="BA4" s="22">
        <f t="shared" si="0"/>
        <v>-1.9965865708285928</v>
      </c>
      <c r="BB4" s="22">
        <f t="shared" si="0"/>
        <v>-1.9981243519196268</v>
      </c>
      <c r="BC4" s="22">
        <f t="shared" si="0"/>
        <v>-1.9997316483766499</v>
      </c>
      <c r="BD4" s="22">
        <f t="shared" si="0"/>
        <v>-2.0010763592076026</v>
      </c>
      <c r="BE4" s="22">
        <f t="shared" si="0"/>
        <v>-2.0019404951113153</v>
      </c>
      <c r="BF4" s="22">
        <f t="shared" si="0"/>
        <v>-2.0022437463859437</v>
      </c>
      <c r="BG4" s="22">
        <f t="shared" si="0"/>
        <v>-2.0020352091121403</v>
      </c>
      <c r="BH4" s="22">
        <f t="shared" si="0"/>
        <v>-2.0014589530294264</v>
      </c>
      <c r="BI4" s="22">
        <f t="shared" si="0"/>
        <v>-2.000705351080037</v>
      </c>
      <c r="BJ4" s="22">
        <f t="shared" si="0"/>
        <v>-1.9999621071871145</v>
      </c>
      <c r="BK4" s="22">
        <f t="shared" si="0"/>
        <v>-1.9993762467541363</v>
      </c>
      <c r="BL4" s="22">
        <f t="shared" si="0"/>
        <v>-1.9990329365007391</v>
      </c>
      <c r="BM4" s="22">
        <f t="shared" si="0"/>
        <v>-1.998951542710828</v>
      </c>
      <c r="BN4" s="22">
        <f t="shared" si="0"/>
        <v>-1.9990955485696453</v>
      </c>
      <c r="BO4" s="22">
        <f t="shared" si="0"/>
        <v>-1.9993911819209103</v>
      </c>
      <c r="BP4" s="22">
        <f>BO11+BO4</f>
        <v>-1.9997493619323701</v>
      </c>
      <c r="BQ4" s="22">
        <f t="shared" ref="BQ4:CG4" si="1">BP11+BP4</f>
        <v>-2.0000862332498897</v>
      </c>
      <c r="BR4" s="22">
        <f t="shared" si="1"/>
        <v>-2.0003387261720409</v>
      </c>
      <c r="BS4" s="22">
        <f t="shared" si="1"/>
        <v>-2.0004730743999826</v>
      </c>
      <c r="BT4" s="22">
        <f t="shared" si="1"/>
        <v>-2.0004858731184298</v>
      </c>
      <c r="BU4" s="22">
        <f t="shared" si="1"/>
        <v>-2.0003988078038306</v>
      </c>
      <c r="BV4" s="22">
        <f t="shared" si="1"/>
        <v>-2.000249308168935</v>
      </c>
      <c r="BW4" s="22">
        <f t="shared" si="1"/>
        <v>-2.0000798450583299</v>
      </c>
      <c r="BX4" s="22">
        <f t="shared" si="1"/>
        <v>-1.999928356816286</v>
      </c>
      <c r="BY4" s="22">
        <f t="shared" si="1"/>
        <v>-1.9998215436119458</v>
      </c>
      <c r="BZ4" s="22">
        <f t="shared" si="1"/>
        <v>-1.9997717970897029</v>
      </c>
      <c r="CA4" s="22">
        <f t="shared" si="1"/>
        <v>-1.9997776205331255</v>
      </c>
      <c r="CB4" s="22">
        <f t="shared" si="1"/>
        <v>-1.9998267270958128</v>
      </c>
      <c r="CC4" s="22">
        <f t="shared" si="1"/>
        <v>-1.9999006520687335</v>
      </c>
      <c r="CD4" s="22">
        <f t="shared" si="1"/>
        <v>-1.9999796648327914</v>
      </c>
      <c r="CE4" s="22">
        <f t="shared" si="1"/>
        <v>-2.0000469542560939</v>
      </c>
      <c r="CF4" s="22">
        <f t="shared" si="1"/>
        <v>-2.0000914042651434</v>
      </c>
      <c r="CG4" s="22">
        <f t="shared" si="1"/>
        <v>-2.0001086843123259</v>
      </c>
    </row>
    <row r="5" spans="2:85" x14ac:dyDescent="0.25">
      <c r="B5" s="34" t="s">
        <v>39</v>
      </c>
      <c r="C5" s="33">
        <v>-3</v>
      </c>
      <c r="D5" s="34" t="s">
        <v>36</v>
      </c>
      <c r="E5" s="22">
        <v>0</v>
      </c>
      <c r="F5" s="22">
        <f>E12+E5</f>
        <v>2.0833333333333335</v>
      </c>
      <c r="G5" s="22">
        <f t="shared" ref="G5:BO5" si="2">F12+F5</f>
        <v>3.2345013477088949</v>
      </c>
      <c r="H5" s="22">
        <f t="shared" si="2"/>
        <v>3.8364391057516061</v>
      </c>
      <c r="I5" s="22">
        <f t="shared" si="2"/>
        <v>4.2263141690469928</v>
      </c>
      <c r="J5" s="22">
        <f t="shared" si="2"/>
        <v>4.5193142714114005</v>
      </c>
      <c r="K5" s="22">
        <f t="shared" si="2"/>
        <v>4.763024989821794</v>
      </c>
      <c r="L5" s="22">
        <f t="shared" si="2"/>
        <v>4.9799626919701119</v>
      </c>
      <c r="M5" s="22">
        <f t="shared" si="2"/>
        <v>5.17978467848633</v>
      </c>
      <c r="N5" s="22">
        <f t="shared" si="2"/>
        <v>5.3609090320047024</v>
      </c>
      <c r="O5" s="22">
        <f t="shared" si="2"/>
        <v>5.5056483256706565</v>
      </c>
      <c r="P5" s="22">
        <f t="shared" si="2"/>
        <v>5.5720039719695578</v>
      </c>
      <c r="Q5" s="22">
        <f t="shared" si="2"/>
        <v>5.4993003799991991</v>
      </c>
      <c r="R5" s="22">
        <f t="shared" si="2"/>
        <v>5.2662630793687448</v>
      </c>
      <c r="S5" s="22">
        <f t="shared" si="2"/>
        <v>4.971233628233807</v>
      </c>
      <c r="T5" s="22">
        <f t="shared" si="2"/>
        <v>4.7635151625210614</v>
      </c>
      <c r="U5" s="22">
        <f t="shared" si="2"/>
        <v>4.6902425075007885</v>
      </c>
      <c r="V5" s="22">
        <f t="shared" si="2"/>
        <v>4.7104589806149395</v>
      </c>
      <c r="W5" s="22">
        <f t="shared" si="2"/>
        <v>4.7769204543903072</v>
      </c>
      <c r="X5" s="22">
        <f t="shared" si="2"/>
        <v>4.8607895933483194</v>
      </c>
      <c r="Y5" s="22">
        <f t="shared" si="2"/>
        <v>4.9462313326157341</v>
      </c>
      <c r="Z5" s="22">
        <f t="shared" si="2"/>
        <v>5.0232847490654722</v>
      </c>
      <c r="AA5" s="22">
        <f t="shared" si="2"/>
        <v>5.0840257302219563</v>
      </c>
      <c r="AB5" s="22">
        <f t="shared" si="2"/>
        <v>5.1214789892295318</v>
      </c>
      <c r="AC5" s="22">
        <f t="shared" si="2"/>
        <v>5.1307428669399497</v>
      </c>
      <c r="AD5" s="22">
        <f t="shared" si="2"/>
        <v>5.1116429826316274</v>
      </c>
      <c r="AE5" s="22">
        <f t="shared" si="2"/>
        <v>5.0709792907986886</v>
      </c>
      <c r="AF5" s="22">
        <f t="shared" si="2"/>
        <v>5.0215622641907469</v>
      </c>
      <c r="AG5" s="22">
        <f t="shared" si="2"/>
        <v>4.9773370555297731</v>
      </c>
      <c r="AH5" s="22">
        <f t="shared" si="2"/>
        <v>4.9478840081872582</v>
      </c>
      <c r="AI5" s="22">
        <f t="shared" si="2"/>
        <v>4.9361994799681881</v>
      </c>
      <c r="AJ5" s="22">
        <f t="shared" si="2"/>
        <v>4.9400747848045992</v>
      </c>
      <c r="AK5" s="22">
        <f t="shared" si="2"/>
        <v>4.9547235088010737</v>
      </c>
      <c r="AL5" s="22">
        <f t="shared" si="2"/>
        <v>4.9748112447248731</v>
      </c>
      <c r="AM5" s="22">
        <f t="shared" si="2"/>
        <v>4.9955226801116748</v>
      </c>
      <c r="AN5" s="22">
        <f t="shared" si="2"/>
        <v>5.013027370325859</v>
      </c>
      <c r="AO5" s="22">
        <f t="shared" si="2"/>
        <v>5.0247207456706668</v>
      </c>
      <c r="AP5" s="22">
        <f t="shared" si="2"/>
        <v>5.0293995608288133</v>
      </c>
      <c r="AQ5" s="22">
        <f t="shared" si="2"/>
        <v>5.0273332756188136</v>
      </c>
      <c r="AR5" s="22">
        <f t="shared" si="2"/>
        <v>5.020104724383545</v>
      </c>
      <c r="AS5" s="22">
        <f t="shared" si="2"/>
        <v>5.010149024145699</v>
      </c>
      <c r="AT5" s="22">
        <f t="shared" si="2"/>
        <v>5.0000806159800346</v>
      </c>
      <c r="AU5" s="22">
        <f t="shared" si="2"/>
        <v>4.9920376137056897</v>
      </c>
      <c r="AV5" s="22">
        <f t="shared" si="2"/>
        <v>4.9872690977729786</v>
      </c>
      <c r="AW5" s="22">
        <f t="shared" si="2"/>
        <v>4.9860520533522159</v>
      </c>
      <c r="AX5" s="22">
        <f t="shared" si="2"/>
        <v>4.9878706340768089</v>
      </c>
      <c r="AY5" s="22">
        <f t="shared" si="2"/>
        <v>4.9917214126827298</v>
      </c>
      <c r="AZ5" s="22">
        <f t="shared" si="2"/>
        <v>4.9964273922754083</v>
      </c>
      <c r="BA5" s="22">
        <f t="shared" si="2"/>
        <v>5.00089647215803</v>
      </c>
      <c r="BB5" s="22">
        <f t="shared" si="2"/>
        <v>5.0043019480001822</v>
      </c>
      <c r="BC5" s="22">
        <f t="shared" si="2"/>
        <v>5.0061817112984102</v>
      </c>
      <c r="BD5" s="22">
        <f t="shared" si="2"/>
        <v>5.0064583221329757</v>
      </c>
      <c r="BE5" s="22">
        <f t="shared" si="2"/>
        <v>5.0053866012257187</v>
      </c>
      <c r="BF5" s="22">
        <f t="shared" si="2"/>
        <v>5.0034447121676306</v>
      </c>
      <c r="BG5" s="22">
        <f t="shared" si="2"/>
        <v>5.0011962175026534</v>
      </c>
      <c r="BH5" s="22">
        <f t="shared" si="2"/>
        <v>4.9991570084652963</v>
      </c>
      <c r="BI5" s="22">
        <f t="shared" si="2"/>
        <v>4.9976969881534616</v>
      </c>
      <c r="BJ5" s="22">
        <f t="shared" si="2"/>
        <v>4.9969929491125731</v>
      </c>
      <c r="BK5" s="22">
        <f t="shared" si="2"/>
        <v>4.9970326026248202</v>
      </c>
      <c r="BL5" s="22">
        <f t="shared" si="2"/>
        <v>4.9976570651859689</v>
      </c>
      <c r="BM5" s="22">
        <f t="shared" si="2"/>
        <v>4.9986235724882935</v>
      </c>
      <c r="BN5" s="22">
        <f t="shared" si="2"/>
        <v>4.9996709521706979</v>
      </c>
      <c r="BO5" s="22">
        <f t="shared" si="2"/>
        <v>5.0005746516059659</v>
      </c>
      <c r="BP5" s="22">
        <f>BO12+BO5</f>
        <v>5.0011833790365197</v>
      </c>
      <c r="BQ5" s="22">
        <f t="shared" ref="BQ5:CG5" si="3">BP12+BP5</f>
        <v>5.0014343656476612</v>
      </c>
      <c r="BR5" s="22">
        <f t="shared" si="3"/>
        <v>5.001348488547813</v>
      </c>
      <c r="BS5" s="22">
        <f t="shared" si="3"/>
        <v>5.0010098515592016</v>
      </c>
      <c r="BT5" s="22">
        <f t="shared" si="3"/>
        <v>5.0005366109439118</v>
      </c>
      <c r="BU5" s="22">
        <f t="shared" si="3"/>
        <v>5.0000505022628854</v>
      </c>
      <c r="BV5" s="22">
        <f t="shared" si="3"/>
        <v>4.9996515596952111</v>
      </c>
      <c r="BW5" s="22">
        <f t="shared" si="3"/>
        <v>4.9994022608386777</v>
      </c>
      <c r="BX5" s="22">
        <f t="shared" si="3"/>
        <v>4.999322501218475</v>
      </c>
      <c r="BY5" s="22">
        <f t="shared" si="3"/>
        <v>4.9993942126739936</v>
      </c>
      <c r="BZ5" s="22">
        <f t="shared" si="3"/>
        <v>4.9995726737400332</v>
      </c>
      <c r="CA5" s="22">
        <f t="shared" si="3"/>
        <v>4.9998008325076162</v>
      </c>
      <c r="CB5" s="22">
        <f t="shared" si="3"/>
        <v>5.0000231626291649</v>
      </c>
      <c r="CC5" s="22">
        <f t="shared" si="3"/>
        <v>5.000196413225181</v>
      </c>
      <c r="CD5" s="22">
        <f t="shared" si="3"/>
        <v>5.0002957687812355</v>
      </c>
      <c r="CE5" s="22">
        <f t="shared" si="3"/>
        <v>5.0003161235204772</v>
      </c>
      <c r="CF5" s="22">
        <f t="shared" si="3"/>
        <v>5.0002691815506424</v>
      </c>
      <c r="CG5" s="22">
        <f t="shared" si="3"/>
        <v>5.000177775251343</v>
      </c>
    </row>
    <row r="6" spans="2:85" x14ac:dyDescent="0.25">
      <c r="B6" s="34" t="s">
        <v>41</v>
      </c>
      <c r="C6" s="33">
        <v>12</v>
      </c>
      <c r="D6" s="34" t="s">
        <v>38</v>
      </c>
      <c r="E6" s="22">
        <f>$C$4</f>
        <v>1</v>
      </c>
      <c r="F6" s="22">
        <f>$C$4</f>
        <v>1</v>
      </c>
      <c r="G6" s="22">
        <f t="shared" ref="G6:BR6" si="4">$C$4</f>
        <v>1</v>
      </c>
      <c r="H6" s="22">
        <f t="shared" si="4"/>
        <v>1</v>
      </c>
      <c r="I6" s="22">
        <f t="shared" si="4"/>
        <v>1</v>
      </c>
      <c r="J6" s="22">
        <f t="shared" si="4"/>
        <v>1</v>
      </c>
      <c r="K6" s="22">
        <f t="shared" si="4"/>
        <v>1</v>
      </c>
      <c r="L6" s="22">
        <f t="shared" si="4"/>
        <v>1</v>
      </c>
      <c r="M6" s="22">
        <f t="shared" si="4"/>
        <v>1</v>
      </c>
      <c r="N6" s="22">
        <f t="shared" si="4"/>
        <v>1</v>
      </c>
      <c r="O6" s="22">
        <f t="shared" si="4"/>
        <v>1</v>
      </c>
      <c r="P6" s="22">
        <f t="shared" si="4"/>
        <v>1</v>
      </c>
      <c r="Q6" s="22">
        <f t="shared" si="4"/>
        <v>1</v>
      </c>
      <c r="R6" s="22">
        <f t="shared" si="4"/>
        <v>1</v>
      </c>
      <c r="S6" s="22">
        <f t="shared" si="4"/>
        <v>1</v>
      </c>
      <c r="T6" s="22">
        <f t="shared" si="4"/>
        <v>1</v>
      </c>
      <c r="U6" s="22">
        <f t="shared" si="4"/>
        <v>1</v>
      </c>
      <c r="V6" s="22">
        <f t="shared" si="4"/>
        <v>1</v>
      </c>
      <c r="W6" s="22">
        <f t="shared" si="4"/>
        <v>1</v>
      </c>
      <c r="X6" s="22">
        <f t="shared" si="4"/>
        <v>1</v>
      </c>
      <c r="Y6" s="22">
        <f t="shared" si="4"/>
        <v>1</v>
      </c>
      <c r="Z6" s="22">
        <f t="shared" si="4"/>
        <v>1</v>
      </c>
      <c r="AA6" s="22">
        <f t="shared" si="4"/>
        <v>1</v>
      </c>
      <c r="AB6" s="22">
        <f t="shared" si="4"/>
        <v>1</v>
      </c>
      <c r="AC6" s="22">
        <f t="shared" si="4"/>
        <v>1</v>
      </c>
      <c r="AD6" s="22">
        <f t="shared" si="4"/>
        <v>1</v>
      </c>
      <c r="AE6" s="22">
        <f t="shared" si="4"/>
        <v>1</v>
      </c>
      <c r="AF6" s="22">
        <f t="shared" si="4"/>
        <v>1</v>
      </c>
      <c r="AG6" s="22">
        <f t="shared" si="4"/>
        <v>1</v>
      </c>
      <c r="AH6" s="22">
        <f t="shared" si="4"/>
        <v>1</v>
      </c>
      <c r="AI6" s="22">
        <f t="shared" si="4"/>
        <v>1</v>
      </c>
      <c r="AJ6" s="22">
        <f t="shared" si="4"/>
        <v>1</v>
      </c>
      <c r="AK6" s="22">
        <f t="shared" si="4"/>
        <v>1</v>
      </c>
      <c r="AL6" s="22">
        <f t="shared" si="4"/>
        <v>1</v>
      </c>
      <c r="AM6" s="22">
        <f t="shared" si="4"/>
        <v>1</v>
      </c>
      <c r="AN6" s="22">
        <f t="shared" si="4"/>
        <v>1</v>
      </c>
      <c r="AO6" s="22">
        <f t="shared" si="4"/>
        <v>1</v>
      </c>
      <c r="AP6" s="22">
        <f t="shared" si="4"/>
        <v>1</v>
      </c>
      <c r="AQ6" s="22">
        <f t="shared" si="4"/>
        <v>1</v>
      </c>
      <c r="AR6" s="22">
        <f t="shared" si="4"/>
        <v>1</v>
      </c>
      <c r="AS6" s="22">
        <f t="shared" si="4"/>
        <v>1</v>
      </c>
      <c r="AT6" s="22">
        <f t="shared" si="4"/>
        <v>1</v>
      </c>
      <c r="AU6" s="22">
        <f t="shared" si="4"/>
        <v>1</v>
      </c>
      <c r="AV6" s="22">
        <f t="shared" si="4"/>
        <v>1</v>
      </c>
      <c r="AW6" s="22">
        <f t="shared" si="4"/>
        <v>1</v>
      </c>
      <c r="AX6" s="22">
        <f t="shared" si="4"/>
        <v>1</v>
      </c>
      <c r="AY6" s="22">
        <f t="shared" si="4"/>
        <v>1</v>
      </c>
      <c r="AZ6" s="22">
        <f t="shared" si="4"/>
        <v>1</v>
      </c>
      <c r="BA6" s="22">
        <f t="shared" si="4"/>
        <v>1</v>
      </c>
      <c r="BB6" s="22">
        <f t="shared" si="4"/>
        <v>1</v>
      </c>
      <c r="BC6" s="22">
        <f t="shared" si="4"/>
        <v>1</v>
      </c>
      <c r="BD6" s="22">
        <f t="shared" si="4"/>
        <v>1</v>
      </c>
      <c r="BE6" s="22">
        <f t="shared" si="4"/>
        <v>1</v>
      </c>
      <c r="BF6" s="22">
        <f t="shared" si="4"/>
        <v>1</v>
      </c>
      <c r="BG6" s="22">
        <f t="shared" si="4"/>
        <v>1</v>
      </c>
      <c r="BH6" s="22">
        <f t="shared" si="4"/>
        <v>1</v>
      </c>
      <c r="BI6" s="22">
        <f t="shared" si="4"/>
        <v>1</v>
      </c>
      <c r="BJ6" s="22">
        <f t="shared" si="4"/>
        <v>1</v>
      </c>
      <c r="BK6" s="22">
        <f t="shared" si="4"/>
        <v>1</v>
      </c>
      <c r="BL6" s="22">
        <f t="shared" si="4"/>
        <v>1</v>
      </c>
      <c r="BM6" s="22">
        <f t="shared" si="4"/>
        <v>1</v>
      </c>
      <c r="BN6" s="22">
        <f t="shared" si="4"/>
        <v>1</v>
      </c>
      <c r="BO6" s="22">
        <f t="shared" si="4"/>
        <v>1</v>
      </c>
      <c r="BP6" s="22">
        <f>$C$4</f>
        <v>1</v>
      </c>
      <c r="BQ6" s="22">
        <f t="shared" si="4"/>
        <v>1</v>
      </c>
      <c r="BR6" s="22">
        <f t="shared" si="4"/>
        <v>1</v>
      </c>
      <c r="BS6" s="22">
        <f t="shared" ref="BS6:CG6" si="5">$C$4</f>
        <v>1</v>
      </c>
      <c r="BT6" s="22">
        <f t="shared" si="5"/>
        <v>1</v>
      </c>
      <c r="BU6" s="22">
        <f t="shared" si="5"/>
        <v>1</v>
      </c>
      <c r="BV6" s="22">
        <f t="shared" si="5"/>
        <v>1</v>
      </c>
      <c r="BW6" s="22">
        <f t="shared" si="5"/>
        <v>1</v>
      </c>
      <c r="BX6" s="22">
        <f t="shared" si="5"/>
        <v>1</v>
      </c>
      <c r="BY6" s="22">
        <f t="shared" si="5"/>
        <v>1</v>
      </c>
      <c r="BZ6" s="22">
        <f t="shared" si="5"/>
        <v>1</v>
      </c>
      <c r="CA6" s="22">
        <f t="shared" si="5"/>
        <v>1</v>
      </c>
      <c r="CB6" s="22">
        <f t="shared" si="5"/>
        <v>1</v>
      </c>
      <c r="CC6" s="22">
        <f t="shared" si="5"/>
        <v>1</v>
      </c>
      <c r="CD6" s="22">
        <f t="shared" si="5"/>
        <v>1</v>
      </c>
      <c r="CE6" s="22">
        <f t="shared" si="5"/>
        <v>1</v>
      </c>
      <c r="CF6" s="22">
        <f t="shared" si="5"/>
        <v>1</v>
      </c>
      <c r="CG6" s="22">
        <f t="shared" si="5"/>
        <v>1</v>
      </c>
    </row>
    <row r="7" spans="2:85" x14ac:dyDescent="0.25">
      <c r="B7" s="34" t="s">
        <v>43</v>
      </c>
      <c r="C7" s="33">
        <v>-15</v>
      </c>
      <c r="D7" s="34" t="s">
        <v>40</v>
      </c>
      <c r="E7" s="22">
        <f>$C$5-(E4*E6)</f>
        <v>-3</v>
      </c>
      <c r="F7" s="22">
        <f>$C$5-(F4*F6)</f>
        <v>-1.75</v>
      </c>
      <c r="G7" s="22">
        <f t="shared" ref="G7:BO7" si="6">$C$5-(G4*G6)</f>
        <v>-1.5309973045822101</v>
      </c>
      <c r="H7" s="22">
        <f t="shared" si="6"/>
        <v>-1.4580603657802376</v>
      </c>
      <c r="I7" s="22">
        <f t="shared" si="6"/>
        <v>-1.4098509515960886</v>
      </c>
      <c r="J7" s="22">
        <f t="shared" si="6"/>
        <v>-1.365539929318355</v>
      </c>
      <c r="K7" s="22">
        <f t="shared" si="6"/>
        <v>-1.3179480302682984</v>
      </c>
      <c r="L7" s="22">
        <f t="shared" si="6"/>
        <v>-1.2624749620600035</v>
      </c>
      <c r="M7" s="22">
        <f t="shared" si="6"/>
        <v>-1.1947576484177247</v>
      </c>
      <c r="N7" s="22">
        <f t="shared" si="6"/>
        <v>-1.1105127361215166</v>
      </c>
      <c r="O7" s="22">
        <f t="shared" si="6"/>
        <v>-1.0076947713260975</v>
      </c>
      <c r="P7" s="22">
        <f t="shared" si="6"/>
        <v>-0.89333964252626386</v>
      </c>
      <c r="Q7" s="22">
        <f t="shared" si="6"/>
        <v>-0.79537272030854433</v>
      </c>
      <c r="R7" s="22">
        <f t="shared" si="6"/>
        <v>-0.76162617215577422</v>
      </c>
      <c r="S7" s="22">
        <f t="shared" si="6"/>
        <v>-0.81482939220512351</v>
      </c>
      <c r="T7" s="22">
        <f t="shared" si="6"/>
        <v>-0.91371512357632234</v>
      </c>
      <c r="U7" s="22">
        <f t="shared" si="6"/>
        <v>-1.0024249366085169</v>
      </c>
      <c r="V7" s="22">
        <f t="shared" si="6"/>
        <v>-1.0595953931482316</v>
      </c>
      <c r="W7" s="22">
        <f t="shared" si="6"/>
        <v>-1.0875466421317854</v>
      </c>
      <c r="X7" s="22">
        <f t="shared" si="6"/>
        <v>-1.0936223920999606</v>
      </c>
      <c r="Y7" s="22">
        <f t="shared" si="6"/>
        <v>-1.0840017826741837</v>
      </c>
      <c r="Z7" s="22">
        <f t="shared" si="6"/>
        <v>-1.0633677225022693</v>
      </c>
      <c r="AA7" s="22">
        <f t="shared" si="6"/>
        <v>-1.0358576042866234</v>
      </c>
      <c r="AB7" s="22">
        <f t="shared" si="6"/>
        <v>-1.0059678709122339</v>
      </c>
      <c r="AC7" s="22">
        <f t="shared" si="6"/>
        <v>-0.97890665932202037</v>
      </c>
      <c r="AD7" s="22">
        <f t="shared" si="6"/>
        <v>-0.95994703956435234</v>
      </c>
      <c r="AE7" s="22">
        <f t="shared" si="6"/>
        <v>-0.95272528509129417</v>
      </c>
      <c r="AF7" s="22">
        <f t="shared" si="6"/>
        <v>-0.9574795873083799</v>
      </c>
      <c r="AG7" s="22">
        <f t="shared" si="6"/>
        <v>-0.97084786276319601</v>
      </c>
      <c r="AH7" s="22">
        <f t="shared" si="6"/>
        <v>-0.98764353056427101</v>
      </c>
      <c r="AI7" s="22">
        <f t="shared" si="6"/>
        <v>-1.0031583616528055</v>
      </c>
      <c r="AJ7" s="22">
        <f t="shared" si="6"/>
        <v>-1.0144436030062789</v>
      </c>
      <c r="AK7" s="22">
        <f t="shared" si="6"/>
        <v>-1.0203753537867128</v>
      </c>
      <c r="AL7" s="22">
        <f t="shared" si="6"/>
        <v>-1.0211549546197052</v>
      </c>
      <c r="AM7" s="22">
        <f t="shared" si="6"/>
        <v>-1.0177872211824788</v>
      </c>
      <c r="AN7" s="22">
        <f t="shared" si="6"/>
        <v>-1.0117088507944396</v>
      </c>
      <c r="AO7" s="22">
        <f t="shared" si="6"/>
        <v>-1.00452745668697</v>
      </c>
      <c r="AP7" s="22">
        <f t="shared" si="6"/>
        <v>-0.99778998973936339</v>
      </c>
      <c r="AQ7" s="22">
        <f t="shared" si="6"/>
        <v>-0.99274358804207763</v>
      </c>
      <c r="AR7" s="22">
        <f t="shared" si="6"/>
        <v>-0.9901213290931854</v>
      </c>
      <c r="AS7" s="22">
        <f t="shared" si="6"/>
        <v>-0.99003097205278223</v>
      </c>
      <c r="AT7" s="22">
        <f t="shared" si="6"/>
        <v>-0.99200816697693295</v>
      </c>
      <c r="AU7" s="22">
        <f t="shared" si="6"/>
        <v>-0.99522181717849367</v>
      </c>
      <c r="AV7" s="22">
        <f t="shared" si="6"/>
        <v>-0.99874551143378021</v>
      </c>
      <c r="AW7" s="22">
        <f t="shared" si="6"/>
        <v>-1.0017922971970872</v>
      </c>
      <c r="AX7" s="22">
        <f t="shared" si="6"/>
        <v>-1.0038518858967276</v>
      </c>
      <c r="AY7" s="22">
        <f t="shared" si="6"/>
        <v>-1.004725757849473</v>
      </c>
      <c r="AZ7" s="22">
        <f t="shared" si="6"/>
        <v>-1.0044890709368446</v>
      </c>
      <c r="BA7" s="22">
        <f t="shared" si="6"/>
        <v>-1.0034134291714072</v>
      </c>
      <c r="BB7" s="22">
        <f t="shared" si="6"/>
        <v>-1.0018756480803732</v>
      </c>
      <c r="BC7" s="22">
        <f t="shared" si="6"/>
        <v>-1.0002683516233501</v>
      </c>
      <c r="BD7" s="22">
        <f t="shared" si="6"/>
        <v>-0.99892364079239737</v>
      </c>
      <c r="BE7" s="22">
        <f t="shared" si="6"/>
        <v>-0.99805950488868467</v>
      </c>
      <c r="BF7" s="22">
        <f t="shared" si="6"/>
        <v>-0.99775625361405629</v>
      </c>
      <c r="BG7" s="22">
        <f t="shared" si="6"/>
        <v>-0.99796479088785972</v>
      </c>
      <c r="BH7" s="22">
        <f t="shared" si="6"/>
        <v>-0.99854104697057355</v>
      </c>
      <c r="BI7" s="22">
        <f t="shared" si="6"/>
        <v>-0.999294648919963</v>
      </c>
      <c r="BJ7" s="22">
        <f t="shared" si="6"/>
        <v>-1.0000378928128855</v>
      </c>
      <c r="BK7" s="22">
        <f t="shared" si="6"/>
        <v>-1.0006237532458637</v>
      </c>
      <c r="BL7" s="22">
        <f t="shared" si="6"/>
        <v>-1.0009670634992609</v>
      </c>
      <c r="BM7" s="22">
        <f t="shared" si="6"/>
        <v>-1.001048457289172</v>
      </c>
      <c r="BN7" s="22">
        <f t="shared" si="6"/>
        <v>-1.0009044514303547</v>
      </c>
      <c r="BO7" s="22">
        <f t="shared" si="6"/>
        <v>-1.0006088180790897</v>
      </c>
      <c r="BP7" s="22">
        <f>$C$5-(BP4*BP6)</f>
        <v>-1.0002506380676299</v>
      </c>
      <c r="BQ7" s="22">
        <f t="shared" ref="BQ7" si="7">$C$5-(BQ4*BQ6)</f>
        <v>-0.99991376675011034</v>
      </c>
      <c r="BR7" s="22">
        <f t="shared" ref="BR7" si="8">$C$5-(BR4*BR6)</f>
        <v>-0.99966127382795911</v>
      </c>
      <c r="BS7" s="22">
        <f t="shared" ref="BS7" si="9">$C$5-(BS4*BS6)</f>
        <v>-0.99952692560001744</v>
      </c>
      <c r="BT7" s="22">
        <f t="shared" ref="BT7" si="10">$C$5-(BT4*BT6)</f>
        <v>-0.99951412688157015</v>
      </c>
      <c r="BU7" s="22">
        <f t="shared" ref="BU7" si="11">$C$5-(BU4*BU6)</f>
        <v>-0.99960119219616939</v>
      </c>
      <c r="BV7" s="22">
        <f t="shared" ref="BV7" si="12">$C$5-(BV4*BV6)</f>
        <v>-0.99975069183106502</v>
      </c>
      <c r="BW7" s="22">
        <f t="shared" ref="BW7" si="13">$C$5-(BW4*BW6)</f>
        <v>-0.99992015494167008</v>
      </c>
      <c r="BX7" s="22">
        <f t="shared" ref="BX7" si="14">$C$5-(BX4*BX6)</f>
        <v>-1.000071643183714</v>
      </c>
      <c r="BY7" s="22">
        <f t="shared" ref="BY7" si="15">$C$5-(BY4*BY6)</f>
        <v>-1.0001784563880542</v>
      </c>
      <c r="BZ7" s="22">
        <f t="shared" ref="BZ7" si="16">$C$5-(BZ4*BZ6)</f>
        <v>-1.0002282029102971</v>
      </c>
      <c r="CA7" s="22">
        <f t="shared" ref="CA7" si="17">$C$5-(CA4*CA6)</f>
        <v>-1.0002223794668745</v>
      </c>
      <c r="CB7" s="22">
        <f t="shared" ref="CB7" si="18">$C$5-(CB4*CB6)</f>
        <v>-1.0001732729041872</v>
      </c>
      <c r="CC7" s="22">
        <f t="shared" ref="CC7" si="19">$C$5-(CC4*CC6)</f>
        <v>-1.0000993479312665</v>
      </c>
      <c r="CD7" s="22">
        <f t="shared" ref="CD7" si="20">$C$5-(CD4*CD6)</f>
        <v>-1.0000203351672086</v>
      </c>
      <c r="CE7" s="22">
        <f t="shared" ref="CE7" si="21">$C$5-(CE4*CE6)</f>
        <v>-0.99995304574390609</v>
      </c>
      <c r="CF7" s="22">
        <f t="shared" ref="CF7" si="22">$C$5-(CF4*CF6)</f>
        <v>-0.99990859573485658</v>
      </c>
      <c r="CG7" s="22">
        <f t="shared" ref="CG7" si="23">$C$5-(CG4*CG6)</f>
        <v>-0.99989131568767409</v>
      </c>
    </row>
    <row r="8" spans="2:85" x14ac:dyDescent="0.25">
      <c r="B8" s="34" t="s">
        <v>51</v>
      </c>
      <c r="C8" s="35">
        <v>25</v>
      </c>
      <c r="D8" s="34" t="s">
        <v>42</v>
      </c>
      <c r="E8" s="22">
        <f>$C$6 - (E4*E7) - (E5*E6)</f>
        <v>12</v>
      </c>
      <c r="F8" s="22">
        <f>$C$6 - (F4*F7) - (F5*F6)</f>
        <v>7.7291666666666661</v>
      </c>
      <c r="G8" s="22">
        <f t="shared" ref="G8:BO8" si="24">$C$6 - (G4*G7) - (G5*G6)</f>
        <v>6.5164594851824678</v>
      </c>
      <c r="H8" s="22">
        <f t="shared" si="24"/>
        <v>5.9153198271668819</v>
      </c>
      <c r="I8" s="22">
        <f t="shared" si="24"/>
        <v>5.5318126818811377</v>
      </c>
      <c r="J8" s="22">
        <f t="shared" si="24"/>
        <v>5.2487652391963122</v>
      </c>
      <c r="K8" s="22">
        <f t="shared" si="24"/>
        <v>5.0201179298613994</v>
      </c>
      <c r="L8" s="22">
        <f t="shared" si="24"/>
        <v>4.8264554516782852</v>
      </c>
      <c r="M8" s="22">
        <f t="shared" si="24"/>
        <v>4.663388214713148</v>
      </c>
      <c r="N8" s="22">
        <f t="shared" si="24"/>
        <v>4.5407912967188455</v>
      </c>
      <c r="O8" s="22">
        <f t="shared" si="24"/>
        <v>4.4867161125090069</v>
      </c>
      <c r="P8" s="22">
        <f t="shared" si="24"/>
        <v>4.5460328173606044</v>
      </c>
      <c r="Q8" s="22">
        <f t="shared" si="24"/>
        <v>4.7471992232861817</v>
      </c>
      <c r="R8" s="22">
        <f t="shared" si="24"/>
        <v>5.0289328302765899</v>
      </c>
      <c r="S8" s="22">
        <f t="shared" si="24"/>
        <v>5.2482251335521939</v>
      </c>
      <c r="T8" s="22">
        <f t="shared" si="24"/>
        <v>5.3302147938020656</v>
      </c>
      <c r="U8" s="22">
        <f t="shared" si="24"/>
        <v>5.3073384362082505</v>
      </c>
      <c r="V8" s="22">
        <f t="shared" si="24"/>
        <v>5.2334972371213215</v>
      </c>
      <c r="W8" s="22">
        <f t="shared" si="24"/>
        <v>5.1431973180264592</v>
      </c>
      <c r="X8" s="22">
        <f t="shared" si="24"/>
        <v>5.0543531668542387</v>
      </c>
      <c r="Y8" s="22">
        <f t="shared" si="24"/>
        <v>4.9768231842025239</v>
      </c>
      <c r="Z8" s="22">
        <f t="shared" si="24"/>
        <v>4.9173629966873831</v>
      </c>
      <c r="AA8" s="22">
        <f t="shared" si="24"/>
        <v>4.8814024332765964</v>
      </c>
      <c r="AB8" s="22">
        <f t="shared" si="24"/>
        <v>4.8725887553414591</v>
      </c>
      <c r="AC8" s="22">
        <f t="shared" si="24"/>
        <v>4.8907954027589868</v>
      </c>
      <c r="AD8" s="22">
        <f t="shared" si="24"/>
        <v>4.930014217443679</v>
      </c>
      <c r="AE8" s="22">
        <f t="shared" si="24"/>
        <v>4.978530322779716</v>
      </c>
      <c r="AF8" s="22">
        <f t="shared" si="24"/>
        <v>5.0227661339963383</v>
      </c>
      <c r="AG8" s="22">
        <f t="shared" si="24"/>
        <v>5.0526649288125043</v>
      </c>
      <c r="AH8" s="22">
        <f t="shared" si="24"/>
        <v>5.0646251435853875</v>
      </c>
      <c r="AI8" s="22">
        <f t="shared" si="24"/>
        <v>5.060652133627336</v>
      </c>
      <c r="AJ8" s="22">
        <f t="shared" si="24"/>
        <v>5.0456902298569251</v>
      </c>
      <c r="AK8" s="22">
        <f t="shared" si="24"/>
        <v>5.0253162924541463</v>
      </c>
      <c r="AL8" s="22">
        <f t="shared" si="24"/>
        <v>5.0044813327603839</v>
      </c>
      <c r="AM8" s="22">
        <f t="shared" si="24"/>
        <v>4.987006483943242</v>
      </c>
      <c r="AN8" s="22">
        <f t="shared" si="24"/>
        <v>4.9754008760666286</v>
      </c>
      <c r="AO8" s="22">
        <f t="shared" si="24"/>
        <v>4.970772295506416</v>
      </c>
      <c r="AP8" s="22">
        <f t="shared" si="24"/>
        <v>4.9728153335771745</v>
      </c>
      <c r="AQ8" s="22">
        <f t="shared" si="24"/>
        <v>4.9799757918536116</v>
      </c>
      <c r="AR8" s="22">
        <f t="shared" si="24"/>
        <v>4.9898715346621554</v>
      </c>
      <c r="AS8" s="22">
        <f t="shared" si="24"/>
        <v>4.9999193853197319</v>
      </c>
      <c r="AT8" s="22">
        <f t="shared" si="24"/>
        <v>5.0079750864381003</v>
      </c>
      <c r="AU8" s="22">
        <f t="shared" si="24"/>
        <v>5.0127634001468921</v>
      </c>
      <c r="AV8" s="22">
        <f t="shared" si="24"/>
        <v>5.0139869645348032</v>
      </c>
      <c r="AW8" s="22">
        <f t="shared" si="24"/>
        <v>5.0121588617799393</v>
      </c>
      <c r="AX8" s="22">
        <f t="shared" si="24"/>
        <v>5.0082923170514251</v>
      </c>
      <c r="AY8" s="22">
        <f t="shared" si="24"/>
        <v>5.0035751622550491</v>
      </c>
      <c r="AZ8" s="22">
        <f t="shared" si="24"/>
        <v>4.999103688545623</v>
      </c>
      <c r="BA8" s="22">
        <f t="shared" si="24"/>
        <v>4.9957017501692702</v>
      </c>
      <c r="BB8" s="22">
        <f t="shared" si="24"/>
        <v>4.9938259219751666</v>
      </c>
      <c r="BC8" s="22">
        <f t="shared" si="24"/>
        <v>4.9935500090908338</v>
      </c>
      <c r="BD8" s="22">
        <f t="shared" si="24"/>
        <v>4.9946191956237707</v>
      </c>
      <c r="BE8" s="22">
        <f t="shared" si="24"/>
        <v>4.9965576594068741</v>
      </c>
      <c r="BF8" s="22">
        <f t="shared" si="24"/>
        <v>4.998804068616157</v>
      </c>
      <c r="BG8" s="22">
        <f t="shared" si="24"/>
        <v>5.0008431336856161</v>
      </c>
      <c r="BH8" s="22">
        <f t="shared" si="24"/>
        <v>5.0023040731080712</v>
      </c>
      <c r="BI8" s="22">
        <f t="shared" si="24"/>
        <v>5.0030088604467222</v>
      </c>
      <c r="BJ8" s="22">
        <f t="shared" si="24"/>
        <v>5.0029691595104078</v>
      </c>
      <c r="BK8" s="22">
        <f t="shared" si="24"/>
        <v>5.0023440331974278</v>
      </c>
      <c r="BL8" s="22">
        <f t="shared" si="24"/>
        <v>5.0013768065265829</v>
      </c>
      <c r="BM8" s="22">
        <f t="shared" si="24"/>
        <v>5.0003290694852218</v>
      </c>
      <c r="BN8" s="22">
        <f t="shared" si="24"/>
        <v>4.9994254144313377</v>
      </c>
      <c r="BO8" s="22">
        <f t="shared" si="24"/>
        <v>4.998816900974397</v>
      </c>
      <c r="BP8" s="22">
        <f>$C$6 - (BP4*BP7) - (BP5*BP6)</f>
        <v>4.9985660457152923</v>
      </c>
      <c r="BQ8" s="22">
        <f t="shared" ref="BQ8" si="25">$C$6 - (BQ4*BQ7) - (BQ5*BQ6)</f>
        <v>4.9986518750384015</v>
      </c>
      <c r="BR8" s="22">
        <f t="shared" ref="BR8" si="26">$C$6 - (BR4*BR7) - (BR5*BR6)</f>
        <v>4.9989903523596473</v>
      </c>
      <c r="BS8" s="22">
        <f t="shared" ref="BS8" si="27">$C$6 - (BS4*BS7) - (BS5*BS6)</f>
        <v>4.9994634466401688</v>
      </c>
      <c r="BT8" s="22">
        <f t="shared" ref="BT8" si="28">$C$6 - (BT4*BT7) - (BT5*BT6)</f>
        <v>4.9999494982472052</v>
      </c>
      <c r="BU8" s="22">
        <f t="shared" ref="BU8" si="29">$C$6 - (BU4*BU7) - (BU5*BU6)</f>
        <v>5.00034846458861</v>
      </c>
      <c r="BV8" s="22">
        <f t="shared" ref="BV8" si="30">$C$6 - (BV4*BV7) - (BV5*BV6)</f>
        <v>5.0005978106282871</v>
      </c>
      <c r="BW8" s="22">
        <f t="shared" ref="BW8" si="31">$C$6 - (BW4*BW7) - (BW5*BW6)</f>
        <v>5.0006775905948855</v>
      </c>
      <c r="BX8" s="22">
        <f t="shared" ref="BX8" si="32">$C$6 - (BX4*BX7) - (BX5*BX6)</f>
        <v>5.0006058607305564</v>
      </c>
      <c r="BY8" s="22">
        <f t="shared" ref="BY8" si="33">$C$6 - (BY4*BY7) - (BY5*BY6)</f>
        <v>5.0004273627846354</v>
      </c>
      <c r="BZ8" s="22">
        <f t="shared" ref="BZ8" si="34">$C$6 - (BZ4*BZ7) - (BZ5*BZ6)</f>
        <v>5.0001991754262374</v>
      </c>
      <c r="CA8" s="22">
        <f t="shared" ref="CA8" si="35">$C$6 - (CA4*CA7) - (CA5*CA6)</f>
        <v>4.9999768374781359</v>
      </c>
      <c r="CB8" s="22">
        <f t="shared" ref="CB8" si="36">$C$6 - (CB4*CB7) - (CB5*CB6)</f>
        <v>4.9998035944901469</v>
      </c>
      <c r="CC8" s="22">
        <f t="shared" ref="CC8" si="37">$C$6 - (CC4*CC7) - (CC5*CC6)</f>
        <v>4.9997042487135648</v>
      </c>
      <c r="CD8" s="22">
        <f t="shared" ref="CD8" si="38">$C$6 - (CD4*CD7) - (CD5*CD6)</f>
        <v>4.9996838964650756</v>
      </c>
      <c r="CE8" s="22">
        <f t="shared" ref="CE8" si="39">$C$6 - (CE4*CE7) - (CE5*CE6)</f>
        <v>4.9997308329403189</v>
      </c>
      <c r="CF8" s="22">
        <f t="shared" ref="CF8" si="40">$C$6 - (CF4*CF7) - (CF5*CF6)</f>
        <v>4.9998222310692402</v>
      </c>
      <c r="CG8" s="22">
        <f t="shared" ref="CG8" si="41">$C$6 - (CG4*CG7) - (CG5*CG6)</f>
        <v>4.999930920873263</v>
      </c>
    </row>
    <row r="9" spans="2:85" x14ac:dyDescent="0.25">
      <c r="B9" s="41"/>
      <c r="C9" s="41"/>
      <c r="D9" s="34" t="s">
        <v>44</v>
      </c>
      <c r="E9" s="22">
        <f>$C$7-(E4*E8)-(E5*E7)</f>
        <v>-15</v>
      </c>
      <c r="F9" s="22">
        <f>$C$7-(F4*F8)-(F5*F7)</f>
        <v>-1.6927083333333344</v>
      </c>
      <c r="G9" s="22">
        <f t="shared" ref="G9:BO9" si="42">$C$7-(G4*G8)-(G5*G7)</f>
        <v>-0.47529060667628631</v>
      </c>
      <c r="H9" s="22">
        <f t="shared" si="42"/>
        <v>-0.28517410357959605</v>
      </c>
      <c r="I9" s="22">
        <f t="shared" si="42"/>
        <v>-0.24512027498308431</v>
      </c>
      <c r="J9" s="22">
        <f t="shared" si="42"/>
        <v>-0.24979870540127713</v>
      </c>
      <c r="K9" s="22">
        <f t="shared" si="42"/>
        <v>-0.27848134433688543</v>
      </c>
      <c r="L9" s="22">
        <f t="shared" si="42"/>
        <v>-0.32683459760178479</v>
      </c>
      <c r="M9" s="22">
        <f t="shared" si="42"/>
        <v>-0.39286673115167936</v>
      </c>
      <c r="N9" s="22">
        <f t="shared" si="42"/>
        <v>-0.46687491968938399</v>
      </c>
      <c r="O9" s="22">
        <f t="shared" si="42"/>
        <v>-0.51307899893425635</v>
      </c>
      <c r="P9" s="22">
        <f t="shared" si="42"/>
        <v>-0.44536084341756688</v>
      </c>
      <c r="Q9" s="22">
        <f t="shared" si="42"/>
        <v>-0.16020158717941957</v>
      </c>
      <c r="R9" s="22">
        <f t="shared" si="42"/>
        <v>0.26755541998260313</v>
      </c>
      <c r="S9" s="22">
        <f t="shared" si="42"/>
        <v>0.51897458073201719</v>
      </c>
      <c r="T9" s="22">
        <f t="shared" si="42"/>
        <v>0.47284235777961836</v>
      </c>
      <c r="U9" s="22">
        <f t="shared" si="42"/>
        <v>0.30342296140880087</v>
      </c>
      <c r="V9" s="22">
        <f t="shared" si="42"/>
        <v>0.14628278432951891</v>
      </c>
      <c r="W9" s="22">
        <f t="shared" si="42"/>
        <v>3.1248780941317555E-2</v>
      </c>
      <c r="X9" s="22">
        <f t="shared" si="42"/>
        <v>-4.862595771824374E-2</v>
      </c>
      <c r="Y9" s="22">
        <f t="shared" si="42"/>
        <v>-0.10269206904781303</v>
      </c>
      <c r="Z9" s="22">
        <f t="shared" si="42"/>
        <v>-0.13527723734811303</v>
      </c>
      <c r="AA9" s="22">
        <f t="shared" si="42"/>
        <v>-0.14590381722373369</v>
      </c>
      <c r="AB9" s="22">
        <f t="shared" si="42"/>
        <v>-0.13185815530038969</v>
      </c>
      <c r="AC9" s="22">
        <f t="shared" si="42"/>
        <v>-9.2727621148862127E-2</v>
      </c>
      <c r="AD9" s="22">
        <f t="shared" si="42"/>
        <v>-3.5603352227063567E-2</v>
      </c>
      <c r="AE9" s="22">
        <f t="shared" si="42"/>
        <v>2.3669437751419053E-2</v>
      </c>
      <c r="AF9" s="22">
        <f t="shared" si="42"/>
        <v>6.7145721224384225E-2</v>
      </c>
      <c r="AG9" s="22">
        <f t="shared" si="42"/>
        <v>8.4862881654476752E-2</v>
      </c>
      <c r="AH9" s="22">
        <f t="shared" si="42"/>
        <v>7.857680362947228E-2</v>
      </c>
      <c r="AI9" s="22">
        <f t="shared" si="42"/>
        <v>5.7110680733954311E-2</v>
      </c>
      <c r="AJ9" s="22">
        <f t="shared" si="42"/>
        <v>2.9929776958781851E-2</v>
      </c>
      <c r="AK9" s="22">
        <f t="shared" si="42"/>
        <v>3.9177407676467269E-3</v>
      </c>
      <c r="AL9" s="22">
        <f t="shared" si="42"/>
        <v>-1.6853759120312617E-2</v>
      </c>
      <c r="AM9" s="22">
        <f t="shared" si="42"/>
        <v>-3.0312872536959468E-2</v>
      </c>
      <c r="AN9" s="22">
        <f t="shared" si="42"/>
        <v>-3.5730314533684471E-2</v>
      </c>
      <c r="AO9" s="22">
        <f t="shared" si="42"/>
        <v>-3.3490414045053818E-2</v>
      </c>
      <c r="AP9" s="22">
        <f t="shared" si="42"/>
        <v>-2.5094823739653549E-2</v>
      </c>
      <c r="AQ9" s="22">
        <f t="shared" si="42"/>
        <v>-1.3058786085454521E-2</v>
      </c>
      <c r="AR9" s="22">
        <f t="shared" si="42"/>
        <v>-4.5087002386434705E-4</v>
      </c>
      <c r="AS9" s="22">
        <f t="shared" si="42"/>
        <v>9.8858152298175739E-3</v>
      </c>
      <c r="AT9" s="22">
        <f t="shared" si="42"/>
        <v>1.6093880145942485E-2</v>
      </c>
      <c r="AU9" s="22">
        <f t="shared" si="42"/>
        <v>1.7663445596208582E-2</v>
      </c>
      <c r="AV9" s="22">
        <f t="shared" si="42"/>
        <v>1.5276544100951028E-2</v>
      </c>
      <c r="AW9" s="22">
        <f t="shared" si="42"/>
        <v>1.0322985752524438E-2</v>
      </c>
      <c r="AX9" s="22">
        <f t="shared" si="42"/>
        <v>4.3766061870220696E-3</v>
      </c>
      <c r="AY9" s="22">
        <f t="shared" si="42"/>
        <v>-1.1842807572586267E-3</v>
      </c>
      <c r="AZ9" s="22">
        <f t="shared" si="42"/>
        <v>-5.3772447171516191E-3</v>
      </c>
      <c r="BA9" s="22">
        <f t="shared" si="42"/>
        <v>-7.6822956878555004E-3</v>
      </c>
      <c r="BB9" s="22">
        <f t="shared" si="42"/>
        <v>-8.0265587113803605E-3</v>
      </c>
      <c r="BC9" s="22">
        <f t="shared" si="42"/>
        <v>-6.7148807821286738E-3</v>
      </c>
      <c r="BD9" s="22">
        <f t="shared" si="42"/>
        <v>-4.3160297723110475E-3</v>
      </c>
      <c r="BE9" s="22">
        <f t="shared" si="42"/>
        <v>-1.5152124789699073E-3</v>
      </c>
      <c r="BF9" s="22">
        <f t="shared" si="42"/>
        <v>1.0424369727477512E-3</v>
      </c>
      <c r="BG9" s="22">
        <f t="shared" si="42"/>
        <v>2.881766274484221E-3</v>
      </c>
      <c r="BH9" s="22">
        <f t="shared" si="42"/>
        <v>3.7697461009340572E-3</v>
      </c>
      <c r="BI9" s="22">
        <f t="shared" si="42"/>
        <v>3.7184557817644404E-3</v>
      </c>
      <c r="BJ9" s="22">
        <f t="shared" si="42"/>
        <v>2.9310416779670945E-3</v>
      </c>
      <c r="BK9" s="22">
        <f t="shared" si="42"/>
        <v>1.7173559976164654E-3</v>
      </c>
      <c r="BL9" s="22">
        <f t="shared" si="42"/>
        <v>4.070810130567537E-4</v>
      </c>
      <c r="BM9" s="22">
        <f t="shared" si="42"/>
        <v>-7.2007668202012098E-4</v>
      </c>
      <c r="BN9" s="22">
        <f t="shared" si="42"/>
        <v>-1.4779968896672102E-3</v>
      </c>
      <c r="BO9" s="22">
        <f t="shared" si="42"/>
        <v>-1.7904762948761643E-3</v>
      </c>
      <c r="BP9" s="22">
        <f>$C$7-(BP4*BP8)-(BP5*BP7)</f>
        <v>-1.6838735295294782E-3</v>
      </c>
      <c r="BQ9" s="22">
        <f t="shared" ref="BQ9" si="43">$C$7-(BQ4*BQ8)-(BQ5*BQ7)</f>
        <v>-1.262124218744276E-3</v>
      </c>
      <c r="BR9" s="22">
        <f t="shared" ref="BR9" si="44">$C$7-(BR4*BR8)-(BR5*BR7)</f>
        <v>-6.716054953370687E-4</v>
      </c>
      <c r="BS9" s="22">
        <f t="shared" ref="BS9" si="45">$C$7-(BS4*BS8)-(BS5*BS7)</f>
        <v>-6.3986725040265924E-5</v>
      </c>
      <c r="BT9" s="22">
        <f t="shared" ref="BT9" si="46">$C$7-(BT4*BT8)-(BT5*BT7)</f>
        <v>4.353221760462489E-4</v>
      </c>
      <c r="BU9" s="22">
        <f t="shared" ref="BU9" si="47">$C$7-(BU4*BU8)-(BU5*BU7)</f>
        <v>7.4755026980621864E-4</v>
      </c>
      <c r="BV9" s="22">
        <f t="shared" ref="BV9" si="48">$C$7-(BV4*BV8)-(BV5*BV7)</f>
        <v>8.4741685987310689E-4</v>
      </c>
      <c r="BW9" s="22">
        <f t="shared" ref="BW9" si="49">$C$7-(BW4*BW8)-(BW5*BW7)</f>
        <v>7.5754385722781592E-4</v>
      </c>
      <c r="BX9" s="22">
        <f t="shared" ref="BX9" si="50">$C$7-(BX4*BX8)-(BX5*BX7)</f>
        <v>5.3413073562680324E-4</v>
      </c>
      <c r="BY9" s="22">
        <f t="shared" ref="BY9" si="51">$C$7-(BY4*BY8)-(BY5*BY7)</f>
        <v>2.4875387102696322E-4</v>
      </c>
      <c r="BZ9" s="22">
        <f t="shared" ref="BZ9" si="52">$C$7-(BZ4*BZ8)-(BZ5*BZ7)</f>
        <v>-2.9118377000258988E-5</v>
      </c>
      <c r="CA9" s="22">
        <f t="shared" ref="CA9" si="53">$C$7-(CA4*CA8)-(CA5*CA7)</f>
        <v>-2.4553167600416259E-4</v>
      </c>
      <c r="CB9" s="22">
        <f t="shared" ref="CB9" si="54">$C$7-(CB4*CB8)-(CB5*CB7)</f>
        <v>-3.6961034533167236E-4</v>
      </c>
      <c r="CC9" s="22">
        <f t="shared" ref="CC9" si="55">$C$7-(CC4*CC8)-(CC5*CC7)</f>
        <v>-3.95040452163542E-4</v>
      </c>
      <c r="CD9" s="22">
        <f t="shared" ref="CD9" si="56">$C$7-(CD4*CD8)-(CD5*CD7)</f>
        <v>-3.3642584608806203E-4</v>
      </c>
      <c r="CE9" s="22">
        <f t="shared" ref="CE9" si="57">$C$7-(CE4*CE8)-(CE5*CE7)</f>
        <v>-2.222380807683777E-4</v>
      </c>
      <c r="CF9" s="22">
        <f t="shared" ref="CF9" si="58">$C$7-(CF4*CF8)-(CF5*CF7)</f>
        <v>-8.6397164057672171E-5</v>
      </c>
      <c r="CG9" s="22">
        <f t="shared" ref="CG9" si="59">$C$7-(CG4*CG8)-(CG5*CG7)</f>
        <v>3.9590168670500248E-5</v>
      </c>
    </row>
    <row r="10" spans="2:85" x14ac:dyDescent="0.25">
      <c r="B10" s="41"/>
      <c r="C10" s="41"/>
      <c r="D10" s="34" t="s">
        <v>45</v>
      </c>
      <c r="E10" s="22">
        <f>$C$8-(E5*E8)</f>
        <v>25</v>
      </c>
      <c r="F10" s="22">
        <f>$C$8-(F5*F8)</f>
        <v>8.8975694444444429</v>
      </c>
      <c r="G10" s="22">
        <f t="shared" ref="G10:BO10" si="60">$C$8-(G5*G8)</f>
        <v>3.9225030128868958</v>
      </c>
      <c r="H10" s="22">
        <f t="shared" si="60"/>
        <v>2.3062356920291442</v>
      </c>
      <c r="I10" s="22">
        <f t="shared" si="60"/>
        <v>1.6208216820519041</v>
      </c>
      <c r="J10" s="22">
        <f t="shared" si="60"/>
        <v>1.2791803472120336</v>
      </c>
      <c r="K10" s="22">
        <f t="shared" si="60"/>
        <v>1.0890528482177011</v>
      </c>
      <c r="L10" s="22">
        <f t="shared" si="60"/>
        <v>0.9644319161863848</v>
      </c>
      <c r="M10" s="22">
        <f t="shared" si="60"/>
        <v>0.84465317559511632</v>
      </c>
      <c r="N10" s="22">
        <f t="shared" si="60"/>
        <v>0.65723092497159641</v>
      </c>
      <c r="O10" s="22">
        <f t="shared" si="60"/>
        <v>0.29771894740522953</v>
      </c>
      <c r="P10" s="22">
        <f t="shared" si="60"/>
        <v>-0.33051291503724656</v>
      </c>
      <c r="Q10" s="22">
        <f t="shared" si="60"/>
        <v>-1.106274492549602</v>
      </c>
      <c r="R10" s="22">
        <f t="shared" si="60"/>
        <v>-1.4836832927109711</v>
      </c>
      <c r="S10" s="22">
        <f t="shared" si="60"/>
        <v>-1.0901532724565293</v>
      </c>
      <c r="T10" s="22">
        <f t="shared" si="60"/>
        <v>-0.39055898977021286</v>
      </c>
      <c r="U10" s="22">
        <f t="shared" si="60"/>
        <v>0.10729566480330277</v>
      </c>
      <c r="V10" s="22">
        <f t="shared" si="60"/>
        <v>0.34782593937839579</v>
      </c>
      <c r="W10" s="22">
        <f t="shared" si="60"/>
        <v>0.43135553055403619</v>
      </c>
      <c r="X10" s="22">
        <f t="shared" si="60"/>
        <v>0.43185272544779352</v>
      </c>
      <c r="Y10" s="22">
        <f t="shared" si="60"/>
        <v>0.38348122940906748</v>
      </c>
      <c r="Z10" s="22">
        <f t="shared" si="60"/>
        <v>0.2986854531213794</v>
      </c>
      <c r="AA10" s="22">
        <f t="shared" si="60"/>
        <v>0.18282442965371715</v>
      </c>
      <c r="AB10" s="22">
        <f t="shared" si="60"/>
        <v>4.5139066362640534E-2</v>
      </c>
      <c r="AC10" s="22">
        <f t="shared" si="60"/>
        <v>-9.3413626368370473E-2</v>
      </c>
      <c r="AD10" s="22">
        <f t="shared" si="60"/>
        <v>-0.20047257887013714</v>
      </c>
      <c r="AE10" s="22">
        <f t="shared" si="60"/>
        <v>-0.24602416542925098</v>
      </c>
      <c r="AF10" s="22">
        <f t="shared" si="60"/>
        <v>-0.22213288033125878</v>
      </c>
      <c r="AG10" s="22">
        <f t="shared" si="60"/>
        <v>-0.14881637935418013</v>
      </c>
      <c r="AH10" s="22">
        <f t="shared" si="60"/>
        <v>-5.9177755409233868E-2</v>
      </c>
      <c r="AI10" s="22">
        <f t="shared" si="60"/>
        <v>1.9611569688841257E-2</v>
      </c>
      <c r="AJ10" s="22">
        <f t="shared" si="60"/>
        <v>7.3912923548881793E-2</v>
      </c>
      <c r="AK10" s="22">
        <f t="shared" si="60"/>
        <v>0.10094722661638755</v>
      </c>
      <c r="AL10" s="22">
        <f t="shared" si="60"/>
        <v>0.10364999176792367</v>
      </c>
      <c r="AM10" s="22">
        <f t="shared" si="60"/>
        <v>8.7296003597554517E-2</v>
      </c>
      <c r="AN10" s="22">
        <f t="shared" si="60"/>
        <v>5.8179229934733456E-2</v>
      </c>
      <c r="AO10" s="22">
        <f t="shared" si="60"/>
        <v>2.3257324763910958E-2</v>
      </c>
      <c r="AP10" s="22">
        <f t="shared" si="60"/>
        <v>-1.0275254775830689E-2</v>
      </c>
      <c r="AQ10" s="22">
        <f t="shared" si="60"/>
        <v>-3.5998010161812033E-2</v>
      </c>
      <c r="AR10" s="22">
        <f t="shared" si="60"/>
        <v>-4.9677665224457712E-2</v>
      </c>
      <c r="AS10" s="22">
        <f t="shared" si="60"/>
        <v>-5.034122916681838E-2</v>
      </c>
      <c r="AT10" s="22">
        <f t="shared" si="60"/>
        <v>-4.0279155010082945E-2</v>
      </c>
      <c r="AU10" s="22">
        <f t="shared" si="60"/>
        <v>-2.3903442140511544E-2</v>
      </c>
      <c r="AV10" s="22">
        <f t="shared" si="60"/>
        <v>-6.1022448609620028E-3</v>
      </c>
      <c r="AW10" s="22">
        <f t="shared" si="60"/>
        <v>9.1150154946291195E-3</v>
      </c>
      <c r="AX10" s="22">
        <f t="shared" si="60"/>
        <v>1.9285824906699389E-2</v>
      </c>
      <c r="AY10" s="22">
        <f t="shared" si="60"/>
        <v>2.3546722604006476E-2</v>
      </c>
      <c r="AZ10" s="22">
        <f t="shared" si="60"/>
        <v>2.2341393725618275E-2</v>
      </c>
      <c r="BA10" s="22">
        <f t="shared" si="60"/>
        <v>1.7012741624800043E-2</v>
      </c>
      <c r="BB10" s="22">
        <f t="shared" si="60"/>
        <v>9.3872106858690074E-3</v>
      </c>
      <c r="BC10" s="22">
        <f t="shared" si="60"/>
        <v>1.3812700354591811E-3</v>
      </c>
      <c r="BD10" s="22">
        <f t="shared" si="60"/>
        <v>-5.3528378157352563E-3</v>
      </c>
      <c r="BE10" s="22">
        <f t="shared" si="60"/>
        <v>-9.7027606469062277E-3</v>
      </c>
      <c r="BF10" s="22">
        <f t="shared" si="60"/>
        <v>-1.1239784279549525E-2</v>
      </c>
      <c r="BG10" s="22">
        <f t="shared" si="60"/>
        <v>-1.0197764512618335E-2</v>
      </c>
      <c r="BH10" s="22">
        <f t="shared" si="60"/>
        <v>-7.3034655527131065E-3</v>
      </c>
      <c r="BI10" s="22">
        <f t="shared" si="60"/>
        <v>-3.5223135596673671E-3</v>
      </c>
      <c r="BJ10" s="22">
        <f t="shared" si="60"/>
        <v>1.983852988374224E-4</v>
      </c>
      <c r="BK10" s="22">
        <f t="shared" si="60"/>
        <v>3.1237765667171402E-3</v>
      </c>
      <c r="BL10" s="22">
        <f t="shared" si="60"/>
        <v>4.8338672051855269E-3</v>
      </c>
      <c r="BM10" s="22">
        <f t="shared" si="60"/>
        <v>5.2372430727167796E-3</v>
      </c>
      <c r="BN10" s="22">
        <f t="shared" si="60"/>
        <v>4.5179779236868001E-3</v>
      </c>
      <c r="BO10" s="22">
        <f t="shared" si="60"/>
        <v>3.0429169679386803E-3</v>
      </c>
      <c r="BP10" s="22">
        <f>$C$8-(BP5*BP8)</f>
        <v>1.2545731523800896E-3</v>
      </c>
      <c r="BQ10" s="22">
        <f t="shared" ref="BQ10:CG10" si="61">$C$8-(BQ5*BQ8)</f>
        <v>-4.2926972617962633E-4</v>
      </c>
      <c r="BR10" s="22">
        <f t="shared" si="61"/>
        <v>-1.6928430390201754E-3</v>
      </c>
      <c r="BS10" s="22">
        <f t="shared" si="61"/>
        <v>-2.3659491576069058E-3</v>
      </c>
      <c r="BT10" s="22">
        <f t="shared" si="61"/>
        <v>-2.4305188557924851E-3</v>
      </c>
      <c r="BU10" s="22">
        <f t="shared" si="61"/>
        <v>-1.99485185572712E-3</v>
      </c>
      <c r="BV10" s="22">
        <f t="shared" si="61"/>
        <v>-1.2466433161755219E-3</v>
      </c>
      <c r="BW10" s="22">
        <f t="shared" si="61"/>
        <v>-3.9885214538060154E-4</v>
      </c>
      <c r="BX10" s="22">
        <f t="shared" si="61"/>
        <v>3.5860072474847016E-4</v>
      </c>
      <c r="BY10" s="22">
        <f t="shared" si="61"/>
        <v>8.9238159781501736E-4</v>
      </c>
      <c r="BZ10" s="22">
        <f t="shared" si="61"/>
        <v>1.1408392815361879E-3</v>
      </c>
      <c r="CA10" s="22">
        <f t="shared" si="61"/>
        <v>1.1116454580175628E-3</v>
      </c>
      <c r="CB10" s="22">
        <f t="shared" si="61"/>
        <v>8.6621895270866389E-4</v>
      </c>
      <c r="CC10" s="22">
        <f t="shared" si="61"/>
        <v>4.9674839573654594E-4</v>
      </c>
      <c r="CD10" s="22">
        <f t="shared" si="61"/>
        <v>1.0176726200228359E-4</v>
      </c>
      <c r="CE10" s="22">
        <f t="shared" si="61"/>
        <v>-2.3469721394064891E-4</v>
      </c>
      <c r="CF10" s="22">
        <f t="shared" si="61"/>
        <v>-4.5701524729580001E-4</v>
      </c>
      <c r="CG10" s="22">
        <f t="shared" si="61"/>
        <v>-5.4346834247098741E-4</v>
      </c>
    </row>
    <row r="11" spans="2:85" x14ac:dyDescent="0.25">
      <c r="B11" s="41"/>
      <c r="C11" s="41"/>
      <c r="D11" s="34"/>
      <c r="E11" s="22">
        <f>E9/E8</f>
        <v>-1.25</v>
      </c>
      <c r="F11" s="22">
        <f>F9/F8</f>
        <v>-0.21900269541778991</v>
      </c>
      <c r="G11" s="22">
        <f t="shared" ref="G11:BO11" si="62">G9/G8</f>
        <v>-7.2936938801972412E-2</v>
      </c>
      <c r="H11" s="22">
        <f t="shared" si="62"/>
        <v>-4.8209414184148862E-2</v>
      </c>
      <c r="I11" s="22">
        <f t="shared" si="62"/>
        <v>-4.4311022277733592E-2</v>
      </c>
      <c r="J11" s="22">
        <f t="shared" si="62"/>
        <v>-4.7591899050056612E-2</v>
      </c>
      <c r="K11" s="22">
        <f t="shared" si="62"/>
        <v>-5.5473068208294868E-2</v>
      </c>
      <c r="L11" s="22">
        <f t="shared" si="62"/>
        <v>-6.7717313642278787E-2</v>
      </c>
      <c r="M11" s="22">
        <f t="shared" si="62"/>
        <v>-8.4244912296208049E-2</v>
      </c>
      <c r="N11" s="22">
        <f t="shared" si="62"/>
        <v>-0.10281796479541916</v>
      </c>
      <c r="O11" s="22">
        <f t="shared" si="62"/>
        <v>-0.11435512879983363</v>
      </c>
      <c r="P11" s="22">
        <f t="shared" si="62"/>
        <v>-9.7966922217719563E-2</v>
      </c>
      <c r="Q11" s="22">
        <f t="shared" si="62"/>
        <v>-3.374654815277002E-2</v>
      </c>
      <c r="R11" s="22">
        <f t="shared" si="62"/>
        <v>5.3203220049349444E-2</v>
      </c>
      <c r="S11" s="22">
        <f t="shared" si="62"/>
        <v>9.8885731371198993E-2</v>
      </c>
      <c r="T11" s="22">
        <f t="shared" si="62"/>
        <v>8.8709813032194496E-2</v>
      </c>
      <c r="U11" s="22">
        <f t="shared" si="62"/>
        <v>5.7170456539714642E-2</v>
      </c>
      <c r="V11" s="22">
        <f t="shared" si="62"/>
        <v>2.7951248983553792E-2</v>
      </c>
      <c r="W11" s="22">
        <f t="shared" si="62"/>
        <v>6.075749968175107E-3</v>
      </c>
      <c r="X11" s="22">
        <f t="shared" si="62"/>
        <v>-9.6206094257770044E-3</v>
      </c>
      <c r="Y11" s="22">
        <f t="shared" si="62"/>
        <v>-2.0634060171914305E-2</v>
      </c>
      <c r="Z11" s="22">
        <f t="shared" si="62"/>
        <v>-2.751011821564597E-2</v>
      </c>
      <c r="AA11" s="22">
        <f t="shared" si="62"/>
        <v>-2.9889733374389518E-2</v>
      </c>
      <c r="AB11" s="22">
        <f t="shared" si="62"/>
        <v>-2.7061211590213383E-2</v>
      </c>
      <c r="AC11" s="22">
        <f t="shared" si="62"/>
        <v>-1.8959619757668206E-2</v>
      </c>
      <c r="AD11" s="22">
        <f t="shared" si="62"/>
        <v>-7.2217544730580289E-3</v>
      </c>
      <c r="AE11" s="22">
        <f t="shared" si="62"/>
        <v>4.7543022170855121E-3</v>
      </c>
      <c r="AF11" s="22">
        <f t="shared" si="62"/>
        <v>1.3368275454815984E-2</v>
      </c>
      <c r="AG11" s="22">
        <f t="shared" si="62"/>
        <v>1.6795667801074932E-2</v>
      </c>
      <c r="AH11" s="22">
        <f t="shared" si="62"/>
        <v>1.5514831088534541E-2</v>
      </c>
      <c r="AI11" s="22">
        <f t="shared" si="62"/>
        <v>1.1285241353473342E-2</v>
      </c>
      <c r="AJ11" s="22">
        <f t="shared" si="62"/>
        <v>5.9317507804339652E-3</v>
      </c>
      <c r="AK11" s="22">
        <f t="shared" si="62"/>
        <v>7.7960083299223983E-4</v>
      </c>
      <c r="AL11" s="22">
        <f t="shared" si="62"/>
        <v>-3.3677334372264269E-3</v>
      </c>
      <c r="AM11" s="22">
        <f t="shared" si="62"/>
        <v>-6.0783703880390753E-3</v>
      </c>
      <c r="AN11" s="22">
        <f t="shared" si="62"/>
        <v>-7.1813941074697005E-3</v>
      </c>
      <c r="AO11" s="22">
        <f t="shared" si="62"/>
        <v>-6.7374669476067519E-3</v>
      </c>
      <c r="AP11" s="22">
        <f t="shared" si="62"/>
        <v>-5.0464016972859693E-3</v>
      </c>
      <c r="AQ11" s="22">
        <f t="shared" si="62"/>
        <v>-2.6222589488921737E-3</v>
      </c>
      <c r="AR11" s="22">
        <f t="shared" si="62"/>
        <v>-9.0357040403220255E-5</v>
      </c>
      <c r="AS11" s="22">
        <f t="shared" si="62"/>
        <v>1.9771949241508425E-3</v>
      </c>
      <c r="AT11" s="22">
        <f t="shared" si="62"/>
        <v>3.2136502015606442E-3</v>
      </c>
      <c r="AU11" s="22">
        <f t="shared" si="62"/>
        <v>3.5236942552866108E-3</v>
      </c>
      <c r="AV11" s="22">
        <f t="shared" si="62"/>
        <v>3.0467857633069023E-3</v>
      </c>
      <c r="AW11" s="22">
        <f t="shared" si="62"/>
        <v>2.059588699640397E-3</v>
      </c>
      <c r="AX11" s="22">
        <f t="shared" si="62"/>
        <v>8.738719527455112E-4</v>
      </c>
      <c r="AY11" s="22">
        <f t="shared" si="62"/>
        <v>-2.3668691262846667E-4</v>
      </c>
      <c r="AZ11" s="22">
        <f t="shared" si="62"/>
        <v>-1.0756417654373574E-3</v>
      </c>
      <c r="BA11" s="22">
        <f t="shared" si="62"/>
        <v>-1.5377810910339473E-3</v>
      </c>
      <c r="BB11" s="22">
        <f t="shared" si="62"/>
        <v>-1.6072964570230117E-3</v>
      </c>
      <c r="BC11" s="22">
        <f t="shared" si="62"/>
        <v>-1.3447108309527552E-3</v>
      </c>
      <c r="BD11" s="22">
        <f t="shared" si="62"/>
        <v>-8.6413590371268035E-4</v>
      </c>
      <c r="BE11" s="22">
        <f t="shared" si="62"/>
        <v>-3.032512746284956E-4</v>
      </c>
      <c r="BF11" s="22">
        <f t="shared" si="62"/>
        <v>2.0853727380363879E-4</v>
      </c>
      <c r="BG11" s="22">
        <f t="shared" si="62"/>
        <v>5.7625608271386877E-4</v>
      </c>
      <c r="BH11" s="22">
        <f t="shared" si="62"/>
        <v>7.5360194938965566E-4</v>
      </c>
      <c r="BI11" s="22">
        <f t="shared" si="62"/>
        <v>7.4324389292255153E-4</v>
      </c>
      <c r="BJ11" s="22">
        <f t="shared" si="62"/>
        <v>5.8586043297814911E-4</v>
      </c>
      <c r="BK11" s="22">
        <f t="shared" si="62"/>
        <v>3.4331025339709702E-4</v>
      </c>
      <c r="BL11" s="22">
        <f t="shared" si="62"/>
        <v>8.1393789911116156E-5</v>
      </c>
      <c r="BM11" s="22">
        <f t="shared" si="62"/>
        <v>-1.4400585881725822E-4</v>
      </c>
      <c r="BN11" s="22">
        <f t="shared" si="62"/>
        <v>-2.9563335126489245E-4</v>
      </c>
      <c r="BO11" s="22">
        <f t="shared" si="62"/>
        <v>-3.5818001145974254E-4</v>
      </c>
      <c r="BP11" s="22">
        <f>BP9/BP8</f>
        <v>-3.3687131751972615E-4</v>
      </c>
      <c r="BQ11" s="22">
        <f t="shared" ref="BQ11:CG11" si="63">BQ9/BQ8</f>
        <v>-2.5249292215105099E-4</v>
      </c>
      <c r="BR11" s="22">
        <f t="shared" si="63"/>
        <v>-1.3434822794167913E-4</v>
      </c>
      <c r="BS11" s="22">
        <f t="shared" si="63"/>
        <v>-1.2798718447130052E-5</v>
      </c>
      <c r="BT11" s="22">
        <f t="shared" si="63"/>
        <v>8.7065314599448754E-5</v>
      </c>
      <c r="BU11" s="22">
        <f t="shared" si="63"/>
        <v>1.4949963489548949E-4</v>
      </c>
      <c r="BV11" s="22">
        <f t="shared" si="63"/>
        <v>1.6946311060489695E-4</v>
      </c>
      <c r="BW11" s="22">
        <f t="shared" si="63"/>
        <v>1.5148824204395424E-4</v>
      </c>
      <c r="BX11" s="22">
        <f t="shared" si="63"/>
        <v>1.0681320434015773E-4</v>
      </c>
      <c r="BY11" s="22">
        <f t="shared" si="63"/>
        <v>4.9746522242938308E-5</v>
      </c>
      <c r="BZ11" s="22">
        <f t="shared" si="63"/>
        <v>-5.8234434226866212E-6</v>
      </c>
      <c r="CA11" s="22">
        <f t="shared" si="63"/>
        <v>-4.9106562687198899E-5</v>
      </c>
      <c r="CB11" s="22">
        <f t="shared" si="63"/>
        <v>-7.3924972920733946E-5</v>
      </c>
      <c r="CC11" s="22">
        <f t="shared" si="63"/>
        <v>-7.9012764058031398E-5</v>
      </c>
      <c r="CD11" s="22">
        <f t="shared" si="63"/>
        <v>-6.7289423302526195E-5</v>
      </c>
      <c r="CE11" s="22">
        <f t="shared" si="63"/>
        <v>-4.4450009049323258E-5</v>
      </c>
      <c r="CF11" s="22">
        <f t="shared" si="63"/>
        <v>-1.728004718263666E-5</v>
      </c>
      <c r="CG11" s="22">
        <f t="shared" si="63"/>
        <v>7.9181431297826056E-6</v>
      </c>
    </row>
    <row r="12" spans="2:85" x14ac:dyDescent="0.25">
      <c r="B12" s="41"/>
      <c r="C12" s="41"/>
      <c r="D12" s="34"/>
      <c r="E12" s="22">
        <f>E10/E8</f>
        <v>2.0833333333333335</v>
      </c>
      <c r="F12" s="22">
        <f>F10/F8</f>
        <v>1.1511680143755614</v>
      </c>
      <c r="G12" s="22">
        <f t="shared" ref="G12:BO12" si="64">G10/G8</f>
        <v>0.60193775804271143</v>
      </c>
      <c r="H12" s="22">
        <f t="shared" si="64"/>
        <v>0.38987506329538674</v>
      </c>
      <c r="I12" s="22">
        <f t="shared" si="64"/>
        <v>0.2930001023644081</v>
      </c>
      <c r="J12" s="22">
        <f t="shared" si="64"/>
        <v>0.24371071841039338</v>
      </c>
      <c r="K12" s="22">
        <f t="shared" si="64"/>
        <v>0.21693770214831762</v>
      </c>
      <c r="L12" s="22">
        <f t="shared" si="64"/>
        <v>0.19982198651621794</v>
      </c>
      <c r="M12" s="22">
        <f t="shared" si="64"/>
        <v>0.18112435351837253</v>
      </c>
      <c r="N12" s="22">
        <f t="shared" si="64"/>
        <v>0.14473929366595387</v>
      </c>
      <c r="O12" s="22">
        <f t="shared" si="64"/>
        <v>6.6355646298901394E-2</v>
      </c>
      <c r="P12" s="22">
        <f t="shared" si="64"/>
        <v>-7.2703591970358916E-2</v>
      </c>
      <c r="Q12" s="22">
        <f t="shared" si="64"/>
        <v>-0.2330373006304545</v>
      </c>
      <c r="R12" s="22">
        <f t="shared" si="64"/>
        <v>-0.29502945113493767</v>
      </c>
      <c r="S12" s="22">
        <f t="shared" si="64"/>
        <v>-0.20771846571274524</v>
      </c>
      <c r="T12" s="22">
        <f t="shared" si="64"/>
        <v>-7.327265502027272E-2</v>
      </c>
      <c r="U12" s="22">
        <f t="shared" si="64"/>
        <v>2.0216473114150708E-2</v>
      </c>
      <c r="V12" s="22">
        <f t="shared" si="64"/>
        <v>6.6461473775367277E-2</v>
      </c>
      <c r="W12" s="22">
        <f t="shared" si="64"/>
        <v>8.3869138958012082E-2</v>
      </c>
      <c r="X12" s="22">
        <f t="shared" si="64"/>
        <v>8.5441739267415065E-2</v>
      </c>
      <c r="Y12" s="22">
        <f t="shared" si="64"/>
        <v>7.7053416449737858E-2</v>
      </c>
      <c r="Z12" s="22">
        <f t="shared" si="64"/>
        <v>6.0740981156483874E-2</v>
      </c>
      <c r="AA12" s="22">
        <f t="shared" si="64"/>
        <v>3.7453259007575394E-2</v>
      </c>
      <c r="AB12" s="22">
        <f t="shared" si="64"/>
        <v>9.2638777104178775E-3</v>
      </c>
      <c r="AC12" s="22">
        <f t="shared" si="64"/>
        <v>-1.9099884308322147E-2</v>
      </c>
      <c r="AD12" s="22">
        <f t="shared" si="64"/>
        <v>-4.0663691832938893E-2</v>
      </c>
      <c r="AE12" s="22">
        <f t="shared" si="64"/>
        <v>-4.9417026607941936E-2</v>
      </c>
      <c r="AF12" s="22">
        <f t="shared" si="64"/>
        <v>-4.422520866097341E-2</v>
      </c>
      <c r="AG12" s="22">
        <f t="shared" si="64"/>
        <v>-2.9453047342515051E-2</v>
      </c>
      <c r="AH12" s="22">
        <f t="shared" si="64"/>
        <v>-1.1684528219069793E-2</v>
      </c>
      <c r="AI12" s="22">
        <f t="shared" si="64"/>
        <v>3.8753048364113152E-3</v>
      </c>
      <c r="AJ12" s="22">
        <f t="shared" si="64"/>
        <v>1.4648723996474444E-2</v>
      </c>
      <c r="AK12" s="22">
        <f t="shared" si="64"/>
        <v>2.0087735923799796E-2</v>
      </c>
      <c r="AL12" s="22">
        <f t="shared" si="64"/>
        <v>2.0711435386802042E-2</v>
      </c>
      <c r="AM12" s="22">
        <f t="shared" si="64"/>
        <v>1.7504690214184219E-2</v>
      </c>
      <c r="AN12" s="22">
        <f t="shared" si="64"/>
        <v>1.1693375344807964E-2</v>
      </c>
      <c r="AO12" s="22">
        <f t="shared" si="64"/>
        <v>4.6788151581466739E-3</v>
      </c>
      <c r="AP12" s="22">
        <f t="shared" si="64"/>
        <v>-2.0662852099997903E-3</v>
      </c>
      <c r="AQ12" s="22">
        <f t="shared" si="64"/>
        <v>-7.2285512352687773E-3</v>
      </c>
      <c r="AR12" s="22">
        <f t="shared" si="64"/>
        <v>-9.9557002378461417E-3</v>
      </c>
      <c r="AS12" s="22">
        <f t="shared" si="64"/>
        <v>-1.0068408165664693E-2</v>
      </c>
      <c r="AT12" s="22">
        <f t="shared" si="64"/>
        <v>-8.0430022743446412E-3</v>
      </c>
      <c r="AU12" s="22">
        <f t="shared" si="64"/>
        <v>-4.7685159327111046E-3</v>
      </c>
      <c r="AV12" s="22">
        <f t="shared" si="64"/>
        <v>-1.2170444207623041E-3</v>
      </c>
      <c r="AW12" s="22">
        <f t="shared" si="64"/>
        <v>1.8185807245926272E-3</v>
      </c>
      <c r="AX12" s="22">
        <f t="shared" si="64"/>
        <v>3.85077860592085E-3</v>
      </c>
      <c r="AY12" s="22">
        <f t="shared" si="64"/>
        <v>4.7059795926787402E-3</v>
      </c>
      <c r="AZ12" s="22">
        <f t="shared" si="64"/>
        <v>4.4690798826215192E-3</v>
      </c>
      <c r="BA12" s="22">
        <f t="shared" si="64"/>
        <v>3.4054758421524257E-3</v>
      </c>
      <c r="BB12" s="22">
        <f t="shared" si="64"/>
        <v>1.8797632982280972E-3</v>
      </c>
      <c r="BC12" s="22">
        <f t="shared" si="64"/>
        <v>2.7661083456550112E-4</v>
      </c>
      <c r="BD12" s="22">
        <f t="shared" si="64"/>
        <v>-1.0717209072566237E-3</v>
      </c>
      <c r="BE12" s="22">
        <f t="shared" si="64"/>
        <v>-1.941889058087646E-3</v>
      </c>
      <c r="BF12" s="22">
        <f t="shared" si="64"/>
        <v>-2.2484946649771551E-3</v>
      </c>
      <c r="BG12" s="22">
        <f t="shared" si="64"/>
        <v>-2.0392090373573851E-3</v>
      </c>
      <c r="BH12" s="22">
        <f t="shared" si="64"/>
        <v>-1.4600203118350738E-3</v>
      </c>
      <c r="BI12" s="22">
        <f t="shared" si="64"/>
        <v>-7.0403904088885767E-4</v>
      </c>
      <c r="BJ12" s="22">
        <f t="shared" si="64"/>
        <v>3.9653512246882696E-5</v>
      </c>
      <c r="BK12" s="22">
        <f t="shared" si="64"/>
        <v>6.2446256114865142E-4</v>
      </c>
      <c r="BL12" s="22">
        <f t="shared" si="64"/>
        <v>9.6650730232473927E-4</v>
      </c>
      <c r="BM12" s="22">
        <f t="shared" si="64"/>
        <v>1.0473796824047718E-3</v>
      </c>
      <c r="BN12" s="22">
        <f t="shared" si="64"/>
        <v>9.036994352681427E-4</v>
      </c>
      <c r="BO12" s="22">
        <f t="shared" si="64"/>
        <v>6.0872743055372526E-4</v>
      </c>
      <c r="BP12" s="22">
        <f>BP10/BP8</f>
        <v>2.50986611141308E-4</v>
      </c>
      <c r="BQ12" s="22">
        <f t="shared" ref="BQ12:CG12" si="65">BQ10/BQ8</f>
        <v>-8.5877099848312308E-5</v>
      </c>
      <c r="BR12" s="22">
        <f t="shared" si="65"/>
        <v>-3.3863698861133262E-4</v>
      </c>
      <c r="BS12" s="22">
        <f t="shared" si="65"/>
        <v>-4.7324061528980965E-4</v>
      </c>
      <c r="BT12" s="22">
        <f t="shared" si="65"/>
        <v>-4.8610868102658513E-4</v>
      </c>
      <c r="BU12" s="22">
        <f t="shared" si="65"/>
        <v>-3.9894256767387932E-4</v>
      </c>
      <c r="BV12" s="22">
        <f t="shared" si="65"/>
        <v>-2.4929885653389325E-4</v>
      </c>
      <c r="BW12" s="22">
        <f t="shared" si="65"/>
        <v>-7.9759620202420148E-5</v>
      </c>
      <c r="BX12" s="22">
        <f t="shared" si="65"/>
        <v>7.1711455518728062E-5</v>
      </c>
      <c r="BY12" s="22">
        <f t="shared" si="65"/>
        <v>1.7846106603937716E-4</v>
      </c>
      <c r="BZ12" s="22">
        <f t="shared" si="65"/>
        <v>2.2815876758328093E-4</v>
      </c>
      <c r="CA12" s="22">
        <f t="shared" si="65"/>
        <v>2.2233012154877283E-4</v>
      </c>
      <c r="CB12" s="22">
        <f t="shared" si="65"/>
        <v>1.7325059601606136E-4</v>
      </c>
      <c r="CC12" s="22">
        <f t="shared" si="65"/>
        <v>9.9355556054012676E-5</v>
      </c>
      <c r="CD12" s="22">
        <f t="shared" si="65"/>
        <v>2.0354739241462056E-5</v>
      </c>
      <c r="CE12" s="22">
        <f t="shared" si="65"/>
        <v>-4.694196983452898E-5</v>
      </c>
      <c r="CF12" s="22">
        <f t="shared" si="65"/>
        <v>-9.1406299299178227E-5</v>
      </c>
      <c r="CG12" s="22">
        <f t="shared" si="65"/>
        <v>-1.0869517020768517E-4</v>
      </c>
    </row>
    <row r="13" spans="2:85" x14ac:dyDescent="0.25">
      <c r="B13" s="41"/>
      <c r="C13" s="41"/>
      <c r="D13" s="41"/>
      <c r="E13" s="34" t="s">
        <v>46</v>
      </c>
      <c r="F13" s="22">
        <f>ABS(F9-E9)</f>
        <v>13.307291666666666</v>
      </c>
      <c r="G13" s="22">
        <f t="shared" ref="G13:BO13" si="66">ABS(G9-F9)</f>
        <v>1.2174177266570481</v>
      </c>
      <c r="H13" s="22">
        <f t="shared" si="66"/>
        <v>0.19011650309669026</v>
      </c>
      <c r="I13" s="22">
        <f t="shared" si="66"/>
        <v>4.0053828596511742E-2</v>
      </c>
      <c r="J13" s="22">
        <f t="shared" si="66"/>
        <v>4.6784304181928249E-3</v>
      </c>
      <c r="K13" s="22">
        <f t="shared" si="66"/>
        <v>2.8682638935608296E-2</v>
      </c>
      <c r="L13" s="22">
        <f t="shared" si="66"/>
        <v>4.8353253264899365E-2</v>
      </c>
      <c r="M13" s="22">
        <f t="shared" si="66"/>
        <v>6.6032133549894567E-2</v>
      </c>
      <c r="N13" s="22">
        <f t="shared" si="66"/>
        <v>7.4008188537704633E-2</v>
      </c>
      <c r="O13" s="22">
        <f t="shared" si="66"/>
        <v>4.6204079244872354E-2</v>
      </c>
      <c r="P13" s="22">
        <f t="shared" si="66"/>
        <v>6.7718155516689471E-2</v>
      </c>
      <c r="Q13" s="22">
        <f t="shared" si="66"/>
        <v>0.28515925623814731</v>
      </c>
      <c r="R13" s="22">
        <f t="shared" si="66"/>
        <v>0.4277570071620227</v>
      </c>
      <c r="S13" s="22">
        <f t="shared" si="66"/>
        <v>0.25141916074941406</v>
      </c>
      <c r="T13" s="22">
        <f t="shared" si="66"/>
        <v>4.6132222952398827E-2</v>
      </c>
      <c r="U13" s="22">
        <f t="shared" si="66"/>
        <v>0.16941939637081749</v>
      </c>
      <c r="V13" s="22">
        <f t="shared" si="66"/>
        <v>0.15714017707928196</v>
      </c>
      <c r="W13" s="22">
        <f t="shared" si="66"/>
        <v>0.11503400338820136</v>
      </c>
      <c r="X13" s="22">
        <f t="shared" si="66"/>
        <v>7.9874738659561295E-2</v>
      </c>
      <c r="Y13" s="22">
        <f t="shared" si="66"/>
        <v>5.4066111329569289E-2</v>
      </c>
      <c r="Z13" s="22">
        <f t="shared" si="66"/>
        <v>3.2585168300300005E-2</v>
      </c>
      <c r="AA13" s="22">
        <f t="shared" si="66"/>
        <v>1.0626579875620656E-2</v>
      </c>
      <c r="AB13" s="22">
        <f t="shared" si="66"/>
        <v>1.4045661923343999E-2</v>
      </c>
      <c r="AC13" s="22">
        <f t="shared" si="66"/>
        <v>3.9130534151527563E-2</v>
      </c>
      <c r="AD13" s="22">
        <f t="shared" si="66"/>
        <v>5.712426892179856E-2</v>
      </c>
      <c r="AE13" s="22">
        <f t="shared" si="66"/>
        <v>5.9272789978482621E-2</v>
      </c>
      <c r="AF13" s="22">
        <f t="shared" si="66"/>
        <v>4.3476283472965171E-2</v>
      </c>
      <c r="AG13" s="22">
        <f t="shared" si="66"/>
        <v>1.7717160430092527E-2</v>
      </c>
      <c r="AH13" s="22">
        <f t="shared" si="66"/>
        <v>6.2860780250044712E-3</v>
      </c>
      <c r="AI13" s="22">
        <f t="shared" si="66"/>
        <v>2.1466122895517969E-2</v>
      </c>
      <c r="AJ13" s="22">
        <f t="shared" si="66"/>
        <v>2.718090377517246E-2</v>
      </c>
      <c r="AK13" s="22">
        <f t="shared" si="66"/>
        <v>2.6012036191135124E-2</v>
      </c>
      <c r="AL13" s="22">
        <f t="shared" si="66"/>
        <v>2.0771499887959344E-2</v>
      </c>
      <c r="AM13" s="22">
        <f t="shared" si="66"/>
        <v>1.3459113416646851E-2</v>
      </c>
      <c r="AN13" s="22">
        <f t="shared" si="66"/>
        <v>5.4174419967250032E-3</v>
      </c>
      <c r="AO13" s="22">
        <f t="shared" si="66"/>
        <v>2.2399004886306528E-3</v>
      </c>
      <c r="AP13" s="22">
        <f t="shared" si="66"/>
        <v>8.395590305400269E-3</v>
      </c>
      <c r="AQ13" s="22">
        <f t="shared" si="66"/>
        <v>1.2036037654199028E-2</v>
      </c>
      <c r="AR13" s="22">
        <f t="shared" si="66"/>
        <v>1.2607916061590174E-2</v>
      </c>
      <c r="AS13" s="22">
        <f t="shared" si="66"/>
        <v>1.0336685253681921E-2</v>
      </c>
      <c r="AT13" s="22">
        <f t="shared" si="66"/>
        <v>6.2080649161249113E-3</v>
      </c>
      <c r="AU13" s="22">
        <f t="shared" si="66"/>
        <v>1.5695654502660972E-3</v>
      </c>
      <c r="AV13" s="22">
        <f t="shared" si="66"/>
        <v>2.386901495257554E-3</v>
      </c>
      <c r="AW13" s="22">
        <f t="shared" si="66"/>
        <v>4.9535583484265899E-3</v>
      </c>
      <c r="AX13" s="22">
        <f t="shared" si="66"/>
        <v>5.9463795655023688E-3</v>
      </c>
      <c r="AY13" s="22">
        <f t="shared" si="66"/>
        <v>5.5608869442806963E-3</v>
      </c>
      <c r="AZ13" s="22">
        <f t="shared" si="66"/>
        <v>4.1929639598929924E-3</v>
      </c>
      <c r="BA13" s="22">
        <f t="shared" si="66"/>
        <v>2.3050509707038813E-3</v>
      </c>
      <c r="BB13" s="22">
        <f t="shared" si="66"/>
        <v>3.4426302352486005E-4</v>
      </c>
      <c r="BC13" s="22">
        <f t="shared" si="66"/>
        <v>1.3116779292516867E-3</v>
      </c>
      <c r="BD13" s="22">
        <f t="shared" si="66"/>
        <v>2.3988510098176263E-3</v>
      </c>
      <c r="BE13" s="22">
        <f t="shared" si="66"/>
        <v>2.8008172933411402E-3</v>
      </c>
      <c r="BF13" s="22">
        <f t="shared" si="66"/>
        <v>2.5576494517176585E-3</v>
      </c>
      <c r="BG13" s="22">
        <f t="shared" si="66"/>
        <v>1.8393293017364698E-3</v>
      </c>
      <c r="BH13" s="22">
        <f t="shared" si="66"/>
        <v>8.879798264498362E-4</v>
      </c>
      <c r="BI13" s="22">
        <f t="shared" si="66"/>
        <v>5.1290319169616794E-5</v>
      </c>
      <c r="BJ13" s="22">
        <f t="shared" si="66"/>
        <v>7.8741410379734589E-4</v>
      </c>
      <c r="BK13" s="22">
        <f t="shared" si="66"/>
        <v>1.2136856803506291E-3</v>
      </c>
      <c r="BL13" s="22">
        <f t="shared" si="66"/>
        <v>1.3102749845597117E-3</v>
      </c>
      <c r="BM13" s="22">
        <f t="shared" si="66"/>
        <v>1.1271576950768747E-3</v>
      </c>
      <c r="BN13" s="22">
        <f t="shared" si="66"/>
        <v>7.5792020764708923E-4</v>
      </c>
      <c r="BO13" s="22">
        <f t="shared" si="66"/>
        <v>3.1247940520895412E-4</v>
      </c>
      <c r="BP13" s="22">
        <f>ABS(BP9-BO9)</f>
        <v>1.0660276534668611E-4</v>
      </c>
      <c r="BQ13" s="22">
        <f t="shared" ref="BQ13:CG13" si="67">ABS(BQ9-BP9)</f>
        <v>4.2174931078520217E-4</v>
      </c>
      <c r="BR13" s="22">
        <f t="shared" si="67"/>
        <v>5.9051872340720735E-4</v>
      </c>
      <c r="BS13" s="22">
        <f t="shared" si="67"/>
        <v>6.0761877029680278E-4</v>
      </c>
      <c r="BT13" s="22">
        <f t="shared" si="67"/>
        <v>4.9930890108651482E-4</v>
      </c>
      <c r="BU13" s="22">
        <f t="shared" si="67"/>
        <v>3.1222809375996974E-4</v>
      </c>
      <c r="BV13" s="22">
        <f t="shared" si="67"/>
        <v>9.986659006688825E-5</v>
      </c>
      <c r="BW13" s="22">
        <f t="shared" si="67"/>
        <v>8.9873002645290967E-5</v>
      </c>
      <c r="BX13" s="22">
        <f t="shared" si="67"/>
        <v>2.2341312160101268E-4</v>
      </c>
      <c r="BY13" s="22">
        <f t="shared" si="67"/>
        <v>2.8537686459984002E-4</v>
      </c>
      <c r="BZ13" s="22">
        <f t="shared" si="67"/>
        <v>2.7787224802722221E-4</v>
      </c>
      <c r="CA13" s="22">
        <f t="shared" si="67"/>
        <v>2.164132990039036E-4</v>
      </c>
      <c r="CB13" s="22">
        <f t="shared" si="67"/>
        <v>1.2407866932750977E-4</v>
      </c>
      <c r="CC13" s="22">
        <f t="shared" si="67"/>
        <v>2.5430106831869637E-5</v>
      </c>
      <c r="CD13" s="22">
        <f t="shared" si="67"/>
        <v>5.8614606075479969E-5</v>
      </c>
      <c r="CE13" s="22">
        <f t="shared" si="67"/>
        <v>1.1418776531968433E-4</v>
      </c>
      <c r="CF13" s="22">
        <f t="shared" si="67"/>
        <v>1.3584091671070553E-4</v>
      </c>
      <c r="CG13" s="22">
        <f t="shared" si="67"/>
        <v>1.2598733272817242E-4</v>
      </c>
    </row>
    <row r="14" spans="2:85" x14ac:dyDescent="0.25">
      <c r="B14" s="41"/>
      <c r="C14" s="41"/>
      <c r="D14" s="41"/>
      <c r="E14" s="34" t="s">
        <v>47</v>
      </c>
      <c r="F14" s="22">
        <f>ABS(F10-E10)</f>
        <v>16.102430555555557</v>
      </c>
      <c r="G14" s="22">
        <f t="shared" ref="G14:BO14" si="68">ABS(G10-F10)</f>
        <v>4.975066431557547</v>
      </c>
      <c r="H14" s="22">
        <f t="shared" si="68"/>
        <v>1.6162673208577516</v>
      </c>
      <c r="I14" s="22">
        <f t="shared" si="68"/>
        <v>0.68541400997724011</v>
      </c>
      <c r="J14" s="22">
        <f t="shared" si="68"/>
        <v>0.34164133483987058</v>
      </c>
      <c r="K14" s="22">
        <f t="shared" si="68"/>
        <v>0.19012749899433246</v>
      </c>
      <c r="L14" s="22">
        <f t="shared" si="68"/>
        <v>0.1246209320313163</v>
      </c>
      <c r="M14" s="22">
        <f t="shared" si="68"/>
        <v>0.11977874059126847</v>
      </c>
      <c r="N14" s="22">
        <f t="shared" si="68"/>
        <v>0.18742225062351991</v>
      </c>
      <c r="O14" s="22">
        <f t="shared" si="68"/>
        <v>0.35951197756636688</v>
      </c>
      <c r="P14" s="22">
        <f t="shared" si="68"/>
        <v>0.62823186244247609</v>
      </c>
      <c r="Q14" s="22">
        <f t="shared" si="68"/>
        <v>0.77576157751235542</v>
      </c>
      <c r="R14" s="22">
        <f t="shared" si="68"/>
        <v>0.37740880016136913</v>
      </c>
      <c r="S14" s="22">
        <f t="shared" si="68"/>
        <v>0.39353002025444184</v>
      </c>
      <c r="T14" s="22">
        <f t="shared" si="68"/>
        <v>0.6995942826863164</v>
      </c>
      <c r="U14" s="22">
        <f t="shared" si="68"/>
        <v>0.49785465457351563</v>
      </c>
      <c r="V14" s="22">
        <f t="shared" si="68"/>
        <v>0.24053027457509302</v>
      </c>
      <c r="W14" s="22">
        <f t="shared" si="68"/>
        <v>8.3529591175640405E-2</v>
      </c>
      <c r="X14" s="22">
        <f t="shared" si="68"/>
        <v>4.9719489375732451E-4</v>
      </c>
      <c r="Y14" s="22">
        <f t="shared" si="68"/>
        <v>4.8371496038726036E-2</v>
      </c>
      <c r="Z14" s="22">
        <f t="shared" si="68"/>
        <v>8.4795776287688085E-2</v>
      </c>
      <c r="AA14" s="22">
        <f t="shared" si="68"/>
        <v>0.11586102346766225</v>
      </c>
      <c r="AB14" s="22">
        <f t="shared" si="68"/>
        <v>0.13768536329107661</v>
      </c>
      <c r="AC14" s="22">
        <f t="shared" si="68"/>
        <v>0.13855269273101101</v>
      </c>
      <c r="AD14" s="22">
        <f t="shared" si="68"/>
        <v>0.10705895250176667</v>
      </c>
      <c r="AE14" s="22">
        <f t="shared" si="68"/>
        <v>4.5551586559113844E-2</v>
      </c>
      <c r="AF14" s="22">
        <f t="shared" si="68"/>
        <v>2.389128509799221E-2</v>
      </c>
      <c r="AG14" s="22">
        <f t="shared" si="68"/>
        <v>7.3316500977078647E-2</v>
      </c>
      <c r="AH14" s="22">
        <f t="shared" si="68"/>
        <v>8.9638623944946261E-2</v>
      </c>
      <c r="AI14" s="22">
        <f t="shared" si="68"/>
        <v>7.8789325098075125E-2</v>
      </c>
      <c r="AJ14" s="22">
        <f t="shared" si="68"/>
        <v>5.4301353860040535E-2</v>
      </c>
      <c r="AK14" s="22">
        <f t="shared" si="68"/>
        <v>2.7034303067505761E-2</v>
      </c>
      <c r="AL14" s="22">
        <f t="shared" si="68"/>
        <v>2.7027651515361129E-3</v>
      </c>
      <c r="AM14" s="22">
        <f t="shared" si="68"/>
        <v>1.6353988170369149E-2</v>
      </c>
      <c r="AN14" s="22">
        <f t="shared" si="68"/>
        <v>2.911677366282106E-2</v>
      </c>
      <c r="AO14" s="22">
        <f t="shared" si="68"/>
        <v>3.4921905170822498E-2</v>
      </c>
      <c r="AP14" s="22">
        <f t="shared" si="68"/>
        <v>3.3532579539741647E-2</v>
      </c>
      <c r="AQ14" s="22">
        <f t="shared" si="68"/>
        <v>2.5722755385981344E-2</v>
      </c>
      <c r="AR14" s="22">
        <f t="shared" si="68"/>
        <v>1.3679655062645679E-2</v>
      </c>
      <c r="AS14" s="22">
        <f t="shared" si="68"/>
        <v>6.6356394236066762E-4</v>
      </c>
      <c r="AT14" s="22">
        <f t="shared" si="68"/>
        <v>1.0062074156735434E-2</v>
      </c>
      <c r="AU14" s="22">
        <f t="shared" si="68"/>
        <v>1.6375712869571402E-2</v>
      </c>
      <c r="AV14" s="22">
        <f t="shared" si="68"/>
        <v>1.7801197279549541E-2</v>
      </c>
      <c r="AW14" s="22">
        <f t="shared" si="68"/>
        <v>1.5217260355591122E-2</v>
      </c>
      <c r="AX14" s="22">
        <f t="shared" si="68"/>
        <v>1.017080941207027E-2</v>
      </c>
      <c r="AY14" s="22">
        <f t="shared" si="68"/>
        <v>4.2608976973070867E-3</v>
      </c>
      <c r="AZ14" s="22">
        <f t="shared" si="68"/>
        <v>1.205328878388201E-3</v>
      </c>
      <c r="BA14" s="22">
        <f t="shared" si="68"/>
        <v>5.3286521008182319E-3</v>
      </c>
      <c r="BB14" s="22">
        <f t="shared" si="68"/>
        <v>7.6255309389310355E-3</v>
      </c>
      <c r="BC14" s="22">
        <f t="shared" si="68"/>
        <v>8.0059406504098263E-3</v>
      </c>
      <c r="BD14" s="22">
        <f t="shared" si="68"/>
        <v>6.7341078511944374E-3</v>
      </c>
      <c r="BE14" s="22">
        <f t="shared" si="68"/>
        <v>4.3499228311709714E-3</v>
      </c>
      <c r="BF14" s="22">
        <f t="shared" si="68"/>
        <v>1.5370236326432973E-3</v>
      </c>
      <c r="BG14" s="22">
        <f t="shared" si="68"/>
        <v>1.0420197669311904E-3</v>
      </c>
      <c r="BH14" s="22">
        <f t="shared" si="68"/>
        <v>2.8942989599052282E-3</v>
      </c>
      <c r="BI14" s="22">
        <f t="shared" si="68"/>
        <v>3.7811519930457393E-3</v>
      </c>
      <c r="BJ14" s="22">
        <f t="shared" si="68"/>
        <v>3.7206988585047895E-3</v>
      </c>
      <c r="BK14" s="22">
        <f t="shared" si="68"/>
        <v>2.9253912678797178E-3</v>
      </c>
      <c r="BL14" s="22">
        <f t="shared" si="68"/>
        <v>1.7100906384683867E-3</v>
      </c>
      <c r="BM14" s="22">
        <f t="shared" si="68"/>
        <v>4.0337586753125265E-4</v>
      </c>
      <c r="BN14" s="22">
        <f t="shared" si="68"/>
        <v>7.1926514902997951E-4</v>
      </c>
      <c r="BO14" s="22">
        <f t="shared" si="68"/>
        <v>1.4750609557481198E-3</v>
      </c>
      <c r="BP14" s="22">
        <f>ABS(BP10-BO10)</f>
        <v>1.7883438155585907E-3</v>
      </c>
      <c r="BQ14" s="22">
        <f t="shared" ref="BQ14:CG14" si="69">ABS(BQ10-BP10)</f>
        <v>1.6838428785597159E-3</v>
      </c>
      <c r="BR14" s="22">
        <f t="shared" si="69"/>
        <v>1.2635733128405491E-3</v>
      </c>
      <c r="BS14" s="22">
        <f t="shared" si="69"/>
        <v>6.7310611858673042E-4</v>
      </c>
      <c r="BT14" s="22">
        <f t="shared" si="69"/>
        <v>6.4569698185579227E-5</v>
      </c>
      <c r="BU14" s="22">
        <f t="shared" si="69"/>
        <v>4.3566700006536507E-4</v>
      </c>
      <c r="BV14" s="22">
        <f t="shared" si="69"/>
        <v>7.4820853955159805E-4</v>
      </c>
      <c r="BW14" s="22">
        <f t="shared" si="69"/>
        <v>8.4779117079492039E-4</v>
      </c>
      <c r="BX14" s="22">
        <f t="shared" si="69"/>
        <v>7.574528701290717E-4</v>
      </c>
      <c r="BY14" s="22">
        <f t="shared" si="69"/>
        <v>5.337808730665472E-4</v>
      </c>
      <c r="BZ14" s="22">
        <f t="shared" si="69"/>
        <v>2.484576837211705E-4</v>
      </c>
      <c r="CA14" s="22">
        <f t="shared" si="69"/>
        <v>2.9193823518625095E-5</v>
      </c>
      <c r="CB14" s="22">
        <f t="shared" si="69"/>
        <v>2.4542650530889887E-4</v>
      </c>
      <c r="CC14" s="22">
        <f t="shared" si="69"/>
        <v>3.6947055697211795E-4</v>
      </c>
      <c r="CD14" s="22">
        <f t="shared" si="69"/>
        <v>3.9498113373426236E-4</v>
      </c>
      <c r="CE14" s="22">
        <f t="shared" si="69"/>
        <v>3.3646447594293249E-4</v>
      </c>
      <c r="CF14" s="22">
        <f t="shared" si="69"/>
        <v>2.223180333551511E-4</v>
      </c>
      <c r="CG14" s="22">
        <f t="shared" si="69"/>
        <v>8.64530951751874E-5</v>
      </c>
    </row>
    <row r="15" spans="2:85" x14ac:dyDescent="0.25">
      <c r="B15" s="41"/>
      <c r="C15" s="41"/>
      <c r="D15" s="41"/>
      <c r="E15" s="34" t="s">
        <v>48</v>
      </c>
      <c r="F15" s="22" t="str">
        <f>IF(F13&lt;=$E$2,"Converge","Diverge")</f>
        <v>Diverge</v>
      </c>
      <c r="G15" s="22" t="str">
        <f t="shared" ref="G15:BO15" si="70">IF(G13&lt;=$E$2,"Converge","Diverge")</f>
        <v>Diverge</v>
      </c>
      <c r="H15" s="22" t="str">
        <f t="shared" si="70"/>
        <v>Diverge</v>
      </c>
      <c r="I15" s="22" t="str">
        <f t="shared" si="70"/>
        <v>Diverge</v>
      </c>
      <c r="J15" s="22" t="str">
        <f t="shared" si="70"/>
        <v>Diverge</v>
      </c>
      <c r="K15" s="22" t="str">
        <f t="shared" si="70"/>
        <v>Diverge</v>
      </c>
      <c r="L15" s="22" t="str">
        <f t="shared" si="70"/>
        <v>Diverge</v>
      </c>
      <c r="M15" s="22" t="str">
        <f t="shared" si="70"/>
        <v>Diverge</v>
      </c>
      <c r="N15" s="22" t="str">
        <f t="shared" si="70"/>
        <v>Diverge</v>
      </c>
      <c r="O15" s="22" t="str">
        <f t="shared" si="70"/>
        <v>Diverge</v>
      </c>
      <c r="P15" s="22" t="str">
        <f t="shared" si="70"/>
        <v>Diverge</v>
      </c>
      <c r="Q15" s="22" t="str">
        <f t="shared" si="70"/>
        <v>Diverge</v>
      </c>
      <c r="R15" s="22" t="str">
        <f t="shared" si="70"/>
        <v>Diverge</v>
      </c>
      <c r="S15" s="22" t="str">
        <f t="shared" si="70"/>
        <v>Diverge</v>
      </c>
      <c r="T15" s="22" t="str">
        <f t="shared" si="70"/>
        <v>Diverge</v>
      </c>
      <c r="U15" s="22" t="str">
        <f t="shared" si="70"/>
        <v>Diverge</v>
      </c>
      <c r="V15" s="22" t="str">
        <f t="shared" si="70"/>
        <v>Diverge</v>
      </c>
      <c r="W15" s="22" t="str">
        <f t="shared" si="70"/>
        <v>Diverge</v>
      </c>
      <c r="X15" s="22" t="str">
        <f t="shared" si="70"/>
        <v>Diverge</v>
      </c>
      <c r="Y15" s="22" t="str">
        <f t="shared" si="70"/>
        <v>Diverge</v>
      </c>
      <c r="Z15" s="22" t="str">
        <f t="shared" si="70"/>
        <v>Diverge</v>
      </c>
      <c r="AA15" s="22" t="str">
        <f t="shared" si="70"/>
        <v>Diverge</v>
      </c>
      <c r="AB15" s="22" t="str">
        <f t="shared" si="70"/>
        <v>Diverge</v>
      </c>
      <c r="AC15" s="22" t="str">
        <f t="shared" si="70"/>
        <v>Diverge</v>
      </c>
      <c r="AD15" s="22" t="str">
        <f t="shared" si="70"/>
        <v>Diverge</v>
      </c>
      <c r="AE15" s="22" t="str">
        <f t="shared" si="70"/>
        <v>Diverge</v>
      </c>
      <c r="AF15" s="22" t="str">
        <f t="shared" si="70"/>
        <v>Diverge</v>
      </c>
      <c r="AG15" s="22" t="str">
        <f t="shared" si="70"/>
        <v>Diverge</v>
      </c>
      <c r="AH15" s="22" t="str">
        <f t="shared" si="70"/>
        <v>Diverge</v>
      </c>
      <c r="AI15" s="22" t="str">
        <f t="shared" si="70"/>
        <v>Diverge</v>
      </c>
      <c r="AJ15" s="22" t="str">
        <f t="shared" si="70"/>
        <v>Diverge</v>
      </c>
      <c r="AK15" s="22" t="str">
        <f t="shared" si="70"/>
        <v>Diverge</v>
      </c>
      <c r="AL15" s="22" t="str">
        <f t="shared" si="70"/>
        <v>Diverge</v>
      </c>
      <c r="AM15" s="22" t="str">
        <f t="shared" si="70"/>
        <v>Diverge</v>
      </c>
      <c r="AN15" s="22" t="str">
        <f t="shared" si="70"/>
        <v>Diverge</v>
      </c>
      <c r="AO15" s="22" t="str">
        <f t="shared" si="70"/>
        <v>Diverge</v>
      </c>
      <c r="AP15" s="22" t="str">
        <f t="shared" si="70"/>
        <v>Diverge</v>
      </c>
      <c r="AQ15" s="22" t="str">
        <f t="shared" si="70"/>
        <v>Diverge</v>
      </c>
      <c r="AR15" s="22" t="str">
        <f t="shared" si="70"/>
        <v>Diverge</v>
      </c>
      <c r="AS15" s="22" t="str">
        <f t="shared" si="70"/>
        <v>Diverge</v>
      </c>
      <c r="AT15" s="22" t="str">
        <f t="shared" si="70"/>
        <v>Diverge</v>
      </c>
      <c r="AU15" s="22" t="str">
        <f t="shared" si="70"/>
        <v>Diverge</v>
      </c>
      <c r="AV15" s="22" t="str">
        <f t="shared" si="70"/>
        <v>Diverge</v>
      </c>
      <c r="AW15" s="22" t="str">
        <f t="shared" si="70"/>
        <v>Diverge</v>
      </c>
      <c r="AX15" s="22" t="str">
        <f t="shared" si="70"/>
        <v>Diverge</v>
      </c>
      <c r="AY15" s="22" t="str">
        <f t="shared" si="70"/>
        <v>Diverge</v>
      </c>
      <c r="AZ15" s="22" t="str">
        <f t="shared" si="70"/>
        <v>Diverge</v>
      </c>
      <c r="BA15" s="22" t="str">
        <f t="shared" si="70"/>
        <v>Diverge</v>
      </c>
      <c r="BB15" s="22" t="str">
        <f t="shared" si="70"/>
        <v>Diverge</v>
      </c>
      <c r="BC15" s="22" t="str">
        <f t="shared" si="70"/>
        <v>Diverge</v>
      </c>
      <c r="BD15" s="22" t="str">
        <f t="shared" si="70"/>
        <v>Diverge</v>
      </c>
      <c r="BE15" s="22" t="str">
        <f t="shared" si="70"/>
        <v>Diverge</v>
      </c>
      <c r="BF15" s="22" t="str">
        <f t="shared" si="70"/>
        <v>Diverge</v>
      </c>
      <c r="BG15" s="22" t="str">
        <f t="shared" si="70"/>
        <v>Diverge</v>
      </c>
      <c r="BH15" s="22" t="str">
        <f t="shared" si="70"/>
        <v>Diverge</v>
      </c>
      <c r="BI15" s="22" t="str">
        <f t="shared" si="70"/>
        <v>Converge</v>
      </c>
      <c r="BJ15" s="22" t="str">
        <f t="shared" si="70"/>
        <v>Diverge</v>
      </c>
      <c r="BK15" s="22" t="str">
        <f t="shared" si="70"/>
        <v>Diverge</v>
      </c>
      <c r="BL15" s="22" t="str">
        <f t="shared" si="70"/>
        <v>Diverge</v>
      </c>
      <c r="BM15" s="22" t="str">
        <f t="shared" si="70"/>
        <v>Diverge</v>
      </c>
      <c r="BN15" s="22" t="str">
        <f t="shared" si="70"/>
        <v>Diverge</v>
      </c>
      <c r="BO15" s="22" t="str">
        <f t="shared" si="70"/>
        <v>Diverge</v>
      </c>
      <c r="BP15" s="22" t="str">
        <f>IF(BP13&lt;=$E$2,"Converge","Diverge")</f>
        <v>Converge</v>
      </c>
      <c r="BQ15" s="22" t="str">
        <f t="shared" ref="BQ15:CG15" si="71">IF(BQ13&lt;=$E$2,"Converge","Diverge")</f>
        <v>Diverge</v>
      </c>
      <c r="BR15" s="22" t="str">
        <f t="shared" si="71"/>
        <v>Diverge</v>
      </c>
      <c r="BS15" s="22" t="str">
        <f t="shared" si="71"/>
        <v>Diverge</v>
      </c>
      <c r="BT15" s="22" t="str">
        <f t="shared" si="71"/>
        <v>Diverge</v>
      </c>
      <c r="BU15" s="22" t="str">
        <f t="shared" si="71"/>
        <v>Diverge</v>
      </c>
      <c r="BV15" s="22" t="str">
        <f t="shared" si="71"/>
        <v>Converge</v>
      </c>
      <c r="BW15" s="22" t="str">
        <f t="shared" si="71"/>
        <v>Converge</v>
      </c>
      <c r="BX15" s="22" t="str">
        <f t="shared" si="71"/>
        <v>Diverge</v>
      </c>
      <c r="BY15" s="22" t="str">
        <f t="shared" si="71"/>
        <v>Diverge</v>
      </c>
      <c r="BZ15" s="22" t="str">
        <f t="shared" si="71"/>
        <v>Diverge</v>
      </c>
      <c r="CA15" s="22" t="str">
        <f t="shared" si="71"/>
        <v>Diverge</v>
      </c>
      <c r="CB15" s="22" t="str">
        <f t="shared" si="71"/>
        <v>Converge</v>
      </c>
      <c r="CC15" s="22" t="str">
        <f t="shared" si="71"/>
        <v>Converge</v>
      </c>
      <c r="CD15" s="22" t="str">
        <f t="shared" si="71"/>
        <v>Converge</v>
      </c>
      <c r="CE15" s="22" t="str">
        <f t="shared" si="71"/>
        <v>Converge</v>
      </c>
      <c r="CF15" s="22" t="str">
        <f t="shared" si="71"/>
        <v>Converge</v>
      </c>
      <c r="CG15" s="22" t="str">
        <f t="shared" si="71"/>
        <v>Converge</v>
      </c>
    </row>
    <row r="16" spans="2:85" x14ac:dyDescent="0.25">
      <c r="B16" s="41"/>
      <c r="C16" s="41"/>
      <c r="D16" s="41"/>
      <c r="E16" s="34" t="s">
        <v>49</v>
      </c>
      <c r="F16" s="22" t="str">
        <f>IF(F14&lt;=$E$2,"Converge","Diverge")</f>
        <v>Diverge</v>
      </c>
      <c r="G16" s="22" t="str">
        <f t="shared" ref="G16:BO16" si="72">IF(G14&lt;=$E$2,"Converge","Diverge")</f>
        <v>Diverge</v>
      </c>
      <c r="H16" s="22" t="str">
        <f t="shared" si="72"/>
        <v>Diverge</v>
      </c>
      <c r="I16" s="22" t="str">
        <f t="shared" si="72"/>
        <v>Diverge</v>
      </c>
      <c r="J16" s="22" t="str">
        <f t="shared" si="72"/>
        <v>Diverge</v>
      </c>
      <c r="K16" s="22" t="str">
        <f t="shared" si="72"/>
        <v>Diverge</v>
      </c>
      <c r="L16" s="22" t="str">
        <f t="shared" si="72"/>
        <v>Diverge</v>
      </c>
      <c r="M16" s="22" t="str">
        <f t="shared" si="72"/>
        <v>Diverge</v>
      </c>
      <c r="N16" s="22" t="str">
        <f t="shared" si="72"/>
        <v>Diverge</v>
      </c>
      <c r="O16" s="22" t="str">
        <f t="shared" si="72"/>
        <v>Diverge</v>
      </c>
      <c r="P16" s="22" t="str">
        <f t="shared" si="72"/>
        <v>Diverge</v>
      </c>
      <c r="Q16" s="22" t="str">
        <f t="shared" si="72"/>
        <v>Diverge</v>
      </c>
      <c r="R16" s="22" t="str">
        <f t="shared" si="72"/>
        <v>Diverge</v>
      </c>
      <c r="S16" s="22" t="str">
        <f t="shared" si="72"/>
        <v>Diverge</v>
      </c>
      <c r="T16" s="22" t="str">
        <f t="shared" si="72"/>
        <v>Diverge</v>
      </c>
      <c r="U16" s="22" t="str">
        <f t="shared" si="72"/>
        <v>Diverge</v>
      </c>
      <c r="V16" s="22" t="str">
        <f t="shared" si="72"/>
        <v>Diverge</v>
      </c>
      <c r="W16" s="22" t="str">
        <f t="shared" si="72"/>
        <v>Diverge</v>
      </c>
      <c r="X16" s="22" t="str">
        <f t="shared" si="72"/>
        <v>Diverge</v>
      </c>
      <c r="Y16" s="22" t="str">
        <f t="shared" si="72"/>
        <v>Diverge</v>
      </c>
      <c r="Z16" s="22" t="str">
        <f t="shared" si="72"/>
        <v>Diverge</v>
      </c>
      <c r="AA16" s="22" t="str">
        <f t="shared" si="72"/>
        <v>Diverge</v>
      </c>
      <c r="AB16" s="22" t="str">
        <f t="shared" si="72"/>
        <v>Diverge</v>
      </c>
      <c r="AC16" s="22" t="str">
        <f t="shared" si="72"/>
        <v>Diverge</v>
      </c>
      <c r="AD16" s="22" t="str">
        <f t="shared" si="72"/>
        <v>Diverge</v>
      </c>
      <c r="AE16" s="22" t="str">
        <f t="shared" si="72"/>
        <v>Diverge</v>
      </c>
      <c r="AF16" s="22" t="str">
        <f t="shared" si="72"/>
        <v>Diverge</v>
      </c>
      <c r="AG16" s="22" t="str">
        <f t="shared" si="72"/>
        <v>Diverge</v>
      </c>
      <c r="AH16" s="22" t="str">
        <f t="shared" si="72"/>
        <v>Diverge</v>
      </c>
      <c r="AI16" s="22" t="str">
        <f t="shared" si="72"/>
        <v>Diverge</v>
      </c>
      <c r="AJ16" s="22" t="str">
        <f t="shared" si="72"/>
        <v>Diverge</v>
      </c>
      <c r="AK16" s="22" t="str">
        <f t="shared" si="72"/>
        <v>Diverge</v>
      </c>
      <c r="AL16" s="22" t="str">
        <f t="shared" si="72"/>
        <v>Diverge</v>
      </c>
      <c r="AM16" s="22" t="str">
        <f t="shared" si="72"/>
        <v>Diverge</v>
      </c>
      <c r="AN16" s="22" t="str">
        <f t="shared" si="72"/>
        <v>Diverge</v>
      </c>
      <c r="AO16" s="22" t="str">
        <f t="shared" si="72"/>
        <v>Diverge</v>
      </c>
      <c r="AP16" s="22" t="str">
        <f t="shared" si="72"/>
        <v>Diverge</v>
      </c>
      <c r="AQ16" s="22" t="str">
        <f t="shared" si="72"/>
        <v>Diverge</v>
      </c>
      <c r="AR16" s="22" t="str">
        <f t="shared" si="72"/>
        <v>Diverge</v>
      </c>
      <c r="AS16" s="22" t="str">
        <f t="shared" si="72"/>
        <v>Diverge</v>
      </c>
      <c r="AT16" s="22" t="str">
        <f t="shared" si="72"/>
        <v>Diverge</v>
      </c>
      <c r="AU16" s="22" t="str">
        <f t="shared" si="72"/>
        <v>Diverge</v>
      </c>
      <c r="AV16" s="22" t="str">
        <f t="shared" si="72"/>
        <v>Diverge</v>
      </c>
      <c r="AW16" s="22" t="str">
        <f t="shared" si="72"/>
        <v>Diverge</v>
      </c>
      <c r="AX16" s="22" t="str">
        <f t="shared" si="72"/>
        <v>Diverge</v>
      </c>
      <c r="AY16" s="22" t="str">
        <f t="shared" si="72"/>
        <v>Diverge</v>
      </c>
      <c r="AZ16" s="22" t="str">
        <f t="shared" si="72"/>
        <v>Diverge</v>
      </c>
      <c r="BA16" s="22" t="str">
        <f t="shared" si="72"/>
        <v>Diverge</v>
      </c>
      <c r="BB16" s="22" t="str">
        <f t="shared" si="72"/>
        <v>Diverge</v>
      </c>
      <c r="BC16" s="22" t="str">
        <f t="shared" si="72"/>
        <v>Diverge</v>
      </c>
      <c r="BD16" s="22" t="str">
        <f t="shared" si="72"/>
        <v>Diverge</v>
      </c>
      <c r="BE16" s="22" t="str">
        <f t="shared" si="72"/>
        <v>Diverge</v>
      </c>
      <c r="BF16" s="22" t="str">
        <f t="shared" si="72"/>
        <v>Diverge</v>
      </c>
      <c r="BG16" s="22" t="str">
        <f t="shared" si="72"/>
        <v>Diverge</v>
      </c>
      <c r="BH16" s="22" t="str">
        <f t="shared" si="72"/>
        <v>Diverge</v>
      </c>
      <c r="BI16" s="22" t="str">
        <f t="shared" si="72"/>
        <v>Diverge</v>
      </c>
      <c r="BJ16" s="22" t="str">
        <f t="shared" si="72"/>
        <v>Diverge</v>
      </c>
      <c r="BK16" s="22" t="str">
        <f t="shared" si="72"/>
        <v>Diverge</v>
      </c>
      <c r="BL16" s="22" t="str">
        <f t="shared" si="72"/>
        <v>Diverge</v>
      </c>
      <c r="BM16" s="22" t="str">
        <f t="shared" si="72"/>
        <v>Diverge</v>
      </c>
      <c r="BN16" s="22" t="str">
        <f t="shared" si="72"/>
        <v>Diverge</v>
      </c>
      <c r="BO16" s="22" t="str">
        <f t="shared" si="72"/>
        <v>Diverge</v>
      </c>
      <c r="BP16" s="22" t="str">
        <f>IF(BP14&lt;=$E$2,"Converge","Diverge")</f>
        <v>Diverge</v>
      </c>
      <c r="BQ16" s="22" t="str">
        <f t="shared" ref="BQ16:CG16" si="73">IF(BQ14&lt;=$E$2,"Converge","Diverge")</f>
        <v>Diverge</v>
      </c>
      <c r="BR16" s="22" t="str">
        <f t="shared" si="73"/>
        <v>Diverge</v>
      </c>
      <c r="BS16" s="22" t="str">
        <f t="shared" si="73"/>
        <v>Diverge</v>
      </c>
      <c r="BT16" s="22" t="str">
        <f t="shared" si="73"/>
        <v>Converge</v>
      </c>
      <c r="BU16" s="22" t="str">
        <f t="shared" si="73"/>
        <v>Diverge</v>
      </c>
      <c r="BV16" s="22" t="str">
        <f t="shared" si="73"/>
        <v>Diverge</v>
      </c>
      <c r="BW16" s="22" t="str">
        <f t="shared" si="73"/>
        <v>Diverge</v>
      </c>
      <c r="BX16" s="22" t="str">
        <f t="shared" si="73"/>
        <v>Diverge</v>
      </c>
      <c r="BY16" s="22" t="str">
        <f t="shared" si="73"/>
        <v>Diverge</v>
      </c>
      <c r="BZ16" s="22" t="str">
        <f t="shared" si="73"/>
        <v>Diverge</v>
      </c>
      <c r="CA16" s="22" t="str">
        <f t="shared" si="73"/>
        <v>Converge</v>
      </c>
      <c r="CB16" s="22" t="str">
        <f t="shared" si="73"/>
        <v>Diverge</v>
      </c>
      <c r="CC16" s="22" t="str">
        <f t="shared" si="73"/>
        <v>Diverge</v>
      </c>
      <c r="CD16" s="22" t="str">
        <f t="shared" si="73"/>
        <v>Diverge</v>
      </c>
      <c r="CE16" s="22" t="str">
        <f t="shared" si="73"/>
        <v>Diverge</v>
      </c>
      <c r="CF16" s="22" t="str">
        <f t="shared" si="73"/>
        <v>Diverge</v>
      </c>
      <c r="CG16" s="22" t="str">
        <f t="shared" si="73"/>
        <v>Converge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J17" sqref="J17"/>
    </sheetView>
  </sheetViews>
  <sheetFormatPr baseColWidth="10" defaultRowHeight="15" x14ac:dyDescent="0.25"/>
  <cols>
    <col min="7" max="9" width="0" hidden="1" customWidth="1"/>
  </cols>
  <sheetData>
    <row r="2" spans="2:10" ht="15.75" x14ac:dyDescent="0.25">
      <c r="B2" s="41"/>
      <c r="C2" s="41"/>
      <c r="D2" s="39" t="s">
        <v>34</v>
      </c>
      <c r="E2" s="40">
        <v>3.0000000000000001E-3</v>
      </c>
      <c r="F2" s="41"/>
      <c r="G2" s="41"/>
      <c r="H2" s="41"/>
      <c r="I2" s="41"/>
      <c r="J2" s="41"/>
    </row>
    <row r="3" spans="2:10" x14ac:dyDescent="0.25">
      <c r="B3" s="41"/>
      <c r="C3" s="41"/>
      <c r="D3" s="37" t="s">
        <v>50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</row>
    <row r="4" spans="2:10" x14ac:dyDescent="0.25">
      <c r="B4" s="34" t="s">
        <v>37</v>
      </c>
      <c r="C4" s="33">
        <v>1</v>
      </c>
      <c r="D4" s="34" t="s">
        <v>35</v>
      </c>
      <c r="E4" s="22">
        <v>-0.75</v>
      </c>
      <c r="F4" s="22">
        <f>E10+E4</f>
        <v>-0.90909090909090906</v>
      </c>
      <c r="G4" s="22">
        <f t="shared" ref="G4:H4" si="0">F10+F4</f>
        <v>-0.92176870748299322</v>
      </c>
      <c r="H4" s="22">
        <f t="shared" si="0"/>
        <v>-0.92351577821358533</v>
      </c>
      <c r="I4" s="22">
        <f>H10+H4</f>
        <v>-0.92369158878504665</v>
      </c>
      <c r="J4" s="22">
        <f t="shared" ref="J4:K4" si="1">I10+I4</f>
        <v>-0.92371268368799198</v>
      </c>
    </row>
    <row r="5" spans="2:10" x14ac:dyDescent="0.25">
      <c r="B5" s="34" t="s">
        <v>39</v>
      </c>
      <c r="C5" s="33">
        <v>-20</v>
      </c>
      <c r="D5" s="34" t="s">
        <v>36</v>
      </c>
      <c r="E5" s="22">
        <v>-2.5</v>
      </c>
      <c r="F5" s="22">
        <f>E11+E5</f>
        <v>-2.5974025974025974</v>
      </c>
      <c r="G5" s="22">
        <f t="shared" ref="G5:H5" si="2">F11+F5</f>
        <v>-2.6190476190476195</v>
      </c>
      <c r="H5" s="22">
        <f t="shared" si="2"/>
        <v>-2.620788019254769</v>
      </c>
      <c r="I5" s="22">
        <f>H11+H5</f>
        <v>-2.6210280373831774</v>
      </c>
      <c r="J5" s="22">
        <f t="shared" ref="J5:K5" si="3">I11+I5</f>
        <v>-2.6210521932327864</v>
      </c>
    </row>
    <row r="6" spans="2:10" x14ac:dyDescent="0.25">
      <c r="B6" s="34" t="s">
        <v>41</v>
      </c>
      <c r="C6" s="33">
        <v>15</v>
      </c>
      <c r="D6" s="34" t="s">
        <v>38</v>
      </c>
      <c r="E6" s="22">
        <f>$C$4</f>
        <v>1</v>
      </c>
      <c r="F6" s="22">
        <f>$C$4</f>
        <v>1</v>
      </c>
      <c r="G6" s="22">
        <f t="shared" ref="G6:K6" si="4">$C$4</f>
        <v>1</v>
      </c>
      <c r="H6" s="22">
        <f t="shared" si="4"/>
        <v>1</v>
      </c>
      <c r="I6" s="22">
        <f>$C$4</f>
        <v>1</v>
      </c>
      <c r="J6" s="22">
        <f t="shared" si="4"/>
        <v>1</v>
      </c>
    </row>
    <row r="7" spans="2:10" x14ac:dyDescent="0.25">
      <c r="B7" s="34" t="s">
        <v>43</v>
      </c>
      <c r="C7" s="33">
        <v>50</v>
      </c>
      <c r="D7" s="34" t="s">
        <v>40</v>
      </c>
      <c r="E7" s="22">
        <f>$C$5-(E4*E6)</f>
        <v>-19.25</v>
      </c>
      <c r="F7" s="22">
        <f>$C$5-(F4*F6)</f>
        <v>-19.09090909090909</v>
      </c>
      <c r="G7" s="22">
        <f t="shared" ref="G7:H7" si="5">$C$5-(G4*G6)</f>
        <v>-19.078231292517007</v>
      </c>
      <c r="H7" s="22">
        <f t="shared" si="5"/>
        <v>-19.076484221786416</v>
      </c>
      <c r="I7" s="22">
        <f>$C$5-(I4*I6)</f>
        <v>-19.076308411214953</v>
      </c>
      <c r="J7" s="22">
        <f t="shared" ref="J7" si="6">$C$5-(J4*J6)</f>
        <v>-19.076287316312008</v>
      </c>
    </row>
    <row r="8" spans="2:10" x14ac:dyDescent="0.25">
      <c r="B8" s="41"/>
      <c r="C8" s="41"/>
      <c r="D8" s="34" t="s">
        <v>44</v>
      </c>
      <c r="E8" s="22">
        <f>$C$6-(E4*E7)-(E5*E6)</f>
        <v>3.0625</v>
      </c>
      <c r="F8" s="22">
        <f>$C$6-(F4*F7)-(F5*F6)</f>
        <v>0.24203069657615295</v>
      </c>
      <c r="G8" s="22">
        <f t="shared" ref="G8:H8" si="7">$C$6-(G4*G7)-(G5*G6)</f>
        <v>3.333101948262307E-2</v>
      </c>
      <c r="H8" s="22">
        <f t="shared" si="7"/>
        <v>3.3538475925047884E-3</v>
      </c>
      <c r="I8" s="22">
        <f>$C$6-(I4*I7)-(I5*I6)</f>
        <v>4.0241287449038765E-4</v>
      </c>
      <c r="J8" s="22">
        <f t="shared" ref="J8" si="8">$C$6-(J4*J7)-(J5*J6)</f>
        <v>4.3641479018585727E-5</v>
      </c>
    </row>
    <row r="9" spans="2:10" x14ac:dyDescent="0.25">
      <c r="B9" s="41"/>
      <c r="C9" s="41"/>
      <c r="D9" s="34" t="s">
        <v>45</v>
      </c>
      <c r="E9" s="22">
        <f>$C$7-(E5*E7)</f>
        <v>1.875</v>
      </c>
      <c r="F9" s="22">
        <f>$C$7-(F5*F7)</f>
        <v>0.41322314049587305</v>
      </c>
      <c r="G9" s="22">
        <f t="shared" ref="G9:H9" si="9">$C$7-(G5*G7)</f>
        <v>3.3203757693542002E-2</v>
      </c>
      <c r="H9" s="22">
        <f t="shared" si="9"/>
        <v>4.5787020395238187E-3</v>
      </c>
      <c r="I9" s="22">
        <f>$C$7-(I5*I7)</f>
        <v>4.6080443707552377E-4</v>
      </c>
      <c r="J9" s="22">
        <f t="shared" ref="J9:K9" si="10">$C$7-(J5*J7)</f>
        <v>5.5290841629584975E-5</v>
      </c>
    </row>
    <row r="10" spans="2:10" x14ac:dyDescent="0.25">
      <c r="B10" s="41"/>
      <c r="C10" s="41"/>
      <c r="D10" s="34"/>
      <c r="E10" s="22">
        <f>E8/E7</f>
        <v>-0.15909090909090909</v>
      </c>
      <c r="F10" s="22">
        <f>F8/F7</f>
        <v>-1.2677798392084202E-2</v>
      </c>
      <c r="G10" s="22">
        <f t="shared" ref="G10:H10" si="11">G8/G7</f>
        <v>-1.7470707305921166E-3</v>
      </c>
      <c r="H10" s="22">
        <f t="shared" si="11"/>
        <v>-1.7581057146130239E-4</v>
      </c>
      <c r="I10" s="22">
        <f>I8/I7</f>
        <v>-2.1094902945362809E-5</v>
      </c>
      <c r="J10" s="22">
        <f t="shared" ref="J10:K10" si="12">J8/J7</f>
        <v>-2.2877344157669601E-6</v>
      </c>
    </row>
    <row r="11" spans="2:10" x14ac:dyDescent="0.25">
      <c r="B11" s="41"/>
      <c r="C11" s="41"/>
      <c r="D11" s="34"/>
      <c r="E11" s="22">
        <f>E9/E7</f>
        <v>-9.7402597402597407E-2</v>
      </c>
      <c r="F11" s="22">
        <f>F9/F7</f>
        <v>-2.1645021645021922E-2</v>
      </c>
      <c r="G11" s="22">
        <f t="shared" ref="G11:H11" si="13">G9/G7</f>
        <v>-1.7404002071494649E-3</v>
      </c>
      <c r="H11" s="22">
        <f t="shared" si="13"/>
        <v>-2.4001812840830931E-4</v>
      </c>
      <c r="I11" s="22">
        <f>I9/I7</f>
        <v>-2.4155849608964021E-5</v>
      </c>
      <c r="J11" s="22">
        <f t="shared" ref="J11:K11" si="14">J9/J7</f>
        <v>-2.8984068394852775E-6</v>
      </c>
    </row>
    <row r="12" spans="2:10" x14ac:dyDescent="0.25">
      <c r="B12" s="41"/>
      <c r="C12" s="41"/>
      <c r="D12" s="41"/>
      <c r="E12" s="34" t="s">
        <v>46</v>
      </c>
      <c r="F12" s="22">
        <f>ABS(F8-E8)</f>
        <v>2.8204693034238471</v>
      </c>
      <c r="G12" s="22">
        <f t="shared" ref="G12:H12" si="15">ABS(G8-F8)</f>
        <v>0.20869967709352988</v>
      </c>
      <c r="H12" s="22">
        <f t="shared" si="15"/>
        <v>2.9977171890118282E-2</v>
      </c>
      <c r="I12" s="22">
        <f>ABS(I8-H8)</f>
        <v>2.9514347180144007E-3</v>
      </c>
      <c r="J12" s="22">
        <f t="shared" ref="J12:K12" si="16">ABS(J8-I8)</f>
        <v>3.5877139547180192E-4</v>
      </c>
    </row>
    <row r="13" spans="2:10" x14ac:dyDescent="0.25">
      <c r="B13" s="41"/>
      <c r="C13" s="41"/>
      <c r="D13" s="41"/>
      <c r="E13" s="34" t="s">
        <v>47</v>
      </c>
      <c r="F13" s="22">
        <f>ABS(F9-E9)</f>
        <v>1.4617768595041269</v>
      </c>
      <c r="G13" s="22">
        <f t="shared" ref="G13:H13" si="17">ABS(G9-F9)</f>
        <v>0.38001938280233105</v>
      </c>
      <c r="H13" s="22">
        <f t="shared" si="17"/>
        <v>2.8625055654018183E-2</v>
      </c>
      <c r="I13" s="22">
        <f>ABS(I9-H9)</f>
        <v>4.1178976024482949E-3</v>
      </c>
      <c r="J13" s="22">
        <f t="shared" ref="J13:K13" si="18">ABS(J9-I9)</f>
        <v>4.0551359544593879E-4</v>
      </c>
    </row>
    <row r="14" spans="2:10" x14ac:dyDescent="0.25">
      <c r="B14" s="41"/>
      <c r="C14" s="41"/>
      <c r="D14" s="41"/>
      <c r="E14" s="34" t="s">
        <v>48</v>
      </c>
      <c r="F14" s="22" t="str">
        <f>IF(F12&lt;=$E$2,"Converge","Diverge")</f>
        <v>Diverge</v>
      </c>
      <c r="G14" s="22" t="str">
        <f t="shared" ref="G14:H14" si="19">IF(G12&lt;=$E$2,"Converge","Diverge")</f>
        <v>Diverge</v>
      </c>
      <c r="H14" s="22" t="str">
        <f t="shared" si="19"/>
        <v>Diverge</v>
      </c>
      <c r="I14" s="22" t="str">
        <f>IF(I12&lt;=$E$2,"Converge","Diverge")</f>
        <v>Converge</v>
      </c>
      <c r="J14" s="22" t="str">
        <f t="shared" ref="J14:K14" si="20">IF(J12&lt;=$E$2,"Converge","Diverge")</f>
        <v>Converge</v>
      </c>
    </row>
    <row r="15" spans="2:10" x14ac:dyDescent="0.25">
      <c r="B15" s="41"/>
      <c r="C15" s="41"/>
      <c r="D15" s="41"/>
      <c r="E15" s="34" t="s">
        <v>49</v>
      </c>
      <c r="F15" s="22" t="str">
        <f>IF(F13&lt;=$E$2,"Converge","Diverge")</f>
        <v>Diverge</v>
      </c>
      <c r="G15" s="22" t="str">
        <f t="shared" ref="G15:H15" si="21">IF(G13&lt;=$E$2,"Converge","Diverge")</f>
        <v>Diverge</v>
      </c>
      <c r="H15" s="22" t="str">
        <f t="shared" si="21"/>
        <v>Diverge</v>
      </c>
      <c r="I15" s="22" t="str">
        <f>IF(I13&lt;=$E$2,"Converge","Diverge")</f>
        <v>Diverge</v>
      </c>
      <c r="J15" s="22" t="str">
        <f t="shared" ref="J15:K15" si="22">IF(J13&lt;=$E$2,"Converge","Diverge")</f>
        <v>Converge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workbookViewId="0">
      <selection activeCell="N5" sqref="N5"/>
    </sheetView>
  </sheetViews>
  <sheetFormatPr baseColWidth="10" defaultRowHeight="15" x14ac:dyDescent="0.25"/>
  <cols>
    <col min="2" max="2" width="4.42578125" customWidth="1"/>
    <col min="3" max="3" width="16.7109375" bestFit="1" customWidth="1"/>
    <col min="6" max="7" width="14.28515625" bestFit="1" customWidth="1"/>
    <col min="10" max="10" width="12.28515625" bestFit="1" customWidth="1"/>
    <col min="11" max="11" width="15.140625" customWidth="1"/>
    <col min="14" max="14" width="12.7109375" customWidth="1"/>
  </cols>
  <sheetData>
    <row r="1" spans="2:17" x14ac:dyDescent="0.25">
      <c r="F1" s="1" t="s">
        <v>12</v>
      </c>
      <c r="G1" s="1" t="s">
        <v>13</v>
      </c>
      <c r="O1" s="11" t="s">
        <v>17</v>
      </c>
      <c r="P1" s="12">
        <v>3.0000000000000001E-6</v>
      </c>
      <c r="Q1" t="s">
        <v>19</v>
      </c>
    </row>
    <row r="2" spans="2:17" x14ac:dyDescent="0.25">
      <c r="B2" s="2" t="s">
        <v>0</v>
      </c>
      <c r="C2" s="2" t="s">
        <v>21</v>
      </c>
      <c r="E2" s="6" t="s">
        <v>11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</row>
    <row r="3" spans="2:17" x14ac:dyDescent="0.25">
      <c r="B3" s="3">
        <v>-4</v>
      </c>
      <c r="C3" s="3">
        <f>(EXP(B3-1)-(1.5*B3))</f>
        <v>6.0067379469990856</v>
      </c>
      <c r="E3" s="3">
        <v>0</v>
      </c>
      <c r="F3" s="3">
        <v>0</v>
      </c>
      <c r="G3" s="3">
        <v>1</v>
      </c>
      <c r="H3" s="3">
        <f t="shared" ref="H3:I5" si="0">(EXP(F3-1)-(1.5*F3))</f>
        <v>0.36787944117144233</v>
      </c>
      <c r="I3" s="3">
        <f t="shared" si="0"/>
        <v>-0.5</v>
      </c>
      <c r="J3" s="3">
        <f>H3*I3</f>
        <v>-0.18393972058572117</v>
      </c>
      <c r="K3" s="3">
        <f>(F3+G3)/2</f>
        <v>0.5</v>
      </c>
      <c r="L3" s="3">
        <f>(EXP(K3-1)-(1.5*K3))</f>
        <v>-0.14346934028736658</v>
      </c>
      <c r="M3" s="5"/>
      <c r="N3" s="5"/>
    </row>
    <row r="4" spans="2:17" x14ac:dyDescent="0.25">
      <c r="B4" s="3">
        <v>-3</v>
      </c>
      <c r="C4" s="3">
        <f t="shared" ref="C4:C11" si="1">(EXP(B4-1)-(1.5*B4))</f>
        <v>4.5183156388887342</v>
      </c>
      <c r="E4" s="3">
        <v>1</v>
      </c>
      <c r="F4" s="3">
        <v>0</v>
      </c>
      <c r="G4" s="3">
        <v>0.5</v>
      </c>
      <c r="H4" s="3">
        <f t="shared" si="0"/>
        <v>0.36787944117144233</v>
      </c>
      <c r="I4" s="3">
        <f t="shared" si="0"/>
        <v>-0.14346934028736658</v>
      </c>
      <c r="J4" s="3">
        <f>H4*I4</f>
        <v>-5.2779420730151912E-2</v>
      </c>
      <c r="K4" s="3">
        <f>(F4+G4)/2</f>
        <v>0.25</v>
      </c>
      <c r="L4" s="3">
        <f>(EXP(K4-1)-(1.5*K4))</f>
        <v>9.7366552741014689E-2</v>
      </c>
      <c r="M4" s="3">
        <f>ABS(K4-K3)</f>
        <v>0.25</v>
      </c>
      <c r="N4" s="9" t="s">
        <v>14</v>
      </c>
    </row>
    <row r="5" spans="2:17" x14ac:dyDescent="0.25">
      <c r="B5" s="14">
        <v>-2</v>
      </c>
      <c r="C5" s="3">
        <f t="shared" si="1"/>
        <v>3.0497870683678641</v>
      </c>
      <c r="E5" s="3">
        <f>E4+1</f>
        <v>2</v>
      </c>
      <c r="F5" s="3">
        <f>IF(L4&gt;0,K4,F4)</f>
        <v>0.25</v>
      </c>
      <c r="G5" s="3">
        <f>IF(L4&lt;0,K4,G4)</f>
        <v>0.5</v>
      </c>
      <c r="H5" s="3">
        <f t="shared" si="0"/>
        <v>9.7366552741014689E-2</v>
      </c>
      <c r="I5" s="3">
        <f t="shared" si="0"/>
        <v>-0.14346934028736658</v>
      </c>
      <c r="J5" s="3">
        <f>H5*I5</f>
        <v>-1.3969115087808461E-2</v>
      </c>
      <c r="K5" s="3">
        <f>(F5+G5)/2</f>
        <v>0.375</v>
      </c>
      <c r="L5" s="3">
        <f>(EXP(K5-1)-(1.5*K5))</f>
        <v>-2.7238571481009721E-2</v>
      </c>
      <c r="M5" s="3">
        <f>ABS(K5-K4)</f>
        <v>0.125</v>
      </c>
      <c r="N5" s="9" t="str">
        <f>IF(M5&lt;=$P$1,"Convergente","Divergente")</f>
        <v>Divergente</v>
      </c>
    </row>
    <row r="6" spans="2:17" x14ac:dyDescent="0.25">
      <c r="B6" s="14">
        <v>-1</v>
      </c>
      <c r="C6" s="3">
        <f t="shared" si="1"/>
        <v>1.6353352832366128</v>
      </c>
      <c r="E6" s="3">
        <f t="shared" ref="E6:E13" si="2">E5+1</f>
        <v>3</v>
      </c>
      <c r="F6" s="3">
        <f t="shared" ref="F6:F13" si="3">IF(L5&gt;0,K5,F5)</f>
        <v>0.25</v>
      </c>
      <c r="G6" s="3">
        <f t="shared" ref="G6:G13" si="4">IF(L5&lt;0,K5,G5)</f>
        <v>0.375</v>
      </c>
      <c r="H6" s="3">
        <f t="shared" ref="H6:H13" si="5">(EXP(F6-1)-(1.5*F6))</f>
        <v>9.7366552741014689E-2</v>
      </c>
      <c r="I6" s="3">
        <f t="shared" ref="I6:I13" si="6">(EXP(G6-1)-(1.5*G6))</f>
        <v>-2.7238571481009721E-2</v>
      </c>
      <c r="J6" s="3">
        <f t="shared" ref="J6:J13" si="7">H6*I6</f>
        <v>-2.6521258066956317E-3</v>
      </c>
      <c r="K6" s="3">
        <f t="shared" ref="K6:K13" si="8">(F6+G6)/2</f>
        <v>0.3125</v>
      </c>
      <c r="L6" s="3">
        <f t="shared" ref="L6:L21" si="9">(EXP(K6-1)-(1.5*K6))</f>
        <v>3.4081577970940913E-2</v>
      </c>
      <c r="M6" s="3">
        <f t="shared" ref="M6:M13" si="10">ABS(K6-K5)</f>
        <v>6.25E-2</v>
      </c>
      <c r="N6" s="9" t="str">
        <f t="shared" ref="N6:N21" si="11">IF(M6&lt;=$P$1,"Convergente","Divergente")</f>
        <v>Divergente</v>
      </c>
    </row>
    <row r="7" spans="2:17" x14ac:dyDescent="0.25">
      <c r="B7" s="4">
        <v>0</v>
      </c>
      <c r="C7" s="4">
        <f t="shared" si="1"/>
        <v>0.36787944117144233</v>
      </c>
      <c r="E7" s="3">
        <f t="shared" si="2"/>
        <v>4</v>
      </c>
      <c r="F7" s="3">
        <f t="shared" si="3"/>
        <v>0.3125</v>
      </c>
      <c r="G7" s="3">
        <f t="shared" si="4"/>
        <v>0.375</v>
      </c>
      <c r="H7" s="3">
        <f t="shared" si="5"/>
        <v>3.4081577970940913E-2</v>
      </c>
      <c r="I7" s="3">
        <f t="shared" si="6"/>
        <v>-2.7238571481009721E-2</v>
      </c>
      <c r="J7" s="3">
        <f t="shared" si="7"/>
        <v>-9.2833349774708036E-4</v>
      </c>
      <c r="K7" s="3">
        <f t="shared" si="8"/>
        <v>0.34375</v>
      </c>
      <c r="L7" s="3">
        <f t="shared" si="9"/>
        <v>3.1681656538893321E-3</v>
      </c>
      <c r="M7" s="3">
        <f t="shared" si="10"/>
        <v>3.125E-2</v>
      </c>
      <c r="N7" s="9" t="str">
        <f t="shared" si="11"/>
        <v>Divergente</v>
      </c>
    </row>
    <row r="8" spans="2:17" x14ac:dyDescent="0.25">
      <c r="B8" s="4">
        <v>1</v>
      </c>
      <c r="C8" s="4">
        <f t="shared" si="1"/>
        <v>-0.5</v>
      </c>
      <c r="E8" s="3">
        <f t="shared" si="2"/>
        <v>5</v>
      </c>
      <c r="F8" s="3">
        <f t="shared" si="3"/>
        <v>0.34375</v>
      </c>
      <c r="G8" s="3">
        <f t="shared" si="4"/>
        <v>0.375</v>
      </c>
      <c r="H8" s="3">
        <f t="shared" si="5"/>
        <v>3.1681656538893321E-3</v>
      </c>
      <c r="I8" s="3">
        <f t="shared" si="6"/>
        <v>-2.7238571481009721E-2</v>
      </c>
      <c r="J8" s="3">
        <f t="shared" si="7"/>
        <v>-8.629630662714448E-5</v>
      </c>
      <c r="K8" s="3">
        <f t="shared" si="8"/>
        <v>0.359375</v>
      </c>
      <c r="L8" s="3">
        <f t="shared" si="9"/>
        <v>-1.2099530756629062E-2</v>
      </c>
      <c r="M8" s="3">
        <f t="shared" si="10"/>
        <v>1.5625E-2</v>
      </c>
      <c r="N8" s="9" t="str">
        <f t="shared" si="11"/>
        <v>Divergente</v>
      </c>
    </row>
    <row r="9" spans="2:17" x14ac:dyDescent="0.25">
      <c r="B9" s="4">
        <v>2</v>
      </c>
      <c r="C9" s="4">
        <f t="shared" si="1"/>
        <v>-0.28171817154095491</v>
      </c>
      <c r="E9" s="3">
        <f t="shared" si="2"/>
        <v>6</v>
      </c>
      <c r="F9" s="3">
        <f t="shared" si="3"/>
        <v>0.34375</v>
      </c>
      <c r="G9" s="3">
        <f t="shared" si="4"/>
        <v>0.359375</v>
      </c>
      <c r="H9" s="3">
        <f t="shared" si="5"/>
        <v>3.1681656538893321E-3</v>
      </c>
      <c r="I9" s="3">
        <f t="shared" si="6"/>
        <v>-1.2099530756629062E-2</v>
      </c>
      <c r="J9" s="3">
        <f t="shared" si="7"/>
        <v>-3.8333317771329799E-5</v>
      </c>
      <c r="K9" s="3">
        <f t="shared" si="8"/>
        <v>0.3515625</v>
      </c>
      <c r="L9" s="3">
        <f t="shared" si="9"/>
        <v>-4.48163911784627E-3</v>
      </c>
      <c r="M9" s="3">
        <f t="shared" si="10"/>
        <v>7.8125E-3</v>
      </c>
      <c r="N9" s="9" t="str">
        <f t="shared" si="11"/>
        <v>Divergente</v>
      </c>
    </row>
    <row r="10" spans="2:17" x14ac:dyDescent="0.25">
      <c r="B10" s="4">
        <v>3</v>
      </c>
      <c r="C10" s="4">
        <f t="shared" si="1"/>
        <v>2.8890560989306504</v>
      </c>
      <c r="E10" s="3">
        <f t="shared" si="2"/>
        <v>7</v>
      </c>
      <c r="F10" s="3">
        <f t="shared" si="3"/>
        <v>0.34375</v>
      </c>
      <c r="G10" s="3">
        <f t="shared" si="4"/>
        <v>0.3515625</v>
      </c>
      <c r="H10" s="3">
        <f t="shared" si="5"/>
        <v>3.1681656538893321E-3</v>
      </c>
      <c r="I10" s="3">
        <f t="shared" si="6"/>
        <v>-4.48163911784627E-3</v>
      </c>
      <c r="J10" s="3">
        <f t="shared" si="7"/>
        <v>-1.4198575126287437E-5</v>
      </c>
      <c r="K10" s="3">
        <f t="shared" si="8"/>
        <v>0.34765625</v>
      </c>
      <c r="L10" s="3">
        <f t="shared" si="9"/>
        <v>-6.6071030625025617E-4</v>
      </c>
      <c r="M10" s="3">
        <f t="shared" si="10"/>
        <v>3.90625E-3</v>
      </c>
      <c r="N10" s="9" t="str">
        <f t="shared" si="11"/>
        <v>Divergente</v>
      </c>
    </row>
    <row r="11" spans="2:17" x14ac:dyDescent="0.25">
      <c r="B11" s="3">
        <v>4</v>
      </c>
      <c r="C11" s="3">
        <f t="shared" si="1"/>
        <v>14.085536923187668</v>
      </c>
      <c r="E11" s="3">
        <f t="shared" si="2"/>
        <v>8</v>
      </c>
      <c r="F11" s="3">
        <f t="shared" si="3"/>
        <v>0.34375</v>
      </c>
      <c r="G11" s="3">
        <f t="shared" si="4"/>
        <v>0.34765625</v>
      </c>
      <c r="H11" s="3">
        <f t="shared" si="5"/>
        <v>3.1681656538893321E-3</v>
      </c>
      <c r="I11" s="3">
        <f t="shared" si="6"/>
        <v>-6.6071030625025617E-4</v>
      </c>
      <c r="J11" s="3">
        <f t="shared" si="7"/>
        <v>-2.0932396994327638E-6</v>
      </c>
      <c r="K11" s="3">
        <f t="shared" si="8"/>
        <v>0.345703125</v>
      </c>
      <c r="L11" s="3">
        <f t="shared" si="9"/>
        <v>1.2527362195253744E-3</v>
      </c>
      <c r="M11" s="3">
        <f t="shared" si="10"/>
        <v>1.953125E-3</v>
      </c>
      <c r="N11" s="9" t="str">
        <f t="shared" si="11"/>
        <v>Divergente</v>
      </c>
    </row>
    <row r="12" spans="2:17" x14ac:dyDescent="0.25">
      <c r="E12" s="3">
        <f t="shared" si="2"/>
        <v>9</v>
      </c>
      <c r="F12" s="3">
        <f t="shared" si="3"/>
        <v>0.345703125</v>
      </c>
      <c r="G12" s="3">
        <f t="shared" si="4"/>
        <v>0.34765625</v>
      </c>
      <c r="H12" s="3">
        <f t="shared" si="5"/>
        <v>1.2527362195253744E-3</v>
      </c>
      <c r="I12" s="3">
        <f t="shared" si="6"/>
        <v>-6.6071030625025617E-4</v>
      </c>
      <c r="J12" s="3">
        <f t="shared" si="7"/>
        <v>-8.2769573125339828E-7</v>
      </c>
      <c r="K12" s="3">
        <f t="shared" si="8"/>
        <v>0.3466796875</v>
      </c>
      <c r="L12" s="3">
        <f t="shared" si="9"/>
        <v>2.9576485095061944E-4</v>
      </c>
      <c r="M12" s="3">
        <f t="shared" si="10"/>
        <v>9.765625E-4</v>
      </c>
      <c r="N12" s="9" t="str">
        <f t="shared" si="11"/>
        <v>Divergente</v>
      </c>
    </row>
    <row r="13" spans="2:17" x14ac:dyDescent="0.25">
      <c r="E13" s="3">
        <f t="shared" si="2"/>
        <v>10</v>
      </c>
      <c r="F13" s="3">
        <f t="shared" si="3"/>
        <v>0.3466796875</v>
      </c>
      <c r="G13" s="3">
        <f t="shared" si="4"/>
        <v>0.34765625</v>
      </c>
      <c r="H13" s="3">
        <f t="shared" si="5"/>
        <v>2.9576485095061944E-4</v>
      </c>
      <c r="I13" s="3">
        <f t="shared" si="6"/>
        <v>-6.6071030625025617E-4</v>
      </c>
      <c r="J13" s="3">
        <f t="shared" si="7"/>
        <v>-1.9541488524964513E-7</v>
      </c>
      <c r="K13" s="3">
        <f t="shared" si="8"/>
        <v>0.34716796875</v>
      </c>
      <c r="L13" s="3">
        <f t="shared" si="9"/>
        <v>-1.8253478436158765E-4</v>
      </c>
      <c r="M13" s="3">
        <f t="shared" si="10"/>
        <v>4.8828125E-4</v>
      </c>
      <c r="N13" s="9" t="str">
        <f t="shared" si="11"/>
        <v>Divergente</v>
      </c>
    </row>
    <row r="14" spans="2:17" x14ac:dyDescent="0.25">
      <c r="E14" s="3">
        <f t="shared" ref="E14:E21" si="12">E13+1</f>
        <v>11</v>
      </c>
      <c r="F14" s="3">
        <f t="shared" ref="F14:F21" si="13">IF(L13&gt;0,K13,F13)</f>
        <v>0.3466796875</v>
      </c>
      <c r="G14" s="3">
        <f t="shared" ref="G14:G21" si="14">IF(L13&lt;0,K13,G13)</f>
        <v>0.34716796875</v>
      </c>
      <c r="H14" s="3">
        <f t="shared" ref="H14:H21" si="15">(EXP(F14-1)-(1.5*F14))</f>
        <v>2.9576485095061944E-4</v>
      </c>
      <c r="I14" s="3">
        <f t="shared" ref="I14:I21" si="16">(EXP(G14-1)-(1.5*G14))</f>
        <v>-1.8253478436158765E-4</v>
      </c>
      <c r="J14" s="3">
        <f t="shared" ref="J14:J21" si="17">H14*I14</f>
        <v>-5.3987373290008433E-8</v>
      </c>
      <c r="K14" s="3">
        <f t="shared" ref="K14:K21" si="18">(F14+G14)/2</f>
        <v>0.346923828125</v>
      </c>
      <c r="L14" s="3">
        <f t="shared" si="9"/>
        <v>5.6599522904043909E-5</v>
      </c>
      <c r="M14" s="3">
        <f t="shared" ref="M14:M21" si="19">ABS(K14-K13)</f>
        <v>2.44140625E-4</v>
      </c>
      <c r="N14" s="9" t="str">
        <f t="shared" si="11"/>
        <v>Divergente</v>
      </c>
    </row>
    <row r="15" spans="2:17" x14ac:dyDescent="0.25">
      <c r="E15" s="3">
        <f t="shared" si="12"/>
        <v>12</v>
      </c>
      <c r="F15" s="3">
        <f t="shared" si="13"/>
        <v>0.346923828125</v>
      </c>
      <c r="G15" s="3">
        <f t="shared" si="14"/>
        <v>0.34716796875</v>
      </c>
      <c r="H15" s="3">
        <f t="shared" si="15"/>
        <v>5.6599522904043909E-5</v>
      </c>
      <c r="I15" s="3">
        <f t="shared" si="16"/>
        <v>-1.8253478436158765E-4</v>
      </c>
      <c r="J15" s="3">
        <f t="shared" si="17"/>
        <v>-1.0331381708258397E-8</v>
      </c>
      <c r="K15" s="3">
        <f t="shared" si="18"/>
        <v>0.3470458984375</v>
      </c>
      <c r="L15" s="3">
        <f t="shared" si="9"/>
        <v>-6.2971508799747333E-5</v>
      </c>
      <c r="M15" s="3">
        <f t="shared" si="19"/>
        <v>1.220703125E-4</v>
      </c>
      <c r="N15" s="9" t="str">
        <f t="shared" si="11"/>
        <v>Divergente</v>
      </c>
    </row>
    <row r="16" spans="2:17" x14ac:dyDescent="0.25">
      <c r="E16" s="3">
        <f t="shared" si="12"/>
        <v>13</v>
      </c>
      <c r="F16" s="3">
        <f t="shared" si="13"/>
        <v>0.346923828125</v>
      </c>
      <c r="G16" s="3">
        <f t="shared" si="14"/>
        <v>0.3470458984375</v>
      </c>
      <c r="H16" s="3">
        <f t="shared" si="15"/>
        <v>5.6599522904043909E-5</v>
      </c>
      <c r="I16" s="3">
        <f t="shared" si="16"/>
        <v>-6.2971508799747333E-5</v>
      </c>
      <c r="J16" s="3">
        <f t="shared" si="17"/>
        <v>-3.5641573546135016E-9</v>
      </c>
      <c r="K16" s="3">
        <f t="shared" si="18"/>
        <v>0.34698486328125</v>
      </c>
      <c r="L16" s="3">
        <f t="shared" si="9"/>
        <v>-3.1869624064206903E-6</v>
      </c>
      <c r="M16" s="3">
        <f t="shared" si="19"/>
        <v>6.103515625E-5</v>
      </c>
      <c r="N16" s="9" t="str">
        <f t="shared" si="11"/>
        <v>Divergente</v>
      </c>
    </row>
    <row r="17" spans="4:17" x14ac:dyDescent="0.25">
      <c r="E17" s="3">
        <f t="shared" si="12"/>
        <v>14</v>
      </c>
      <c r="F17" s="3">
        <f t="shared" si="13"/>
        <v>0.346923828125</v>
      </c>
      <c r="G17" s="3">
        <f t="shared" si="14"/>
        <v>0.34698486328125</v>
      </c>
      <c r="H17" s="3">
        <f t="shared" si="15"/>
        <v>5.6599522904043909E-5</v>
      </c>
      <c r="I17" s="3">
        <f t="shared" si="16"/>
        <v>-3.1869624064206903E-6</v>
      </c>
      <c r="J17" s="3">
        <f t="shared" si="17"/>
        <v>-1.8038055171653475E-10</v>
      </c>
      <c r="K17" s="3">
        <f t="shared" si="18"/>
        <v>0.346954345703125</v>
      </c>
      <c r="L17" s="3">
        <f t="shared" si="9"/>
        <v>2.6706037891566226E-5</v>
      </c>
      <c r="M17" s="3">
        <f t="shared" si="19"/>
        <v>3.0517578125E-5</v>
      </c>
      <c r="N17" s="9" t="str">
        <f t="shared" si="11"/>
        <v>Divergente</v>
      </c>
    </row>
    <row r="18" spans="4:17" x14ac:dyDescent="0.25">
      <c r="E18" s="3">
        <f t="shared" si="12"/>
        <v>15</v>
      </c>
      <c r="F18" s="3">
        <f t="shared" si="13"/>
        <v>0.346954345703125</v>
      </c>
      <c r="G18" s="3">
        <f t="shared" si="14"/>
        <v>0.34698486328125</v>
      </c>
      <c r="H18" s="3">
        <f t="shared" si="15"/>
        <v>2.6706037891566226E-5</v>
      </c>
      <c r="I18" s="3">
        <f t="shared" si="16"/>
        <v>-3.1869624064206903E-6</v>
      </c>
      <c r="J18" s="3">
        <f t="shared" si="17"/>
        <v>-8.5111138784868038E-11</v>
      </c>
      <c r="K18" s="3">
        <f t="shared" si="18"/>
        <v>0.3469696044921875</v>
      </c>
      <c r="L18" s="3">
        <f t="shared" si="9"/>
        <v>1.1759477152262221E-5</v>
      </c>
      <c r="M18" s="3">
        <f t="shared" si="19"/>
        <v>1.52587890625E-5</v>
      </c>
      <c r="N18" s="9" t="str">
        <f t="shared" si="11"/>
        <v>Divergente</v>
      </c>
    </row>
    <row r="19" spans="4:17" x14ac:dyDescent="0.25">
      <c r="E19" s="3">
        <f t="shared" si="12"/>
        <v>16</v>
      </c>
      <c r="F19" s="3">
        <f t="shared" si="13"/>
        <v>0.3469696044921875</v>
      </c>
      <c r="G19" s="3">
        <f t="shared" si="14"/>
        <v>0.34698486328125</v>
      </c>
      <c r="H19" s="3">
        <f t="shared" si="15"/>
        <v>1.1759477152262221E-5</v>
      </c>
      <c r="I19" s="3">
        <f t="shared" si="16"/>
        <v>-3.1869624064206903E-6</v>
      </c>
      <c r="J19" s="3">
        <f t="shared" si="17"/>
        <v>-3.7477011603422734E-11</v>
      </c>
      <c r="K19" s="3">
        <f t="shared" si="18"/>
        <v>0.34697723388671875</v>
      </c>
      <c r="L19" s="3">
        <f t="shared" si="9"/>
        <v>4.286242225259862E-6</v>
      </c>
      <c r="M19" s="3">
        <f t="shared" si="19"/>
        <v>7.62939453125E-6</v>
      </c>
      <c r="N19" s="9" t="str">
        <f t="shared" si="11"/>
        <v>Divergente</v>
      </c>
    </row>
    <row r="20" spans="4:17" x14ac:dyDescent="0.25">
      <c r="E20" s="3">
        <f t="shared" si="12"/>
        <v>17</v>
      </c>
      <c r="F20" s="3">
        <f t="shared" si="13"/>
        <v>0.34697723388671875</v>
      </c>
      <c r="G20" s="3">
        <f t="shared" si="14"/>
        <v>0.34698486328125</v>
      </c>
      <c r="H20" s="3">
        <f t="shared" si="15"/>
        <v>4.286242225259862E-6</v>
      </c>
      <c r="I20" s="3">
        <f t="shared" si="16"/>
        <v>-3.1869624064206903E-6</v>
      </c>
      <c r="J20" s="3">
        <f t="shared" si="17"/>
        <v>-1.3660092836716145E-11</v>
      </c>
      <c r="K20" s="3">
        <f t="shared" si="18"/>
        <v>0.34698104858398438</v>
      </c>
      <c r="L20" s="3">
        <f t="shared" si="9"/>
        <v>5.4963612250436E-7</v>
      </c>
      <c r="M20" s="3">
        <f t="shared" si="19"/>
        <v>3.814697265625E-6</v>
      </c>
      <c r="N20" s="9" t="str">
        <f t="shared" si="11"/>
        <v>Divergente</v>
      </c>
    </row>
    <row r="21" spans="4:17" x14ac:dyDescent="0.25">
      <c r="E21" s="3">
        <f t="shared" si="12"/>
        <v>18</v>
      </c>
      <c r="F21" s="3">
        <f t="shared" si="13"/>
        <v>0.34698104858398438</v>
      </c>
      <c r="G21" s="3">
        <f t="shared" si="14"/>
        <v>0.34698486328125</v>
      </c>
      <c r="H21" s="3">
        <f t="shared" si="15"/>
        <v>5.4963612250436E-7</v>
      </c>
      <c r="I21" s="3">
        <f t="shared" si="16"/>
        <v>-3.1869624064206903E-6</v>
      </c>
      <c r="J21" s="3">
        <f t="shared" si="17"/>
        <v>-1.7516696596322324E-12</v>
      </c>
      <c r="K21" s="10">
        <f t="shared" si="18"/>
        <v>0.34698295593261719</v>
      </c>
      <c r="L21" s="3">
        <f t="shared" si="9"/>
        <v>-1.3186640887008494E-6</v>
      </c>
      <c r="M21" s="3">
        <f t="shared" si="19"/>
        <v>1.9073486328125E-6</v>
      </c>
      <c r="N21" s="9" t="str">
        <f t="shared" si="11"/>
        <v>Convergente</v>
      </c>
    </row>
    <row r="22" spans="4:17" x14ac:dyDescent="0.25">
      <c r="D22" s="7"/>
      <c r="E22" s="8"/>
      <c r="F22" s="8"/>
      <c r="G22" s="8"/>
      <c r="H22" s="8"/>
      <c r="I22" s="8"/>
      <c r="J22" s="8"/>
      <c r="K22" s="8"/>
      <c r="L22" s="8"/>
      <c r="M22" s="8"/>
      <c r="N22" s="13"/>
      <c r="O22" s="7"/>
    </row>
    <row r="23" spans="4:17" x14ac:dyDescent="0.25">
      <c r="D23" s="7"/>
      <c r="E23" s="8"/>
      <c r="F23" s="8" t="s">
        <v>13</v>
      </c>
      <c r="G23" s="8" t="s">
        <v>12</v>
      </c>
      <c r="H23" s="8"/>
      <c r="I23" s="8"/>
      <c r="J23" s="8"/>
      <c r="K23" s="8"/>
      <c r="L23" s="8"/>
      <c r="M23" s="8"/>
      <c r="N23" s="13"/>
      <c r="O23" s="7" t="s">
        <v>17</v>
      </c>
      <c r="P23">
        <f>0.001</f>
        <v>1E-3</v>
      </c>
      <c r="Q23" t="s">
        <v>19</v>
      </c>
    </row>
    <row r="24" spans="4:17" x14ac:dyDescent="0.25">
      <c r="D24" s="7"/>
      <c r="E24" s="6" t="s">
        <v>11</v>
      </c>
      <c r="F24" s="6" t="s">
        <v>2</v>
      </c>
      <c r="G24" s="6" t="s">
        <v>3</v>
      </c>
      <c r="H24" s="6" t="s">
        <v>4</v>
      </c>
      <c r="I24" s="6" t="s">
        <v>5</v>
      </c>
      <c r="J24" s="6" t="s">
        <v>6</v>
      </c>
      <c r="K24" s="6" t="s">
        <v>7</v>
      </c>
      <c r="L24" s="6" t="s">
        <v>8</v>
      </c>
      <c r="M24" s="6" t="s">
        <v>9</v>
      </c>
      <c r="N24" s="6" t="s">
        <v>10</v>
      </c>
      <c r="O24" s="7"/>
    </row>
    <row r="25" spans="4:17" x14ac:dyDescent="0.25">
      <c r="E25" s="3">
        <v>0</v>
      </c>
      <c r="F25" s="3">
        <v>2</v>
      </c>
      <c r="G25" s="3">
        <v>3</v>
      </c>
      <c r="H25" s="3">
        <f t="shared" ref="H25:I28" si="20">(EXP(F25-1)-(1.5*F25))</f>
        <v>-0.28171817154095491</v>
      </c>
      <c r="I25" s="3">
        <f t="shared" si="20"/>
        <v>2.8890560989306504</v>
      </c>
      <c r="J25" s="3">
        <f>H25*I25</f>
        <v>-0.81389960166998698</v>
      </c>
      <c r="K25" s="3">
        <f>(F25+G25)/2</f>
        <v>2.5</v>
      </c>
      <c r="L25" s="3">
        <f>(EXP(K25-1)-(1.5*K25))</f>
        <v>0.73168907033806452</v>
      </c>
      <c r="M25" s="5"/>
      <c r="N25" s="5"/>
    </row>
    <row r="26" spans="4:17" x14ac:dyDescent="0.25">
      <c r="E26" s="3">
        <v>1</v>
      </c>
      <c r="F26" s="3">
        <v>2</v>
      </c>
      <c r="G26" s="3">
        <v>2.5</v>
      </c>
      <c r="H26" s="3">
        <f t="shared" si="20"/>
        <v>-0.28171817154095491</v>
      </c>
      <c r="I26" s="3">
        <f t="shared" si="20"/>
        <v>0.73168907033806452</v>
      </c>
      <c r="J26" s="3">
        <f>H26*I26</f>
        <v>-0.20613010703214069</v>
      </c>
      <c r="K26" s="3">
        <f>(F26+G26)/2</f>
        <v>2.25</v>
      </c>
      <c r="L26" s="3">
        <f>(EXP(K26-1)-(1.5*K26))</f>
        <v>0.11534295746184142</v>
      </c>
      <c r="M26" s="3">
        <f>ABS(K26-K25)</f>
        <v>0.25</v>
      </c>
      <c r="N26" s="9" t="s">
        <v>14</v>
      </c>
    </row>
    <row r="27" spans="4:17" x14ac:dyDescent="0.25">
      <c r="E27" s="3">
        <f>E26+1</f>
        <v>2</v>
      </c>
      <c r="F27" s="3">
        <f>IF(L26&lt;0,K26,F26)</f>
        <v>2</v>
      </c>
      <c r="G27" s="3">
        <f>IF(L26&gt;0,K26,G26)</f>
        <v>2.25</v>
      </c>
      <c r="H27" s="3">
        <f t="shared" si="20"/>
        <v>-0.28171817154095491</v>
      </c>
      <c r="I27" s="3">
        <f t="shared" si="20"/>
        <v>0.11534295746184142</v>
      </c>
      <c r="J27" s="3">
        <f>H27*I27</f>
        <v>-3.2494207076276108E-2</v>
      </c>
      <c r="K27" s="3">
        <f>(F27+G27)/2</f>
        <v>2.125</v>
      </c>
      <c r="L27" s="3">
        <f>(EXP(K27-1)-(1.5*K27))</f>
        <v>-0.10728315108196895</v>
      </c>
      <c r="M27" s="3">
        <f>ABS(K27-K26)</f>
        <v>0.125</v>
      </c>
      <c r="N27" s="9" t="str">
        <f>IF(M27&lt;=$P$1,"Convergente","Divergente")</f>
        <v>Divergente</v>
      </c>
    </row>
    <row r="28" spans="4:17" x14ac:dyDescent="0.25">
      <c r="E28" s="3">
        <f>E27+1</f>
        <v>3</v>
      </c>
      <c r="F28" s="3">
        <f>IF(L27&lt;0,K27,F27)</f>
        <v>2.125</v>
      </c>
      <c r="G28" s="3">
        <f>IF(L27&gt;0,K27,G27)</f>
        <v>2.25</v>
      </c>
      <c r="H28" s="3">
        <f t="shared" si="20"/>
        <v>-0.10728315108196895</v>
      </c>
      <c r="I28" s="3">
        <f t="shared" si="20"/>
        <v>0.11534295746184142</v>
      </c>
      <c r="J28" s="3">
        <f>H28*I28</f>
        <v>-1.2374355931619851E-2</v>
      </c>
      <c r="K28" s="3">
        <f>(F28+G28)/2</f>
        <v>2.1875</v>
      </c>
      <c r="L28" s="3">
        <f>(EXP(K28-1)-(1.5*K28))</f>
        <v>-2.3762320613265331E-3</v>
      </c>
      <c r="M28" s="3">
        <f>ABS(K28-K27)</f>
        <v>6.25E-2</v>
      </c>
      <c r="N28" s="9" t="str">
        <f>IF(M28&lt;=$P$23,"Convergente","Divergente")</f>
        <v>Divergente</v>
      </c>
    </row>
    <row r="29" spans="4:17" x14ac:dyDescent="0.25">
      <c r="E29" s="3">
        <f t="shared" ref="E29:E34" si="21">E28+1</f>
        <v>4</v>
      </c>
      <c r="F29" s="3">
        <f t="shared" ref="F29:F34" si="22">IF(L28&lt;0,K28,F28)</f>
        <v>2.1875</v>
      </c>
      <c r="G29" s="3">
        <f t="shared" ref="G29:G34" si="23">IF(L28&gt;0,K28,G28)</f>
        <v>2.25</v>
      </c>
      <c r="H29" s="3">
        <f t="shared" ref="H29:H34" si="24">(EXP(F29-1)-(1.5*F29))</f>
        <v>-2.3762320613265331E-3</v>
      </c>
      <c r="I29" s="3">
        <f t="shared" ref="I29:I34" si="25">(EXP(G29-1)-(1.5*G29))</f>
        <v>0.11534295746184142</v>
      </c>
      <c r="J29" s="3">
        <f t="shared" ref="J29:J34" si="26">H29*I29</f>
        <v>-2.7408163356905005E-4</v>
      </c>
      <c r="K29" s="3">
        <f t="shared" ref="K29:K34" si="27">(F29+G29)/2</f>
        <v>2.21875</v>
      </c>
      <c r="L29" s="3">
        <f t="shared" ref="L29:L34" si="28">(EXP(K29-1)-(1.5*K29))</f>
        <v>5.4831394092468955E-2</v>
      </c>
      <c r="M29" s="3">
        <f t="shared" ref="M29:M34" si="29">ABS(K29-K28)</f>
        <v>3.125E-2</v>
      </c>
      <c r="N29" s="9" t="str">
        <f t="shared" ref="N29:N34" si="30">IF(M29&lt;=$P$23,"Convergente","Divergente")</f>
        <v>Divergente</v>
      </c>
    </row>
    <row r="30" spans="4:17" x14ac:dyDescent="0.25">
      <c r="E30" s="3">
        <f t="shared" si="21"/>
        <v>5</v>
      </c>
      <c r="F30" s="3">
        <f t="shared" si="22"/>
        <v>2.1875</v>
      </c>
      <c r="G30" s="3">
        <f t="shared" si="23"/>
        <v>2.21875</v>
      </c>
      <c r="H30" s="3">
        <f t="shared" si="24"/>
        <v>-2.3762320613265331E-3</v>
      </c>
      <c r="I30" s="3">
        <f t="shared" si="25"/>
        <v>5.4831394092468955E-2</v>
      </c>
      <c r="J30" s="3">
        <f t="shared" si="26"/>
        <v>-1.3029211660975501E-4</v>
      </c>
      <c r="K30" s="3">
        <f t="shared" si="27"/>
        <v>2.203125</v>
      </c>
      <c r="L30" s="3">
        <f t="shared" si="28"/>
        <v>2.582101652870028E-2</v>
      </c>
      <c r="M30" s="3">
        <f t="shared" si="29"/>
        <v>1.5625E-2</v>
      </c>
      <c r="N30" s="9" t="str">
        <f t="shared" si="30"/>
        <v>Divergente</v>
      </c>
    </row>
    <row r="31" spans="4:17" x14ac:dyDescent="0.25">
      <c r="E31" s="3">
        <f t="shared" si="21"/>
        <v>6</v>
      </c>
      <c r="F31" s="3">
        <f t="shared" si="22"/>
        <v>2.1875</v>
      </c>
      <c r="G31" s="3">
        <f t="shared" si="23"/>
        <v>2.203125</v>
      </c>
      <c r="H31" s="3">
        <f t="shared" si="24"/>
        <v>-2.3762320613265331E-3</v>
      </c>
      <c r="I31" s="3">
        <f t="shared" si="25"/>
        <v>2.582101652870028E-2</v>
      </c>
      <c r="J31" s="3">
        <f t="shared" si="26"/>
        <v>-6.1356727331539953E-5</v>
      </c>
      <c r="K31" s="3">
        <f t="shared" si="27"/>
        <v>2.1953125</v>
      </c>
      <c r="L31" s="3">
        <f t="shared" si="28"/>
        <v>1.1621543628288933E-2</v>
      </c>
      <c r="M31" s="3">
        <f t="shared" si="29"/>
        <v>7.8125E-3</v>
      </c>
      <c r="N31" s="9" t="str">
        <f t="shared" si="30"/>
        <v>Divergente</v>
      </c>
    </row>
    <row r="32" spans="4:17" x14ac:dyDescent="0.25">
      <c r="E32" s="3">
        <f t="shared" si="21"/>
        <v>7</v>
      </c>
      <c r="F32" s="3">
        <f t="shared" si="22"/>
        <v>2.1875</v>
      </c>
      <c r="G32" s="3">
        <f t="shared" si="23"/>
        <v>2.1953125</v>
      </c>
      <c r="H32" s="3">
        <f t="shared" si="24"/>
        <v>-2.3762320613265331E-3</v>
      </c>
      <c r="I32" s="3">
        <f t="shared" si="25"/>
        <v>1.1621543628288933E-2</v>
      </c>
      <c r="J32" s="3">
        <f t="shared" si="26"/>
        <v>-2.7615484571645246E-5</v>
      </c>
      <c r="K32" s="3">
        <f t="shared" si="27"/>
        <v>2.19140625</v>
      </c>
      <c r="L32" s="3">
        <f t="shared" si="28"/>
        <v>4.5975420207962081E-3</v>
      </c>
      <c r="M32" s="3">
        <f t="shared" si="29"/>
        <v>3.90625E-3</v>
      </c>
      <c r="N32" s="9" t="str">
        <f t="shared" si="30"/>
        <v>Divergente</v>
      </c>
    </row>
    <row r="33" spans="5:14" x14ac:dyDescent="0.25">
      <c r="E33" s="3">
        <f t="shared" si="21"/>
        <v>8</v>
      </c>
      <c r="F33" s="3">
        <f t="shared" si="22"/>
        <v>2.1875</v>
      </c>
      <c r="G33" s="3">
        <f t="shared" si="23"/>
        <v>2.19140625</v>
      </c>
      <c r="H33" s="3">
        <f t="shared" si="24"/>
        <v>-2.3762320613265331E-3</v>
      </c>
      <c r="I33" s="3">
        <f t="shared" si="25"/>
        <v>4.5975420207962081E-3</v>
      </c>
      <c r="J33" s="3">
        <f t="shared" si="26"/>
        <v>-1.0924826753111929E-5</v>
      </c>
      <c r="K33" s="3">
        <f t="shared" si="27"/>
        <v>2.189453125</v>
      </c>
      <c r="L33" s="3">
        <f t="shared" si="28"/>
        <v>1.1043887956518894E-3</v>
      </c>
      <c r="M33" s="3">
        <f t="shared" si="29"/>
        <v>1.953125E-3</v>
      </c>
      <c r="N33" s="9" t="str">
        <f t="shared" si="30"/>
        <v>Divergente</v>
      </c>
    </row>
    <row r="34" spans="5:14" x14ac:dyDescent="0.25">
      <c r="E34" s="3">
        <f t="shared" si="21"/>
        <v>9</v>
      </c>
      <c r="F34" s="3">
        <f t="shared" si="22"/>
        <v>2.1875</v>
      </c>
      <c r="G34" s="3">
        <f t="shared" si="23"/>
        <v>2.189453125</v>
      </c>
      <c r="H34" s="3">
        <f t="shared" si="24"/>
        <v>-2.3762320613265331E-3</v>
      </c>
      <c r="I34" s="3">
        <f t="shared" si="25"/>
        <v>1.1043887956518894E-3</v>
      </c>
      <c r="J34" s="3">
        <f t="shared" si="26"/>
        <v>-2.6242840643978165E-6</v>
      </c>
      <c r="K34" s="10">
        <f t="shared" si="27"/>
        <v>2.1884765625</v>
      </c>
      <c r="L34" s="3">
        <f t="shared" si="28"/>
        <v>-6.3748664940188604E-4</v>
      </c>
      <c r="M34" s="3">
        <f t="shared" si="29"/>
        <v>9.765625E-4</v>
      </c>
      <c r="N34" s="9" t="str">
        <f t="shared" si="30"/>
        <v>Convergente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E2" sqref="E2:N2"/>
    </sheetView>
  </sheetViews>
  <sheetFormatPr baseColWidth="10" defaultRowHeight="15" x14ac:dyDescent="0.25"/>
  <cols>
    <col min="2" max="2" width="4.42578125" customWidth="1"/>
    <col min="3" max="3" width="15.140625" bestFit="1" customWidth="1"/>
    <col min="6" max="7" width="14.28515625" bestFit="1" customWidth="1"/>
    <col min="10" max="10" width="12.28515625" bestFit="1" customWidth="1"/>
    <col min="11" max="11" width="26.7109375" customWidth="1"/>
    <col min="14" max="14" width="12.7109375" customWidth="1"/>
  </cols>
  <sheetData>
    <row r="1" spans="1:17" x14ac:dyDescent="0.25">
      <c r="F1" s="1" t="s">
        <v>12</v>
      </c>
      <c r="G1" s="1" t="s">
        <v>13</v>
      </c>
      <c r="O1" s="11" t="s">
        <v>17</v>
      </c>
      <c r="P1" s="12">
        <v>2.0000000000000002E-5</v>
      </c>
      <c r="Q1" t="s">
        <v>19</v>
      </c>
    </row>
    <row r="2" spans="1:17" ht="45" x14ac:dyDescent="0.25">
      <c r="A2" s="20"/>
      <c r="B2" s="21"/>
      <c r="C2" s="21"/>
      <c r="D2" s="20"/>
      <c r="E2" s="6" t="s">
        <v>11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15" t="s">
        <v>23</v>
      </c>
      <c r="L2" s="6" t="s">
        <v>8</v>
      </c>
      <c r="M2" s="6" t="s">
        <v>9</v>
      </c>
      <c r="N2" s="6" t="s">
        <v>10</v>
      </c>
    </row>
    <row r="3" spans="1:17" x14ac:dyDescent="0.25">
      <c r="E3" s="3">
        <v>0</v>
      </c>
      <c r="F3" s="3">
        <v>1</v>
      </c>
      <c r="G3" s="3">
        <v>2</v>
      </c>
      <c r="H3" s="3">
        <f t="shared" ref="H3:I6" si="0">EXP((1/F3))-F3</f>
        <v>1.7182818284590451</v>
      </c>
      <c r="I3" s="3">
        <f t="shared" si="0"/>
        <v>-0.35127872929987181</v>
      </c>
      <c r="J3" s="3">
        <f>H3*I3</f>
        <v>-0.60359585728015364</v>
      </c>
      <c r="K3" s="3">
        <f>F3+((H3*(F3-G3))/(I3-H3))</f>
        <v>1.8302640973790765</v>
      </c>
      <c r="L3" s="3">
        <f>EXP((1/K3))-K3</f>
        <v>-0.10329269848454237</v>
      </c>
      <c r="M3" s="5"/>
      <c r="N3" s="5"/>
    </row>
    <row r="4" spans="1:17" x14ac:dyDescent="0.25">
      <c r="E4" s="3">
        <f>E3+1</f>
        <v>1</v>
      </c>
      <c r="F4" s="3">
        <v>1</v>
      </c>
      <c r="G4" s="3">
        <v>1.8302640973790765</v>
      </c>
      <c r="H4" s="3">
        <f t="shared" si="0"/>
        <v>1.7182818284590451</v>
      </c>
      <c r="I4" s="3">
        <f t="shared" si="0"/>
        <v>-0.10329269848454237</v>
      </c>
      <c r="J4" s="3">
        <f>H4*I4</f>
        <v>-0.1774859668184883</v>
      </c>
      <c r="K4" s="3">
        <f>F4+((H4*(F4-G4))/(I4-H4))</f>
        <v>1.7831838281918397</v>
      </c>
      <c r="L4" s="3">
        <f>EXP((1/K4))-K4</f>
        <v>-3.1119554774397873E-2</v>
      </c>
      <c r="M4" s="3">
        <f>ABS(K4-K3)</f>
        <v>4.7080269187236734E-2</v>
      </c>
      <c r="N4" s="9" t="str">
        <f>IF(M4&lt;=$P$1,"Convergente","Divergente")</f>
        <v>Divergente</v>
      </c>
    </row>
    <row r="5" spans="1:17" x14ac:dyDescent="0.25">
      <c r="E5" s="3">
        <f>E4+1</f>
        <v>2</v>
      </c>
      <c r="F5" s="3">
        <f>IF(L4&gt;0,K4,F4)</f>
        <v>1</v>
      </c>
      <c r="G5" s="3">
        <f>IF(L4&lt;0,K4,G4)</f>
        <v>1.7831838281918397</v>
      </c>
      <c r="H5" s="3">
        <f t="shared" si="0"/>
        <v>1.7182818284590451</v>
      </c>
      <c r="I5" s="3">
        <f t="shared" si="0"/>
        <v>-3.1119554774397873E-2</v>
      </c>
      <c r="J5" s="3">
        <f>H5*I5</f>
        <v>-5.3472165478583786E-2</v>
      </c>
      <c r="K5" s="16">
        <f>F5+((H5*(F5-G5))/(I5-H5))</f>
        <v>1.7692520157024778</v>
      </c>
      <c r="L5" s="3">
        <f>EXP((1/K5))-K5</f>
        <v>-9.433647638935394E-3</v>
      </c>
      <c r="M5" s="3">
        <f>ABS(K5-K4)</f>
        <v>1.3931812489361928E-2</v>
      </c>
      <c r="N5" s="9" t="str">
        <f>IF(M5&lt;=$P$1,"Convergente","Divergente")</f>
        <v>Divergente</v>
      </c>
    </row>
    <row r="6" spans="1:17" x14ac:dyDescent="0.25">
      <c r="E6" s="3">
        <f>E5+1</f>
        <v>3</v>
      </c>
      <c r="F6" s="3">
        <f>IF(L5&gt;0,K5,F5)</f>
        <v>1</v>
      </c>
      <c r="G6" s="3">
        <f>IF(L5&lt;0,K5,G5)</f>
        <v>1.7692520157024778</v>
      </c>
      <c r="H6" s="3">
        <f t="shared" si="0"/>
        <v>1.7182818284590451</v>
      </c>
      <c r="I6" s="3">
        <f t="shared" si="0"/>
        <v>-9.433647638935394E-3</v>
      </c>
      <c r="J6" s="3">
        <f>H6*I6</f>
        <v>-1.6209665314068263E-2</v>
      </c>
      <c r="K6" s="16">
        <f>F6+((H6*(F6-G6))/(I6-H6))</f>
        <v>1.7650517567118786</v>
      </c>
      <c r="L6" s="3">
        <f>EXP((1/K6))-K6</f>
        <v>-2.8648042033714294E-3</v>
      </c>
      <c r="M6" s="3">
        <f>ABS(K6-K5)</f>
        <v>4.2002589905991705E-3</v>
      </c>
      <c r="N6" s="9" t="str">
        <f>IF(M6&lt;=$P$1,"Convergente","Divergente")</f>
        <v>Divergente</v>
      </c>
    </row>
    <row r="7" spans="1:17" x14ac:dyDescent="0.25">
      <c r="E7" s="3">
        <f t="shared" ref="E7:E11" si="1">E6+1</f>
        <v>4</v>
      </c>
      <c r="F7" s="3">
        <f t="shared" ref="F7:F11" si="2">IF(L6&gt;0,K6,F6)</f>
        <v>1</v>
      </c>
      <c r="G7" s="3">
        <f t="shared" ref="G7:G11" si="3">IF(L6&lt;0,K6,G6)</f>
        <v>1.7650517567118786</v>
      </c>
      <c r="H7" s="3">
        <f t="shared" ref="H7:H11" si="4">EXP((1/F7))-F7</f>
        <v>1.7182818284590451</v>
      </c>
      <c r="I7" s="3">
        <f t="shared" ref="I7:I11" si="5">EXP((1/G7))-G7</f>
        <v>-2.8648042033714294E-3</v>
      </c>
      <c r="J7" s="3">
        <f t="shared" ref="J7:J11" si="6">H7*I7</f>
        <v>-4.9225410047462181E-3</v>
      </c>
      <c r="K7" s="16">
        <f t="shared" ref="K7:K11" si="7">F7+((H7*(F7-G7))/(I7-H7))</f>
        <v>1.7637783477838813</v>
      </c>
      <c r="L7" s="3">
        <f t="shared" ref="L7:L11" si="8">EXP((1/K7))-K7</f>
        <v>-8.7044179087714113E-4</v>
      </c>
      <c r="M7" s="3">
        <f t="shared" ref="M7:M11" si="9">ABS(K7-K6)</f>
        <v>1.2734089279973215E-3</v>
      </c>
      <c r="N7" s="9" t="str">
        <f t="shared" ref="N7:N11" si="10">IF(M7&lt;=$P$1,"Convergente","Divergente")</f>
        <v>Divergente</v>
      </c>
    </row>
    <row r="8" spans="1:17" x14ac:dyDescent="0.25">
      <c r="E8" s="3">
        <f t="shared" si="1"/>
        <v>5</v>
      </c>
      <c r="F8" s="3">
        <f t="shared" si="2"/>
        <v>1</v>
      </c>
      <c r="G8" s="3">
        <f t="shared" si="3"/>
        <v>1.7637783477838813</v>
      </c>
      <c r="H8" s="3">
        <f t="shared" si="4"/>
        <v>1.7182818284590451</v>
      </c>
      <c r="I8" s="3">
        <f t="shared" si="5"/>
        <v>-8.7044179087714113E-4</v>
      </c>
      <c r="J8" s="3">
        <f t="shared" si="6"/>
        <v>-1.4956643119955397E-3</v>
      </c>
      <c r="K8" s="16">
        <f t="shared" si="7"/>
        <v>1.7633916312583104</v>
      </c>
      <c r="L8" s="3">
        <f t="shared" si="8"/>
        <v>-2.6451717730080482E-4</v>
      </c>
      <c r="M8" s="3">
        <f t="shared" si="9"/>
        <v>3.8671652557087377E-4</v>
      </c>
      <c r="N8" s="9" t="str">
        <f t="shared" si="10"/>
        <v>Divergente</v>
      </c>
    </row>
    <row r="9" spans="1:17" x14ac:dyDescent="0.25">
      <c r="E9" s="3">
        <f t="shared" si="1"/>
        <v>6</v>
      </c>
      <c r="F9" s="3">
        <f t="shared" si="2"/>
        <v>1</v>
      </c>
      <c r="G9" s="3">
        <f t="shared" si="3"/>
        <v>1.7633916312583104</v>
      </c>
      <c r="H9" s="3">
        <f t="shared" si="4"/>
        <v>1.7182818284590451</v>
      </c>
      <c r="I9" s="3">
        <f t="shared" si="5"/>
        <v>-2.6451717730080482E-4</v>
      </c>
      <c r="J9" s="3">
        <f t="shared" si="6"/>
        <v>-4.5451505907125235E-4</v>
      </c>
      <c r="K9" s="16">
        <f t="shared" si="7"/>
        <v>1.7632741306741755</v>
      </c>
      <c r="L9" s="3">
        <f t="shared" si="8"/>
        <v>-8.0387600950748705E-5</v>
      </c>
      <c r="M9" s="3">
        <f t="shared" si="9"/>
        <v>1.1750058413495523E-4</v>
      </c>
      <c r="N9" s="9" t="str">
        <f t="shared" si="10"/>
        <v>Divergente</v>
      </c>
    </row>
    <row r="10" spans="1:17" x14ac:dyDescent="0.25">
      <c r="E10" s="3">
        <f t="shared" si="1"/>
        <v>7</v>
      </c>
      <c r="F10" s="3">
        <f t="shared" si="2"/>
        <v>1</v>
      </c>
      <c r="G10" s="3">
        <f t="shared" si="3"/>
        <v>1.7632741306741755</v>
      </c>
      <c r="H10" s="3">
        <f t="shared" si="4"/>
        <v>1.7182818284590451</v>
      </c>
      <c r="I10" s="3">
        <f t="shared" si="5"/>
        <v>-8.0387600950748705E-5</v>
      </c>
      <c r="J10" s="3">
        <f t="shared" si="6"/>
        <v>-1.3812855394708856E-4</v>
      </c>
      <c r="K10" s="16">
        <f t="shared" si="7"/>
        <v>1.7632384235481346</v>
      </c>
      <c r="L10" s="3">
        <f t="shared" si="8"/>
        <v>-2.4430403953168423E-5</v>
      </c>
      <c r="M10" s="3">
        <f t="shared" si="9"/>
        <v>3.5707126040840365E-5</v>
      </c>
      <c r="N10" s="9" t="str">
        <f t="shared" si="10"/>
        <v>Divergente</v>
      </c>
    </row>
    <row r="11" spans="1:17" x14ac:dyDescent="0.25">
      <c r="E11" s="3">
        <f t="shared" si="1"/>
        <v>8</v>
      </c>
      <c r="F11" s="3">
        <f t="shared" si="2"/>
        <v>1</v>
      </c>
      <c r="G11" s="3">
        <f t="shared" si="3"/>
        <v>1.7632384235481346</v>
      </c>
      <c r="H11" s="3">
        <f t="shared" si="4"/>
        <v>1.7182818284590451</v>
      </c>
      <c r="I11" s="3">
        <f t="shared" si="5"/>
        <v>-2.4430403953168423E-5</v>
      </c>
      <c r="J11" s="3">
        <f t="shared" si="6"/>
        <v>-4.1978319174643323E-5</v>
      </c>
      <c r="K11" s="10">
        <f t="shared" si="7"/>
        <v>1.7632275720349637</v>
      </c>
      <c r="L11" s="3">
        <f t="shared" si="8"/>
        <v>-7.4246189636362203E-6</v>
      </c>
      <c r="M11" s="3">
        <f t="shared" si="9"/>
        <v>1.0851513170928584E-5</v>
      </c>
      <c r="N11" s="9" t="str">
        <f t="shared" si="10"/>
        <v>Convergente</v>
      </c>
    </row>
    <row r="13" spans="1:17" x14ac:dyDescent="0.25">
      <c r="B13" s="24" t="s">
        <v>0</v>
      </c>
      <c r="C13" s="24" t="s">
        <v>24</v>
      </c>
    </row>
    <row r="14" spans="1:17" x14ac:dyDescent="0.25">
      <c r="B14" s="22">
        <v>-4</v>
      </c>
      <c r="C14" s="22">
        <f>(SIN(B14)/EXP(B14^2))-0.2</f>
        <v>-0.19999991483309898</v>
      </c>
      <c r="F14" t="s">
        <v>13</v>
      </c>
      <c r="G14" t="s">
        <v>12</v>
      </c>
      <c r="O14" t="s">
        <v>17</v>
      </c>
      <c r="P14">
        <v>2E-3</v>
      </c>
    </row>
    <row r="15" spans="1:17" ht="45" x14ac:dyDescent="0.25">
      <c r="B15" s="22">
        <v>-3</v>
      </c>
      <c r="C15" s="22">
        <f t="shared" ref="C15:C22" si="11">(SIN(B15)/EXP(B15^2))-0.2</f>
        <v>-0.20001741559254738</v>
      </c>
      <c r="E15" s="6" t="s">
        <v>11</v>
      </c>
      <c r="F15" s="6" t="s">
        <v>2</v>
      </c>
      <c r="G15" s="6" t="s">
        <v>3</v>
      </c>
      <c r="H15" s="6" t="s">
        <v>4</v>
      </c>
      <c r="I15" s="6" t="s">
        <v>5</v>
      </c>
      <c r="J15" s="6" t="s">
        <v>6</v>
      </c>
      <c r="K15" s="15" t="s">
        <v>23</v>
      </c>
      <c r="L15" s="6" t="s">
        <v>8</v>
      </c>
      <c r="M15" s="6" t="s">
        <v>9</v>
      </c>
      <c r="N15" s="6" t="s">
        <v>10</v>
      </c>
    </row>
    <row r="16" spans="1:17" x14ac:dyDescent="0.25">
      <c r="B16" s="22">
        <v>-2</v>
      </c>
      <c r="C16" s="22">
        <f t="shared" si="11"/>
        <v>-0.2166543633121944</v>
      </c>
      <c r="E16" s="3">
        <v>0</v>
      </c>
      <c r="F16" s="3">
        <v>0</v>
      </c>
      <c r="G16" s="3">
        <v>1</v>
      </c>
      <c r="H16" s="3">
        <f>(SIN(F16)/EXP(F16^2))-0.2</f>
        <v>-0.2</v>
      </c>
      <c r="I16" s="14">
        <f>(SIN(G16)/EXP(G16^2))-0.2</f>
        <v>0.1095598756531122</v>
      </c>
      <c r="J16" s="3">
        <f>H16*I16</f>
        <v>-2.1911975130622444E-2</v>
      </c>
      <c r="K16" s="3">
        <f>F16+((H16*(F16-G16))/(I16-H16))</f>
        <v>0.64607856421326637</v>
      </c>
      <c r="L16" s="3">
        <f>EXP((1/K16))-K16</f>
        <v>4.0550348545319022</v>
      </c>
      <c r="M16" s="5"/>
      <c r="N16" s="5"/>
    </row>
    <row r="17" spans="2:14" x14ac:dyDescent="0.25">
      <c r="B17" s="22">
        <v>-1</v>
      </c>
      <c r="C17" s="22">
        <f t="shared" si="11"/>
        <v>-0.50955987565311223</v>
      </c>
      <c r="E17" s="3">
        <f>E16+1</f>
        <v>1</v>
      </c>
      <c r="F17" s="3">
        <f>IF(L16&lt;0,K16,F16)</f>
        <v>0</v>
      </c>
      <c r="G17" s="3">
        <f>IF(L16&gt;0,K16,G16)</f>
        <v>0.64607856421326637</v>
      </c>
      <c r="H17" s="3">
        <f>(SIN(F17)/EXP(F17^2))-0.2</f>
        <v>-0.2</v>
      </c>
      <c r="I17" s="14">
        <f>(SIN(G17)/EXP(G17^2))-0.2</f>
        <v>0.19660449331430768</v>
      </c>
      <c r="J17" s="3">
        <f>H17*I17</f>
        <v>-3.9320898662861536E-2</v>
      </c>
      <c r="K17" s="3">
        <f>F17+((H17*(F17-G17))/(I17-H17))</f>
        <v>0.32580496444413776</v>
      </c>
      <c r="L17" s="3">
        <f>EXP((1/K17))-K17</f>
        <v>21.201474449945081</v>
      </c>
      <c r="M17" s="3">
        <f>ABS(K17-K16)</f>
        <v>0.32027359976912861</v>
      </c>
      <c r="N17" s="9" t="str">
        <f>IF(M17&lt;=$P$14,"Convergente","Divergente")</f>
        <v>Divergente</v>
      </c>
    </row>
    <row r="18" spans="2:14" x14ac:dyDescent="0.25">
      <c r="B18" s="23">
        <v>0</v>
      </c>
      <c r="C18" s="23">
        <f t="shared" si="11"/>
        <v>-0.2</v>
      </c>
      <c r="E18" s="3">
        <f t="shared" ref="E18:E20" si="12">E17+1</f>
        <v>2</v>
      </c>
      <c r="F18" s="3">
        <f t="shared" ref="F18:F20" si="13">IF(L17&lt;0,K17,F17)</f>
        <v>0</v>
      </c>
      <c r="G18" s="3">
        <f t="shared" ref="G18:G20" si="14">IF(L17&gt;0,K17,G17)</f>
        <v>0.32580496444413776</v>
      </c>
      <c r="H18" s="3">
        <f t="shared" ref="H18:H20" si="15">(SIN(F18)/EXP(F18^2))-0.2</f>
        <v>-0.2</v>
      </c>
      <c r="I18" s="14">
        <f t="shared" ref="I18:I20" si="16">(SIN(G18)/EXP(G18^2))-0.2</f>
        <v>8.783734802609644E-2</v>
      </c>
      <c r="J18" s="3">
        <f t="shared" ref="J18:J20" si="17">H18*I18</f>
        <v>-1.756746960521929E-2</v>
      </c>
      <c r="K18" s="3">
        <f t="shared" ref="K18:K20" si="18">F18+((H18*(F18-G18))/(I18-H18))</f>
        <v>0.22638129949321173</v>
      </c>
      <c r="L18" s="3">
        <f t="shared" ref="L18:L20" si="19">EXP((1/K18))-K18</f>
        <v>82.648001347409803</v>
      </c>
      <c r="M18" s="3">
        <f t="shared" ref="M18:M20" si="20">ABS(K18-K17)</f>
        <v>9.9423664950926027E-2</v>
      </c>
      <c r="N18" s="9" t="str">
        <f t="shared" ref="N18:N20" si="21">IF(M18&lt;=$P$14,"Convergente","Divergente")</f>
        <v>Divergente</v>
      </c>
    </row>
    <row r="19" spans="2:14" x14ac:dyDescent="0.25">
      <c r="B19" s="23">
        <v>1</v>
      </c>
      <c r="C19" s="23">
        <f t="shared" si="11"/>
        <v>0.1095598756531122</v>
      </c>
      <c r="E19" s="3">
        <f t="shared" si="12"/>
        <v>3</v>
      </c>
      <c r="F19" s="3">
        <f t="shared" si="13"/>
        <v>0</v>
      </c>
      <c r="G19" s="3">
        <f t="shared" si="14"/>
        <v>0.22638129949321173</v>
      </c>
      <c r="H19" s="3">
        <f t="shared" si="15"/>
        <v>-0.2</v>
      </c>
      <c r="I19" s="14">
        <f t="shared" si="16"/>
        <v>1.3239553159128559E-2</v>
      </c>
      <c r="J19" s="3">
        <f t="shared" si="17"/>
        <v>-2.6479106318257118E-3</v>
      </c>
      <c r="K19" s="3">
        <f t="shared" si="18"/>
        <v>0.21232580554534949</v>
      </c>
      <c r="L19" s="3">
        <f t="shared" si="19"/>
        <v>110.81130970947738</v>
      </c>
      <c r="M19" s="3">
        <f t="shared" si="20"/>
        <v>1.4055493947862235E-2</v>
      </c>
      <c r="N19" s="9" t="str">
        <f t="shared" si="21"/>
        <v>Divergente</v>
      </c>
    </row>
    <row r="20" spans="2:14" x14ac:dyDescent="0.25">
      <c r="B20" s="22">
        <v>2</v>
      </c>
      <c r="C20" s="22">
        <f t="shared" si="11"/>
        <v>-0.18334563668780562</v>
      </c>
      <c r="E20" s="3">
        <f t="shared" si="12"/>
        <v>4</v>
      </c>
      <c r="F20" s="3">
        <f t="shared" si="13"/>
        <v>0</v>
      </c>
      <c r="G20" s="3">
        <f t="shared" si="14"/>
        <v>0.21232580554534949</v>
      </c>
      <c r="H20" s="3">
        <f t="shared" si="15"/>
        <v>-0.2</v>
      </c>
      <c r="I20" s="14">
        <f t="shared" si="16"/>
        <v>1.4446460753669288E-3</v>
      </c>
      <c r="J20" s="3">
        <f t="shared" si="17"/>
        <v>-2.8892921507338575E-4</v>
      </c>
      <c r="K20" s="10">
        <f t="shared" si="18"/>
        <v>0.21080312600207957</v>
      </c>
      <c r="L20" s="3">
        <f t="shared" si="19"/>
        <v>114.65478785330741</v>
      </c>
      <c r="M20" s="3">
        <f t="shared" si="20"/>
        <v>1.522679543269928E-3</v>
      </c>
      <c r="N20" s="9" t="str">
        <f t="shared" si="21"/>
        <v>Convergente</v>
      </c>
    </row>
    <row r="21" spans="2:14" x14ac:dyDescent="0.25">
      <c r="B21" s="22">
        <v>3</v>
      </c>
      <c r="C21" s="22">
        <f t="shared" si="11"/>
        <v>-0.19998258440745265</v>
      </c>
    </row>
    <row r="22" spans="2:14" x14ac:dyDescent="0.25">
      <c r="B22" s="22">
        <v>4</v>
      </c>
      <c r="C22" s="22">
        <f t="shared" si="11"/>
        <v>-0.20000008516690104</v>
      </c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4" x14ac:dyDescent="0.25">
      <c r="D49" s="7"/>
    </row>
    <row r="50" spans="4:4" x14ac:dyDescent="0.25">
      <c r="D50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Q37"/>
  <sheetViews>
    <sheetView topLeftCell="B1" zoomScaleNormal="100" workbookViewId="0">
      <selection activeCell="N5" sqref="N5"/>
    </sheetView>
  </sheetViews>
  <sheetFormatPr baseColWidth="10" defaultRowHeight="15" x14ac:dyDescent="0.25"/>
  <cols>
    <col min="2" max="2" width="4.42578125" customWidth="1"/>
    <col min="3" max="3" width="15.140625" bestFit="1" customWidth="1"/>
    <col min="6" max="7" width="14.28515625" bestFit="1" customWidth="1"/>
    <col min="10" max="10" width="12.28515625" bestFit="1" customWidth="1"/>
    <col min="11" max="11" width="15.140625" customWidth="1"/>
    <col min="14" max="14" width="12.7109375" customWidth="1"/>
  </cols>
  <sheetData>
    <row r="1" spans="2:17" x14ac:dyDescent="0.25">
      <c r="F1" s="1" t="s">
        <v>12</v>
      </c>
      <c r="G1" s="1" t="s">
        <v>13</v>
      </c>
      <c r="O1" s="11" t="s">
        <v>17</v>
      </c>
      <c r="P1" s="12">
        <v>1E-3</v>
      </c>
      <c r="Q1" t="s">
        <v>19</v>
      </c>
    </row>
    <row r="2" spans="2:17" x14ac:dyDescent="0.25">
      <c r="B2" s="2" t="s">
        <v>0</v>
      </c>
      <c r="C2" s="2" t="s">
        <v>22</v>
      </c>
      <c r="E2" s="6" t="s">
        <v>11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</row>
    <row r="3" spans="2:17" x14ac:dyDescent="0.25">
      <c r="B3" s="3">
        <v>-4</v>
      </c>
      <c r="C3" s="3">
        <f>(EXP(B3)-3*B3)</f>
        <v>12.018315638888733</v>
      </c>
      <c r="E3" s="3">
        <v>0</v>
      </c>
      <c r="F3" s="3">
        <v>0</v>
      </c>
      <c r="G3" s="3">
        <v>1</v>
      </c>
      <c r="H3" s="3">
        <f t="shared" ref="H3:I5" si="0">(EXP(F3)-3*F3)</f>
        <v>1</v>
      </c>
      <c r="I3" s="3">
        <f t="shared" si="0"/>
        <v>-0.28171817154095491</v>
      </c>
      <c r="J3" s="3">
        <f>H3*I3</f>
        <v>-0.28171817154095491</v>
      </c>
      <c r="K3" s="3">
        <f>(F3+G3)/2</f>
        <v>0.5</v>
      </c>
      <c r="L3" s="3">
        <f>(EXP(K3)-3*K3)</f>
        <v>0.14872127070012819</v>
      </c>
      <c r="M3" s="5"/>
      <c r="N3" s="5"/>
    </row>
    <row r="4" spans="2:17" x14ac:dyDescent="0.25">
      <c r="B4" s="3">
        <v>-3</v>
      </c>
      <c r="C4" s="3">
        <f t="shared" ref="C4:C11" si="1">(EXP(B4)-3*B4)</f>
        <v>9.0497870683678645</v>
      </c>
      <c r="E4" s="3">
        <v>1</v>
      </c>
      <c r="F4" s="3">
        <v>0.5</v>
      </c>
      <c r="G4" s="3">
        <v>1</v>
      </c>
      <c r="H4" s="3">
        <f t="shared" si="0"/>
        <v>0.14872127070012819</v>
      </c>
      <c r="I4" s="3">
        <f t="shared" si="0"/>
        <v>-0.28171817154095491</v>
      </c>
      <c r="J4" s="3">
        <f>H4*I4</f>
        <v>-4.1897484450887507E-2</v>
      </c>
      <c r="K4" s="3">
        <f>(F4+G4)/2</f>
        <v>0.75</v>
      </c>
      <c r="L4" s="3">
        <f>(EXP(K4)-3*K4)</f>
        <v>-0.13299998338732522</v>
      </c>
      <c r="M4" s="3">
        <f>ABS(K4-K3)</f>
        <v>0.25</v>
      </c>
      <c r="N4" s="9" t="s">
        <v>14</v>
      </c>
    </row>
    <row r="5" spans="2:17" x14ac:dyDescent="0.25">
      <c r="B5" s="16">
        <v>-2</v>
      </c>
      <c r="C5" s="3">
        <f t="shared" si="1"/>
        <v>6.1353352832366124</v>
      </c>
      <c r="E5" s="3">
        <f>E4+1</f>
        <v>2</v>
      </c>
      <c r="F5" s="3">
        <f>IF(L4&gt;0,K4,F4)</f>
        <v>0.5</v>
      </c>
      <c r="G5" s="3">
        <f>IF(L4&lt;0,K4,G4)</f>
        <v>0.75</v>
      </c>
      <c r="H5" s="3">
        <f t="shared" si="0"/>
        <v>0.14872127070012819</v>
      </c>
      <c r="I5" s="3">
        <f t="shared" si="0"/>
        <v>-0.13299998338732522</v>
      </c>
      <c r="J5" s="3">
        <f>H5*I5</f>
        <v>-1.9779926532458945E-2</v>
      </c>
      <c r="K5" s="3">
        <f>(F5+G5)/2</f>
        <v>0.625</v>
      </c>
      <c r="L5" s="3">
        <f>(EXP(K5)-3*K5)</f>
        <v>-6.7540425677776739E-3</v>
      </c>
      <c r="M5" s="3">
        <f>ABS(K5-K4)</f>
        <v>0.125</v>
      </c>
      <c r="N5" s="9" t="str">
        <f>IF(M5&lt;=$P$1,"Convergente","Divergente")</f>
        <v>Divergente</v>
      </c>
    </row>
    <row r="6" spans="2:17" x14ac:dyDescent="0.25">
      <c r="B6" s="16">
        <v>-1</v>
      </c>
      <c r="C6" s="3">
        <f t="shared" si="1"/>
        <v>3.3678794411714423</v>
      </c>
      <c r="E6" s="3">
        <f t="shared" ref="E6:E12" si="2">E5+1</f>
        <v>3</v>
      </c>
      <c r="F6" s="3">
        <f t="shared" ref="F6:F12" si="3">IF(L5&gt;0,K5,F5)</f>
        <v>0.5</v>
      </c>
      <c r="G6" s="3">
        <f t="shared" ref="G6:G12" si="4">IF(L5&lt;0,K5,G5)</f>
        <v>0.625</v>
      </c>
      <c r="H6" s="3">
        <f t="shared" ref="H6:H12" si="5">(EXP(F6)-3*F6)</f>
        <v>0.14872127070012819</v>
      </c>
      <c r="I6" s="3">
        <f t="shared" ref="I6:I12" si="6">(EXP(G6)-3*G6)</f>
        <v>-6.7540425677776739E-3</v>
      </c>
      <c r="J6" s="3">
        <f t="shared" ref="J6:J12" si="7">H6*I6</f>
        <v>-1.0044697930426524E-3</v>
      </c>
      <c r="K6" s="3">
        <f t="shared" ref="K6:K12" si="8">(F6+G6)/2</f>
        <v>0.5625</v>
      </c>
      <c r="L6" s="3">
        <f t="shared" ref="L6:L12" si="9">(EXP(K6)-3*K6)</f>
        <v>6.7554656960298498E-2</v>
      </c>
      <c r="M6" s="3">
        <f t="shared" ref="M6:M12" si="10">ABS(K6-K5)</f>
        <v>6.25E-2</v>
      </c>
      <c r="N6" s="9" t="str">
        <f t="shared" ref="N6:N12" si="11">IF(M6&lt;=$P$1,"Convergente","Divergente")</f>
        <v>Divergente</v>
      </c>
    </row>
    <row r="7" spans="2:17" x14ac:dyDescent="0.25">
      <c r="B7" s="17">
        <v>0</v>
      </c>
      <c r="C7" s="17">
        <f t="shared" si="1"/>
        <v>1</v>
      </c>
      <c r="E7" s="3">
        <f t="shared" si="2"/>
        <v>4</v>
      </c>
      <c r="F7" s="3">
        <f t="shared" si="3"/>
        <v>0.5625</v>
      </c>
      <c r="G7" s="3">
        <f t="shared" si="4"/>
        <v>0.625</v>
      </c>
      <c r="H7" s="3">
        <f t="shared" si="5"/>
        <v>6.7554656960298498E-2</v>
      </c>
      <c r="I7" s="3">
        <f t="shared" si="6"/>
        <v>-6.7540425677776739E-3</v>
      </c>
      <c r="J7" s="3">
        <f t="shared" si="7"/>
        <v>-4.5626702876147438E-4</v>
      </c>
      <c r="K7" s="3">
        <f t="shared" si="8"/>
        <v>0.59375</v>
      </c>
      <c r="L7" s="3">
        <f t="shared" si="9"/>
        <v>2.9516072119387227E-2</v>
      </c>
      <c r="M7" s="3">
        <f t="shared" si="10"/>
        <v>3.125E-2</v>
      </c>
      <c r="N7" s="9" t="str">
        <f t="shared" si="11"/>
        <v>Divergente</v>
      </c>
    </row>
    <row r="8" spans="2:17" x14ac:dyDescent="0.25">
      <c r="B8" s="17">
        <v>1</v>
      </c>
      <c r="C8" s="17">
        <f t="shared" si="1"/>
        <v>-0.28171817154095491</v>
      </c>
      <c r="E8" s="3">
        <f t="shared" si="2"/>
        <v>5</v>
      </c>
      <c r="F8" s="3">
        <f t="shared" si="3"/>
        <v>0.59375</v>
      </c>
      <c r="G8" s="3">
        <f t="shared" si="4"/>
        <v>0.625</v>
      </c>
      <c r="H8" s="3">
        <f t="shared" si="5"/>
        <v>2.9516072119387227E-2</v>
      </c>
      <c r="I8" s="3">
        <f t="shared" si="6"/>
        <v>-6.7540425677776739E-3</v>
      </c>
      <c r="J8" s="3">
        <f t="shared" si="7"/>
        <v>-1.9935280752793712E-4</v>
      </c>
      <c r="K8" s="3">
        <f t="shared" si="8"/>
        <v>0.609375</v>
      </c>
      <c r="L8" s="3">
        <f t="shared" si="9"/>
        <v>1.1156488541780751E-2</v>
      </c>
      <c r="M8" s="3">
        <f t="shared" si="10"/>
        <v>1.5625E-2</v>
      </c>
      <c r="N8" s="9" t="str">
        <f t="shared" si="11"/>
        <v>Divergente</v>
      </c>
    </row>
    <row r="9" spans="2:17" x14ac:dyDescent="0.25">
      <c r="B9" s="18">
        <v>2</v>
      </c>
      <c r="C9" s="18">
        <f t="shared" si="1"/>
        <v>1.3890560989306504</v>
      </c>
      <c r="E9" s="3">
        <f t="shared" si="2"/>
        <v>6</v>
      </c>
      <c r="F9" s="3">
        <f t="shared" si="3"/>
        <v>0.609375</v>
      </c>
      <c r="G9" s="3">
        <f t="shared" si="4"/>
        <v>0.625</v>
      </c>
      <c r="H9" s="3">
        <f t="shared" si="5"/>
        <v>1.1156488541780751E-2</v>
      </c>
      <c r="I9" s="3">
        <f t="shared" si="6"/>
        <v>-6.7540425677776739E-3</v>
      </c>
      <c r="J9" s="3">
        <f t="shared" si="7"/>
        <v>-7.5351398518111066E-5</v>
      </c>
      <c r="K9" s="3">
        <f t="shared" si="8"/>
        <v>0.6171875</v>
      </c>
      <c r="L9" s="3">
        <f t="shared" si="9"/>
        <v>2.1446520464343255E-3</v>
      </c>
      <c r="M9" s="3">
        <f t="shared" si="10"/>
        <v>7.8125E-3</v>
      </c>
      <c r="N9" s="9" t="str">
        <f t="shared" si="11"/>
        <v>Divergente</v>
      </c>
    </row>
    <row r="10" spans="2:17" x14ac:dyDescent="0.25">
      <c r="B10" s="3">
        <v>3</v>
      </c>
      <c r="C10" s="3">
        <f t="shared" si="1"/>
        <v>11.085536923187668</v>
      </c>
      <c r="E10" s="3">
        <f t="shared" si="2"/>
        <v>7</v>
      </c>
      <c r="F10" s="3">
        <f t="shared" si="3"/>
        <v>0.6171875</v>
      </c>
      <c r="G10" s="3">
        <f t="shared" si="4"/>
        <v>0.625</v>
      </c>
      <c r="H10" s="3">
        <f t="shared" si="5"/>
        <v>2.1446520464343255E-3</v>
      </c>
      <c r="I10" s="3">
        <f t="shared" si="6"/>
        <v>-6.7540425677776739E-3</v>
      </c>
      <c r="J10" s="3">
        <f t="shared" si="7"/>
        <v>-1.4485071214688936E-5</v>
      </c>
      <c r="K10" s="3">
        <f t="shared" si="8"/>
        <v>0.62109375</v>
      </c>
      <c r="L10" s="3">
        <f t="shared" si="9"/>
        <v>-2.3188932947524332E-3</v>
      </c>
      <c r="M10" s="3">
        <f t="shared" si="10"/>
        <v>3.90625E-3</v>
      </c>
      <c r="N10" s="9" t="str">
        <f t="shared" si="11"/>
        <v>Divergente</v>
      </c>
    </row>
    <row r="11" spans="2:17" x14ac:dyDescent="0.25">
      <c r="B11" s="3">
        <v>4</v>
      </c>
      <c r="C11" s="3">
        <f t="shared" si="1"/>
        <v>42.598150033144236</v>
      </c>
      <c r="E11" s="3">
        <f t="shared" si="2"/>
        <v>8</v>
      </c>
      <c r="F11" s="3">
        <f t="shared" si="3"/>
        <v>0.6171875</v>
      </c>
      <c r="G11" s="3">
        <f t="shared" si="4"/>
        <v>0.62109375</v>
      </c>
      <c r="H11" s="3">
        <f t="shared" si="5"/>
        <v>2.1446520464343255E-3</v>
      </c>
      <c r="I11" s="3">
        <f t="shared" si="6"/>
        <v>-2.3188932947524332E-3</v>
      </c>
      <c r="J11" s="3">
        <f t="shared" si="7"/>
        <v>-4.9732192500536412E-6</v>
      </c>
      <c r="K11" s="3">
        <f t="shared" si="8"/>
        <v>0.619140625</v>
      </c>
      <c r="L11" s="3">
        <f t="shared" si="9"/>
        <v>-9.0663203432761463E-5</v>
      </c>
      <c r="M11" s="3">
        <f t="shared" si="10"/>
        <v>1.953125E-3</v>
      </c>
      <c r="N11" s="9" t="str">
        <f t="shared" si="11"/>
        <v>Divergente</v>
      </c>
    </row>
    <row r="12" spans="2:17" x14ac:dyDescent="0.25">
      <c r="E12" s="3">
        <f t="shared" si="2"/>
        <v>9</v>
      </c>
      <c r="F12" s="3">
        <f t="shared" si="3"/>
        <v>0.6171875</v>
      </c>
      <c r="G12" s="3">
        <f t="shared" si="4"/>
        <v>0.619140625</v>
      </c>
      <c r="H12" s="3">
        <f t="shared" si="5"/>
        <v>2.1446520464343255E-3</v>
      </c>
      <c r="I12" s="3">
        <f t="shared" si="6"/>
        <v>-9.0663203432761463E-5</v>
      </c>
      <c r="J12" s="3">
        <f t="shared" si="7"/>
        <v>-1.9444102477836343E-7</v>
      </c>
      <c r="K12" s="10">
        <f t="shared" si="8"/>
        <v>0.6181640625</v>
      </c>
      <c r="L12" s="3">
        <f t="shared" si="9"/>
        <v>1.0261096413586301E-3</v>
      </c>
      <c r="M12" s="3">
        <f t="shared" si="10"/>
        <v>9.765625E-4</v>
      </c>
      <c r="N12" s="9" t="str">
        <f t="shared" si="11"/>
        <v>Convergente</v>
      </c>
    </row>
    <row r="13" spans="2:17" x14ac:dyDescent="0.25"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7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7" x14ac:dyDescent="0.25">
      <c r="E15" s="1"/>
      <c r="F15" s="1"/>
      <c r="G15" s="1"/>
    </row>
    <row r="29" spans="14:16" x14ac:dyDescent="0.25">
      <c r="O29" s="7"/>
      <c r="P29" s="7"/>
    </row>
    <row r="30" spans="14:16" x14ac:dyDescent="0.25">
      <c r="N30" s="7"/>
      <c r="O30" s="13"/>
      <c r="P30" s="7"/>
    </row>
    <row r="31" spans="14:16" x14ac:dyDescent="0.25">
      <c r="N31" s="7"/>
      <c r="O31" s="13"/>
      <c r="P31" s="7"/>
    </row>
    <row r="32" spans="14:16" x14ac:dyDescent="0.25">
      <c r="N32" s="7"/>
      <c r="O32" s="13"/>
      <c r="P32" s="7"/>
    </row>
    <row r="33" spans="14:16" x14ac:dyDescent="0.25">
      <c r="N33" s="7"/>
      <c r="O33" s="13"/>
      <c r="P33" s="7"/>
    </row>
    <row r="34" spans="14:16" x14ac:dyDescent="0.25">
      <c r="N34" s="7"/>
      <c r="O34" s="13"/>
      <c r="P34" s="7"/>
    </row>
    <row r="35" spans="14:16" x14ac:dyDescent="0.25">
      <c r="N35" s="7"/>
      <c r="O35" s="13"/>
      <c r="P35" s="7"/>
    </row>
    <row r="36" spans="14:16" x14ac:dyDescent="0.25">
      <c r="N36" s="7"/>
      <c r="O36" s="13"/>
      <c r="P36" s="7"/>
    </row>
    <row r="37" spans="14:16" x14ac:dyDescent="0.25">
      <c r="N37" s="7"/>
      <c r="O37" s="7"/>
      <c r="P37" s="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37"/>
  <sheetViews>
    <sheetView topLeftCell="D1" zoomScaleNormal="100" workbookViewId="0">
      <selection activeCell="K7" sqref="K7"/>
    </sheetView>
  </sheetViews>
  <sheetFormatPr baseColWidth="10" defaultRowHeight="15" x14ac:dyDescent="0.25"/>
  <cols>
    <col min="2" max="2" width="4.42578125" customWidth="1"/>
    <col min="3" max="3" width="15.140625" bestFit="1" customWidth="1"/>
    <col min="6" max="7" width="14.28515625" bestFit="1" customWidth="1"/>
    <col min="10" max="10" width="12.28515625" bestFit="1" customWidth="1"/>
    <col min="11" max="11" width="22.85546875" customWidth="1"/>
    <col min="14" max="14" width="12.7109375" customWidth="1"/>
  </cols>
  <sheetData>
    <row r="1" spans="1:17" x14ac:dyDescent="0.25">
      <c r="F1" s="1" t="s">
        <v>13</v>
      </c>
      <c r="G1" s="1" t="s">
        <v>12</v>
      </c>
      <c r="O1" s="11" t="s">
        <v>17</v>
      </c>
      <c r="P1" s="12">
        <v>2.9999999999999997E-4</v>
      </c>
      <c r="Q1" t="s">
        <v>19</v>
      </c>
    </row>
    <row r="2" spans="1:17" ht="45" x14ac:dyDescent="0.25">
      <c r="B2" s="2" t="s">
        <v>0</v>
      </c>
      <c r="C2" s="2" t="s">
        <v>25</v>
      </c>
      <c r="E2" s="6" t="s">
        <v>11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15" t="s">
        <v>23</v>
      </c>
      <c r="L2" s="6" t="s">
        <v>8</v>
      </c>
      <c r="M2" s="6" t="s">
        <v>9</v>
      </c>
      <c r="N2" s="6" t="s">
        <v>10</v>
      </c>
    </row>
    <row r="3" spans="1:17" x14ac:dyDescent="0.25">
      <c r="B3" s="3">
        <v>-4</v>
      </c>
      <c r="C3" s="3">
        <f>SIN(B3) + 1 - B3^2</f>
        <v>-14.243197504692072</v>
      </c>
      <c r="E3" s="3">
        <v>0</v>
      </c>
      <c r="F3" s="3">
        <v>-1</v>
      </c>
      <c r="G3" s="3">
        <v>0</v>
      </c>
      <c r="H3" s="3">
        <f t="shared" ref="H3:I7" si="0">SIN(F3)+1-F3^2</f>
        <v>-0.8414709848078965</v>
      </c>
      <c r="I3" s="3">
        <f t="shared" si="0"/>
        <v>1</v>
      </c>
      <c r="J3" s="3">
        <f>H3*I3</f>
        <v>-0.8414709848078965</v>
      </c>
      <c r="K3" s="3">
        <f>F3+((H3*(F3-G3))/(I3-H3))</f>
        <v>-0.54304412518577949</v>
      </c>
      <c r="L3" s="3">
        <f>SIN(K3)+1-K3^2</f>
        <v>0.1883585000512919</v>
      </c>
      <c r="M3" s="5"/>
      <c r="N3" s="5"/>
    </row>
    <row r="4" spans="1:17" x14ac:dyDescent="0.25">
      <c r="B4" s="3">
        <v>-3</v>
      </c>
      <c r="C4" s="3">
        <f t="shared" ref="C4:C11" si="1">SIN(B4) + 1 - B4^2</f>
        <v>-8.1411200080598665</v>
      </c>
      <c r="E4" s="3">
        <v>1</v>
      </c>
      <c r="F4" s="3">
        <f>IF(L3&lt;0,K3,F3)</f>
        <v>-1</v>
      </c>
      <c r="G4" s="3">
        <f>IF(L3&gt;0,K3,G3)</f>
        <v>-0.54304412518577949</v>
      </c>
      <c r="H4" s="3">
        <f t="shared" si="0"/>
        <v>-0.8414709848078965</v>
      </c>
      <c r="I4" s="3">
        <f t="shared" si="0"/>
        <v>0.1883585000512919</v>
      </c>
      <c r="J4" s="3">
        <f>H4*I4</f>
        <v>-0.15849821253509883</v>
      </c>
      <c r="K4" s="3">
        <f>F4+((H4*(F4-G4))/(I4-H4))</f>
        <v>-0.62662254708481968</v>
      </c>
      <c r="L4" s="3">
        <f>SIN(K4)+1-K4^2</f>
        <v>2.0931855457018977E-2</v>
      </c>
      <c r="M4" s="3">
        <f>ABS(K4-K3)</f>
        <v>8.3578421899040189E-2</v>
      </c>
      <c r="N4" s="9" t="str">
        <f>IF(M4&lt;=$P$1,"Convergente","Divergente")</f>
        <v>Divergente</v>
      </c>
    </row>
    <row r="5" spans="1:17" x14ac:dyDescent="0.25">
      <c r="B5" s="16">
        <v>-2</v>
      </c>
      <c r="C5" s="3">
        <f t="shared" si="1"/>
        <v>-3.9092974268256819</v>
      </c>
      <c r="E5" s="3">
        <v>2</v>
      </c>
      <c r="F5" s="3">
        <f>IF(L4&lt;0,K4,F4)</f>
        <v>-1</v>
      </c>
      <c r="G5" s="3">
        <f>IF(L4&gt;0,K4,G4)</f>
        <v>-0.62662254708481968</v>
      </c>
      <c r="H5" s="3">
        <f t="shared" si="0"/>
        <v>-0.8414709848078965</v>
      </c>
      <c r="I5" s="3">
        <f t="shared" si="0"/>
        <v>2.0931855457018977E-2</v>
      </c>
      <c r="J5" s="3">
        <f>H5*I5</f>
        <v>-1.7613549025274303E-2</v>
      </c>
      <c r="K5" s="3">
        <f>F5+((H5*(F5-G5))/(I5-H5))</f>
        <v>-0.63568499738116813</v>
      </c>
      <c r="L5" s="3">
        <f>SIN(K5)+1-K5^2</f>
        <v>2.1757369538715765E-3</v>
      </c>
      <c r="M5" s="3">
        <f>ABS(K5-K4)</f>
        <v>9.0624502963484455E-3</v>
      </c>
      <c r="N5" s="9" t="str">
        <f t="shared" ref="N5:N6" si="2">IF(M5&lt;=$P$1,"Convergente","Divergente")</f>
        <v>Divergente</v>
      </c>
      <c r="O5" s="1"/>
    </row>
    <row r="6" spans="1:17" x14ac:dyDescent="0.25">
      <c r="B6" s="18">
        <v>-1</v>
      </c>
      <c r="C6" s="18">
        <f t="shared" si="1"/>
        <v>-0.8414709848078965</v>
      </c>
      <c r="E6" s="3">
        <v>3</v>
      </c>
      <c r="F6" s="3">
        <f>IF(L5&lt;0,K5,F5)</f>
        <v>-1</v>
      </c>
      <c r="G6" s="3">
        <f>IF(L5&gt;0,K5,G5)</f>
        <v>-0.63568499738116813</v>
      </c>
      <c r="H6" s="3">
        <f t="shared" si="0"/>
        <v>-0.8414709848078965</v>
      </c>
      <c r="I6" s="3">
        <f t="shared" si="0"/>
        <v>2.1757369538715765E-3</v>
      </c>
      <c r="J6" s="3">
        <f>H6*I6</f>
        <v>-1.8308195172572483E-3</v>
      </c>
      <c r="K6" s="3">
        <f>F6+((H6*(F6-G6))/(I6-H6))</f>
        <v>-0.63662455370682103</v>
      </c>
      <c r="L6" s="3">
        <f>SIN(K6)+1-K6^2</f>
        <v>2.2456437768941795E-4</v>
      </c>
      <c r="M6" s="3">
        <f>ABS(K6-K5)</f>
        <v>9.3955632565290159E-4</v>
      </c>
      <c r="N6" s="9" t="str">
        <f t="shared" si="2"/>
        <v>Divergente</v>
      </c>
    </row>
    <row r="7" spans="1:17" x14ac:dyDescent="0.25">
      <c r="A7" s="19"/>
      <c r="B7" s="17">
        <v>0</v>
      </c>
      <c r="C7" s="18">
        <f t="shared" si="1"/>
        <v>1</v>
      </c>
      <c r="E7" s="3">
        <v>4</v>
      </c>
      <c r="F7" s="3">
        <f>IF(L6&lt;0,K6,F6)</f>
        <v>-1</v>
      </c>
      <c r="G7" s="3">
        <f>IF(L6&gt;0,K6,G6)</f>
        <v>-0.63662455370682103</v>
      </c>
      <c r="H7" s="3">
        <f t="shared" si="0"/>
        <v>-0.8414709848078965</v>
      </c>
      <c r="I7" s="3">
        <f t="shared" si="0"/>
        <v>2.2456437768941795E-4</v>
      </c>
      <c r="J7" s="3">
        <f>H7*I7</f>
        <v>-1.8896440804708694E-4</v>
      </c>
      <c r="K7" s="10">
        <f>F7+((H7*(F7-G7))/(I7-H7))</f>
        <v>-0.63672150227812263</v>
      </c>
      <c r="L7" s="3">
        <f>SIN(K7)+1-K7^2</f>
        <v>2.3161067251864509E-5</v>
      </c>
      <c r="M7" s="3">
        <f>ABS(K7-K6)</f>
        <v>9.6948571301602726E-5</v>
      </c>
      <c r="N7" s="9" t="str">
        <f>IF(M7&lt;=$P$1,"Convergente","Divergente")</f>
        <v>Convergente</v>
      </c>
    </row>
    <row r="8" spans="1:17" x14ac:dyDescent="0.25">
      <c r="A8" s="19"/>
      <c r="B8" s="17">
        <v>1</v>
      </c>
      <c r="C8" s="18">
        <f t="shared" si="1"/>
        <v>0.8414709848078965</v>
      </c>
    </row>
    <row r="9" spans="1:17" x14ac:dyDescent="0.25">
      <c r="A9" s="19"/>
      <c r="B9" s="18">
        <v>2</v>
      </c>
      <c r="C9" s="18">
        <f t="shared" si="1"/>
        <v>-2.0907025731743181</v>
      </c>
    </row>
    <row r="10" spans="1:17" x14ac:dyDescent="0.25">
      <c r="B10" s="3">
        <v>3</v>
      </c>
      <c r="C10" s="3">
        <f t="shared" si="1"/>
        <v>-7.8588799919401326</v>
      </c>
    </row>
    <row r="11" spans="1:17" x14ac:dyDescent="0.25">
      <c r="B11" s="3">
        <v>4</v>
      </c>
      <c r="C11" s="3">
        <f t="shared" si="1"/>
        <v>-15.756802495307928</v>
      </c>
    </row>
    <row r="13" spans="1:17" x14ac:dyDescent="0.25">
      <c r="P13" s="1"/>
    </row>
    <row r="16" spans="1:17" x14ac:dyDescent="0.25">
      <c r="O16" s="7"/>
    </row>
    <row r="17" spans="14:16" x14ac:dyDescent="0.25">
      <c r="N17" s="7"/>
      <c r="O17" s="13"/>
    </row>
    <row r="18" spans="14:16" x14ac:dyDescent="0.25">
      <c r="N18" s="7"/>
      <c r="O18" s="13"/>
    </row>
    <row r="19" spans="14:16" x14ac:dyDescent="0.25">
      <c r="N19" s="7"/>
      <c r="O19" s="13"/>
    </row>
    <row r="20" spans="14:16" x14ac:dyDescent="0.25">
      <c r="N20" s="7"/>
      <c r="O20" s="13"/>
    </row>
    <row r="21" spans="14:16" x14ac:dyDescent="0.25">
      <c r="N21" s="7"/>
      <c r="O21" s="13"/>
    </row>
    <row r="22" spans="14:16" x14ac:dyDescent="0.25">
      <c r="N22" s="7"/>
      <c r="O22" s="13"/>
    </row>
    <row r="23" spans="14:16" x14ac:dyDescent="0.25">
      <c r="N23" s="7"/>
      <c r="O23" s="13"/>
    </row>
    <row r="24" spans="14:16" x14ac:dyDescent="0.25">
      <c r="N24" s="7"/>
      <c r="O24" s="7"/>
    </row>
    <row r="29" spans="14:16" x14ac:dyDescent="0.25">
      <c r="P29" s="7"/>
    </row>
    <row r="30" spans="14:16" x14ac:dyDescent="0.25">
      <c r="P30" s="7"/>
    </row>
    <row r="31" spans="14:16" x14ac:dyDescent="0.25">
      <c r="P31" s="7"/>
    </row>
    <row r="32" spans="14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E4" sqref="E4:I4"/>
    </sheetView>
  </sheetViews>
  <sheetFormatPr baseColWidth="10" defaultRowHeight="15" x14ac:dyDescent="0.25"/>
  <cols>
    <col min="2" max="2" width="2.7109375" bestFit="1" customWidth="1"/>
    <col min="3" max="3" width="16.7109375" bestFit="1" customWidth="1"/>
    <col min="9" max="9" width="12.42578125" customWidth="1"/>
  </cols>
  <sheetData>
    <row r="2" spans="2:9" x14ac:dyDescent="0.25">
      <c r="B2" s="2" t="s">
        <v>0</v>
      </c>
      <c r="C2" s="2" t="s">
        <v>27</v>
      </c>
      <c r="E2" s="27" t="s">
        <v>28</v>
      </c>
      <c r="F2" s="27" t="s">
        <v>0</v>
      </c>
      <c r="G2" s="27" t="s">
        <v>26</v>
      </c>
      <c r="H2" s="27" t="s">
        <v>9</v>
      </c>
      <c r="I2" s="27" t="s">
        <v>10</v>
      </c>
    </row>
    <row r="3" spans="2:9" x14ac:dyDescent="0.25">
      <c r="B3" s="3">
        <v>-4</v>
      </c>
      <c r="C3" s="3">
        <f>B3^3 - EXP(B3) + 3</f>
        <v>-61.018315638888737</v>
      </c>
      <c r="E3" s="25">
        <v>0</v>
      </c>
      <c r="F3" s="25">
        <v>4.5</v>
      </c>
      <c r="G3" s="25">
        <f>LN(F3^3 + 3)</f>
        <v>4.5446236861200573</v>
      </c>
      <c r="H3" s="26"/>
      <c r="I3" s="26"/>
    </row>
    <row r="4" spans="2:9" x14ac:dyDescent="0.25">
      <c r="B4" s="3">
        <f>B3+1</f>
        <v>-3</v>
      </c>
      <c r="C4" s="3">
        <f t="shared" ref="C4:C12" si="0">B4^3 - EXP(B4) + 3</f>
        <v>-24.049787068367863</v>
      </c>
      <c r="E4" s="25">
        <f>E3+1</f>
        <v>1</v>
      </c>
      <c r="F4" s="25">
        <f>G3</f>
        <v>4.5446236861200573</v>
      </c>
      <c r="G4" s="25">
        <f>LN(F4^3 + 3)</f>
        <v>4.5732961634868348</v>
      </c>
      <c r="H4" s="25">
        <f>ABS(F4-F3)</f>
        <v>4.4623686120057293E-2</v>
      </c>
      <c r="I4" s="25" t="str">
        <f>IF(H4&lt;=0.001,"Convergente","Divergente")</f>
        <v>Divergente</v>
      </c>
    </row>
    <row r="5" spans="2:9" x14ac:dyDescent="0.25">
      <c r="B5" s="4">
        <f t="shared" ref="B5:B12" si="1">B4+1</f>
        <v>-2</v>
      </c>
      <c r="C5" s="4">
        <f t="shared" si="0"/>
        <v>-5.1353352832366124</v>
      </c>
      <c r="E5" s="25">
        <f t="shared" ref="E5:E6" si="2">E4+1</f>
        <v>2</v>
      </c>
      <c r="F5" s="25">
        <f t="shared" ref="F5:F13" si="3">G4</f>
        <v>4.5732961634868348</v>
      </c>
      <c r="G5" s="25">
        <f t="shared" ref="G5:G13" si="4">LN(F5^3 + 3)</f>
        <v>4.5915849443080505</v>
      </c>
      <c r="H5" s="25">
        <f t="shared" ref="H5:H6" si="5">ABS(F5-F4)</f>
        <v>2.8672477366777471E-2</v>
      </c>
      <c r="I5" s="25" t="str">
        <f t="shared" ref="I5:I13" si="6">IF(H5&lt;=0.001,"Convergente","Divergente")</f>
        <v>Divergente</v>
      </c>
    </row>
    <row r="6" spans="2:9" x14ac:dyDescent="0.25">
      <c r="B6" s="4">
        <f t="shared" si="1"/>
        <v>-1</v>
      </c>
      <c r="C6" s="4">
        <f t="shared" si="0"/>
        <v>1.6321205588285577</v>
      </c>
      <c r="E6" s="25">
        <f t="shared" si="2"/>
        <v>3</v>
      </c>
      <c r="F6" s="25">
        <f t="shared" si="3"/>
        <v>4.5915849443080505</v>
      </c>
      <c r="G6" s="25">
        <f t="shared" si="4"/>
        <v>4.6031961277207385</v>
      </c>
      <c r="H6" s="25">
        <f t="shared" si="5"/>
        <v>1.8288780821215767E-2</v>
      </c>
      <c r="I6" s="25" t="str">
        <f t="shared" si="6"/>
        <v>Divergente</v>
      </c>
    </row>
    <row r="7" spans="2:9" x14ac:dyDescent="0.25">
      <c r="B7" s="3">
        <f t="shared" si="1"/>
        <v>0</v>
      </c>
      <c r="C7" s="3">
        <f t="shared" si="0"/>
        <v>2</v>
      </c>
      <c r="E7" s="25">
        <f>E6+1</f>
        <v>4</v>
      </c>
      <c r="F7" s="25">
        <f>G6</f>
        <v>4.6031961277207385</v>
      </c>
      <c r="G7" s="25">
        <f>LN(F7^3 + 3)</f>
        <v>4.6105460221584131</v>
      </c>
      <c r="H7" s="25">
        <f>ABS(F7-F6)</f>
        <v>1.1611183412687964E-2</v>
      </c>
      <c r="I7" s="25" t="str">
        <f t="shared" si="6"/>
        <v>Divergente</v>
      </c>
    </row>
    <row r="8" spans="2:9" x14ac:dyDescent="0.25">
      <c r="B8" s="3">
        <f t="shared" si="1"/>
        <v>1</v>
      </c>
      <c r="C8" s="3">
        <f t="shared" si="0"/>
        <v>1.2817181715409549</v>
      </c>
      <c r="E8" s="25">
        <f t="shared" ref="E8:E13" si="7">E7+1</f>
        <v>5</v>
      </c>
      <c r="F8" s="25">
        <f t="shared" si="3"/>
        <v>4.6105460221584131</v>
      </c>
      <c r="G8" s="25">
        <f t="shared" si="4"/>
        <v>4.6151897963817738</v>
      </c>
      <c r="H8" s="25">
        <f t="shared" ref="H8:H13" si="8">ABS(F8-F7)</f>
        <v>7.3498944376746422E-3</v>
      </c>
      <c r="I8" s="25" t="str">
        <f t="shared" si="6"/>
        <v>Divergente</v>
      </c>
    </row>
    <row r="9" spans="2:9" x14ac:dyDescent="0.25">
      <c r="B9" s="3">
        <f t="shared" si="1"/>
        <v>2</v>
      </c>
      <c r="C9" s="3">
        <f t="shared" si="0"/>
        <v>3.6109439010693496</v>
      </c>
      <c r="E9" s="25">
        <f t="shared" si="7"/>
        <v>6</v>
      </c>
      <c r="F9" s="25">
        <f t="shared" si="3"/>
        <v>4.6151897963817738</v>
      </c>
      <c r="G9" s="25">
        <f t="shared" si="4"/>
        <v>4.6181203282694812</v>
      </c>
      <c r="H9" s="25">
        <f t="shared" si="8"/>
        <v>4.6437742233607082E-3</v>
      </c>
      <c r="I9" s="25" t="str">
        <f t="shared" si="6"/>
        <v>Divergente</v>
      </c>
    </row>
    <row r="10" spans="2:9" x14ac:dyDescent="0.25">
      <c r="B10" s="3">
        <f t="shared" si="1"/>
        <v>3</v>
      </c>
      <c r="C10" s="3">
        <f t="shared" si="0"/>
        <v>9.9144630768123321</v>
      </c>
      <c r="E10" s="25">
        <f t="shared" si="7"/>
        <v>7</v>
      </c>
      <c r="F10" s="25">
        <f t="shared" si="3"/>
        <v>4.6181203282694812</v>
      </c>
      <c r="G10" s="25">
        <f t="shared" si="4"/>
        <v>4.6199683073648101</v>
      </c>
      <c r="H10" s="25">
        <f t="shared" si="8"/>
        <v>2.9305318877073105E-3</v>
      </c>
      <c r="I10" s="25" t="str">
        <f t="shared" si="6"/>
        <v>Divergente</v>
      </c>
    </row>
    <row r="11" spans="2:9" x14ac:dyDescent="0.25">
      <c r="B11" s="4">
        <f t="shared" si="1"/>
        <v>4</v>
      </c>
      <c r="C11" s="4">
        <f t="shared" si="0"/>
        <v>12.401849966855764</v>
      </c>
      <c r="E11" s="25">
        <f t="shared" si="7"/>
        <v>8</v>
      </c>
      <c r="F11" s="25">
        <f t="shared" si="3"/>
        <v>4.6199683073648101</v>
      </c>
      <c r="G11" s="25">
        <f t="shared" si="4"/>
        <v>4.6211330846098431</v>
      </c>
      <c r="H11" s="25">
        <f t="shared" si="8"/>
        <v>1.8479790953289665E-3</v>
      </c>
      <c r="I11" s="25" t="str">
        <f t="shared" si="6"/>
        <v>Divergente</v>
      </c>
    </row>
    <row r="12" spans="2:9" x14ac:dyDescent="0.25">
      <c r="B12" s="4">
        <f t="shared" si="1"/>
        <v>5</v>
      </c>
      <c r="C12" s="4">
        <f t="shared" si="0"/>
        <v>-20.4131591025766</v>
      </c>
      <c r="E12" s="25">
        <f t="shared" si="7"/>
        <v>9</v>
      </c>
      <c r="F12" s="25">
        <f t="shared" si="3"/>
        <v>4.6211330846098431</v>
      </c>
      <c r="G12" s="25">
        <f t="shared" si="4"/>
        <v>4.6218670230469447</v>
      </c>
      <c r="H12" s="25">
        <f t="shared" si="8"/>
        <v>1.1647772450329441E-3</v>
      </c>
      <c r="I12" s="25" t="str">
        <f t="shared" si="6"/>
        <v>Divergente</v>
      </c>
    </row>
    <row r="13" spans="2:9" x14ac:dyDescent="0.25">
      <c r="E13" s="25">
        <f t="shared" si="7"/>
        <v>10</v>
      </c>
      <c r="F13" s="28">
        <f t="shared" si="3"/>
        <v>4.6218670230469447</v>
      </c>
      <c r="G13" s="29">
        <f t="shared" si="4"/>
        <v>4.6223293988105389</v>
      </c>
      <c r="H13" s="25">
        <f t="shared" si="8"/>
        <v>7.3393843710167772E-4</v>
      </c>
      <c r="I13" s="25" t="str">
        <f t="shared" si="6"/>
        <v>Convergente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2" sqref="B2:C12"/>
    </sheetView>
  </sheetViews>
  <sheetFormatPr baseColWidth="10" defaultRowHeight="15" x14ac:dyDescent="0.25"/>
  <cols>
    <col min="3" max="3" width="16.7109375" bestFit="1" customWidth="1"/>
    <col min="9" max="9" width="12.42578125" bestFit="1" customWidth="1"/>
  </cols>
  <sheetData>
    <row r="2" spans="2:9" x14ac:dyDescent="0.25">
      <c r="B2" s="2" t="s">
        <v>0</v>
      </c>
      <c r="C2" s="2" t="s">
        <v>29</v>
      </c>
      <c r="E2" s="27" t="s">
        <v>28</v>
      </c>
      <c r="F2" s="27" t="s">
        <v>0</v>
      </c>
      <c r="G2" s="27" t="s">
        <v>30</v>
      </c>
      <c r="H2" s="27" t="s">
        <v>9</v>
      </c>
      <c r="I2" s="27" t="s">
        <v>10</v>
      </c>
    </row>
    <row r="3" spans="2:9" x14ac:dyDescent="0.25">
      <c r="B3" s="3">
        <v>-4</v>
      </c>
      <c r="C3" s="3">
        <f>COS(B3) - 3*B3</f>
        <v>11.346356379136388</v>
      </c>
      <c r="E3" s="25">
        <v>0</v>
      </c>
      <c r="F3" s="25">
        <v>0.5</v>
      </c>
      <c r="G3" s="25">
        <f>COS(F3)/3</f>
        <v>0.29252752063012427</v>
      </c>
      <c r="H3" s="26"/>
      <c r="I3" s="26"/>
    </row>
    <row r="4" spans="2:9" x14ac:dyDescent="0.25">
      <c r="B4" s="3">
        <f>B3+1</f>
        <v>-3</v>
      </c>
      <c r="C4" s="3">
        <f t="shared" ref="C4:C12" si="0">COS(B4) - 3*B4</f>
        <v>8.0100075033995548</v>
      </c>
      <c r="E4" s="25">
        <f>E3+1</f>
        <v>1</v>
      </c>
      <c r="F4" s="25">
        <f>G3</f>
        <v>0.29252752063012427</v>
      </c>
      <c r="G4" s="25">
        <f>COS(F4)/3</f>
        <v>0.31917268844399882</v>
      </c>
      <c r="H4" s="25">
        <f>ABS(F4-F3)</f>
        <v>0.20747247936987573</v>
      </c>
      <c r="I4" s="25" t="str">
        <f>IF(H4&lt;=0.0004,"Convergente","Divergente")</f>
        <v>Divergente</v>
      </c>
    </row>
    <row r="5" spans="2:9" x14ac:dyDescent="0.25">
      <c r="B5" s="3">
        <f t="shared" ref="B5:B12" si="1">B4+1</f>
        <v>-2</v>
      </c>
      <c r="C5" s="3">
        <f t="shared" si="0"/>
        <v>5.5838531634528579</v>
      </c>
      <c r="E5" s="25">
        <f t="shared" ref="E5:E7" si="2">E4+1</f>
        <v>2</v>
      </c>
      <c r="F5" s="25">
        <f t="shared" ref="F5:F7" si="3">G4</f>
        <v>0.31917268844399882</v>
      </c>
      <c r="G5" s="25">
        <f t="shared" ref="G5:G7" si="4">COS(F5)/3</f>
        <v>0.31649844591802112</v>
      </c>
      <c r="H5" s="25">
        <f t="shared" ref="H5:H7" si="5">ABS(F5-F4)</f>
        <v>2.6645167813874548E-2</v>
      </c>
      <c r="I5" s="25" t="str">
        <f t="shared" ref="I5:I7" si="6">IF(H5&lt;=0.0004,"Convergente","Divergente")</f>
        <v>Divergente</v>
      </c>
    </row>
    <row r="6" spans="2:9" x14ac:dyDescent="0.25">
      <c r="B6" s="3">
        <f t="shared" si="1"/>
        <v>-1</v>
      </c>
      <c r="C6" s="3">
        <f t="shared" si="0"/>
        <v>3.5403023058681398</v>
      </c>
      <c r="E6" s="25">
        <f t="shared" si="2"/>
        <v>3</v>
      </c>
      <c r="F6" s="25">
        <f t="shared" si="3"/>
        <v>0.31649844591802112</v>
      </c>
      <c r="G6" s="25">
        <f t="shared" si="4"/>
        <v>0.31677702281022857</v>
      </c>
      <c r="H6" s="25">
        <f t="shared" si="5"/>
        <v>2.6742425259776992E-3</v>
      </c>
      <c r="I6" s="25" t="str">
        <f t="shared" si="6"/>
        <v>Divergente</v>
      </c>
    </row>
    <row r="7" spans="2:9" x14ac:dyDescent="0.25">
      <c r="B7" s="4">
        <f t="shared" si="1"/>
        <v>0</v>
      </c>
      <c r="C7" s="4">
        <f t="shared" si="0"/>
        <v>1</v>
      </c>
      <c r="E7" s="25">
        <f t="shared" si="2"/>
        <v>4</v>
      </c>
      <c r="F7" s="28">
        <f t="shared" si="3"/>
        <v>0.31677702281022857</v>
      </c>
      <c r="G7" s="25">
        <f t="shared" si="4"/>
        <v>0.31674810901688638</v>
      </c>
      <c r="H7" s="25">
        <f t="shared" si="5"/>
        <v>2.7857689220744941E-4</v>
      </c>
      <c r="I7" s="25" t="str">
        <f t="shared" si="6"/>
        <v>Convergente</v>
      </c>
    </row>
    <row r="8" spans="2:9" x14ac:dyDescent="0.25">
      <c r="B8" s="4">
        <f t="shared" si="1"/>
        <v>1</v>
      </c>
      <c r="C8" s="4">
        <f t="shared" si="0"/>
        <v>-2.4596976941318602</v>
      </c>
    </row>
    <row r="9" spans="2:9" x14ac:dyDescent="0.25">
      <c r="B9" s="3">
        <f t="shared" si="1"/>
        <v>2</v>
      </c>
      <c r="C9" s="3">
        <f t="shared" si="0"/>
        <v>-6.4161468365471421</v>
      </c>
    </row>
    <row r="10" spans="2:9" x14ac:dyDescent="0.25">
      <c r="B10" s="3">
        <f t="shared" si="1"/>
        <v>3</v>
      </c>
      <c r="C10" s="3">
        <f t="shared" si="0"/>
        <v>-9.9899924966004452</v>
      </c>
    </row>
    <row r="11" spans="2:9" x14ac:dyDescent="0.25">
      <c r="B11" s="3">
        <f t="shared" si="1"/>
        <v>4</v>
      </c>
      <c r="C11" s="3">
        <f t="shared" si="0"/>
        <v>-12.653643620863612</v>
      </c>
    </row>
    <row r="12" spans="2:9" x14ac:dyDescent="0.25">
      <c r="B12" s="3">
        <f t="shared" si="1"/>
        <v>5</v>
      </c>
      <c r="C12" s="3">
        <f t="shared" si="0"/>
        <v>-14.716337814536773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K20"/>
  <sheetViews>
    <sheetView zoomScaleNormal="100" workbookViewId="0">
      <selection activeCell="G3" sqref="G3:K5"/>
    </sheetView>
  </sheetViews>
  <sheetFormatPr baseColWidth="10" defaultRowHeight="15" x14ac:dyDescent="0.25"/>
  <cols>
    <col min="11" max="11" width="12.42578125" bestFit="1" customWidth="1"/>
  </cols>
  <sheetData>
    <row r="3" spans="7:11" x14ac:dyDescent="0.25">
      <c r="G3" s="27" t="s">
        <v>28</v>
      </c>
      <c r="H3" s="27" t="s">
        <v>0</v>
      </c>
      <c r="I3" s="27" t="s">
        <v>31</v>
      </c>
      <c r="J3" s="27" t="s">
        <v>9</v>
      </c>
      <c r="K3" s="27" t="s">
        <v>10</v>
      </c>
    </row>
    <row r="4" spans="7:11" x14ac:dyDescent="0.25">
      <c r="G4" s="25">
        <v>0</v>
      </c>
      <c r="H4" s="25">
        <v>-0.3</v>
      </c>
      <c r="I4" s="25">
        <f>-SQRT(((2*H4)+1)/4)</f>
        <v>-0.31622776601683794</v>
      </c>
      <c r="J4" s="26"/>
      <c r="K4" s="26"/>
    </row>
    <row r="5" spans="7:11" x14ac:dyDescent="0.25">
      <c r="G5" s="25">
        <f>G4+1</f>
        <v>1</v>
      </c>
      <c r="H5" s="25">
        <f>I4</f>
        <v>-0.31622776601683794</v>
      </c>
      <c r="I5" s="25">
        <f>-SQRT(((2*H5)+1)/4)</f>
        <v>-0.30312722905008227</v>
      </c>
      <c r="J5" s="25">
        <f>ABS(H5-H4)</f>
        <v>1.6227766016837952E-2</v>
      </c>
      <c r="K5" s="25" t="str">
        <f>IF(J5&lt;=0.0008,"Convergente","Divergente")</f>
        <v>Divergente</v>
      </c>
    </row>
    <row r="6" spans="7:11" x14ac:dyDescent="0.25">
      <c r="G6" s="25">
        <f t="shared" ref="G6:G8" si="0">G5+1</f>
        <v>2</v>
      </c>
      <c r="H6" s="25">
        <f t="shared" ref="H6:H20" si="1">I5</f>
        <v>-0.30312722905008227</v>
      </c>
      <c r="I6" s="25">
        <f t="shared" ref="I6:I20" si="2">-SQRT(((2*H6)+1)/4)</f>
        <v>-0.31374573379563087</v>
      </c>
      <c r="J6" s="25">
        <f t="shared" ref="J6:J8" si="3">ABS(H6-H5)</f>
        <v>1.3100536966755671E-2</v>
      </c>
      <c r="K6" s="25" t="str">
        <f t="shared" ref="K6:K20" si="4">IF(J6&lt;=0.0008,"Convergente","Divergente")</f>
        <v>Divergente</v>
      </c>
    </row>
    <row r="7" spans="7:11" x14ac:dyDescent="0.25">
      <c r="G7" s="25">
        <f t="shared" si="0"/>
        <v>3</v>
      </c>
      <c r="H7" s="25">
        <f t="shared" si="1"/>
        <v>-0.31374573379563087</v>
      </c>
      <c r="I7" s="25">
        <f t="shared" si="2"/>
        <v>-0.30516738538412747</v>
      </c>
      <c r="J7" s="25">
        <f t="shared" si="3"/>
        <v>1.0618504745548596E-2</v>
      </c>
      <c r="K7" s="25" t="str">
        <f t="shared" si="4"/>
        <v>Divergente</v>
      </c>
    </row>
    <row r="8" spans="7:11" x14ac:dyDescent="0.25">
      <c r="G8" s="25">
        <f t="shared" si="0"/>
        <v>4</v>
      </c>
      <c r="H8" s="25">
        <f t="shared" si="1"/>
        <v>-0.30516738538412747</v>
      </c>
      <c r="I8" s="25">
        <f t="shared" si="2"/>
        <v>-0.31211585558560828</v>
      </c>
      <c r="J8" s="25">
        <f t="shared" si="3"/>
        <v>8.5783484115034003E-3</v>
      </c>
      <c r="K8" s="25" t="str">
        <f t="shared" si="4"/>
        <v>Divergente</v>
      </c>
    </row>
    <row r="9" spans="7:11" x14ac:dyDescent="0.25">
      <c r="G9" s="25">
        <f t="shared" ref="G9:G11" si="5">G8+1</f>
        <v>5</v>
      </c>
      <c r="H9" s="25">
        <f t="shared" si="1"/>
        <v>-0.31211585558560828</v>
      </c>
      <c r="I9" s="25">
        <f t="shared" si="2"/>
        <v>-0.3064997099626619</v>
      </c>
      <c r="J9" s="25">
        <f t="shared" ref="J9:J11" si="6">ABS(H9-H8)</f>
        <v>6.9484702014808164E-3</v>
      </c>
      <c r="K9" s="25" t="str">
        <f t="shared" si="4"/>
        <v>Divergente</v>
      </c>
    </row>
    <row r="10" spans="7:11" x14ac:dyDescent="0.25">
      <c r="G10" s="25">
        <f t="shared" si="5"/>
        <v>6</v>
      </c>
      <c r="H10" s="25">
        <f t="shared" si="1"/>
        <v>-0.3064997099626619</v>
      </c>
      <c r="I10" s="25">
        <f t="shared" si="2"/>
        <v>-0.31104685341386923</v>
      </c>
      <c r="J10" s="25">
        <f t="shared" si="6"/>
        <v>5.616145622946378E-3</v>
      </c>
      <c r="K10" s="25" t="str">
        <f t="shared" si="4"/>
        <v>Divergente</v>
      </c>
    </row>
    <row r="11" spans="7:11" x14ac:dyDescent="0.25">
      <c r="G11" s="25">
        <f t="shared" si="5"/>
        <v>7</v>
      </c>
      <c r="H11" s="25">
        <f t="shared" si="1"/>
        <v>-0.31104685341386923</v>
      </c>
      <c r="I11" s="25">
        <f t="shared" si="2"/>
        <v>-0.30737041707533497</v>
      </c>
      <c r="J11" s="25">
        <f t="shared" si="6"/>
        <v>4.547143451207325E-3</v>
      </c>
      <c r="K11" s="25" t="str">
        <f t="shared" si="4"/>
        <v>Divergente</v>
      </c>
    </row>
    <row r="12" spans="7:11" x14ac:dyDescent="0.25">
      <c r="G12" s="25">
        <f>G11+1</f>
        <v>8</v>
      </c>
      <c r="H12" s="25">
        <f>I11</f>
        <v>-0.30737041707533497</v>
      </c>
      <c r="I12" s="25">
        <f>-SQRT(((2*H12)+1)/4)</f>
        <v>-0.31034624447918252</v>
      </c>
      <c r="J12" s="25">
        <f>ABS(H12-H11)</f>
        <v>3.6764363385342613E-3</v>
      </c>
      <c r="K12" s="25" t="str">
        <f>IF(J12&lt;=0.0008,"Convergente","Divergente")</f>
        <v>Divergente</v>
      </c>
    </row>
    <row r="13" spans="7:11" x14ac:dyDescent="0.25">
      <c r="G13" s="25">
        <f t="shared" ref="G13:G17" si="7">G12+1</f>
        <v>9</v>
      </c>
      <c r="H13" s="25">
        <f t="shared" si="1"/>
        <v>-0.31034624447918252</v>
      </c>
      <c r="I13" s="25">
        <f t="shared" si="2"/>
        <v>-0.3079397307273109</v>
      </c>
      <c r="J13" s="25">
        <f t="shared" ref="J13:J17" si="8">ABS(H13-H12)</f>
        <v>2.975827403847553E-3</v>
      </c>
      <c r="K13" s="25" t="str">
        <f t="shared" si="4"/>
        <v>Divergente</v>
      </c>
    </row>
    <row r="14" spans="7:11" x14ac:dyDescent="0.25">
      <c r="G14" s="25">
        <f t="shared" si="7"/>
        <v>10</v>
      </c>
      <c r="H14" s="25">
        <f t="shared" si="1"/>
        <v>-0.3079397307273109</v>
      </c>
      <c r="I14" s="25">
        <f t="shared" si="2"/>
        <v>-0.30988729344125188</v>
      </c>
      <c r="J14" s="25">
        <f t="shared" si="8"/>
        <v>2.4065137518716195E-3</v>
      </c>
      <c r="K14" s="25" t="str">
        <f t="shared" si="4"/>
        <v>Divergente</v>
      </c>
    </row>
    <row r="15" spans="7:11" x14ac:dyDescent="0.25">
      <c r="G15" s="25">
        <f t="shared" si="7"/>
        <v>11</v>
      </c>
      <c r="H15" s="25">
        <f t="shared" si="1"/>
        <v>-0.30988729344125188</v>
      </c>
      <c r="I15" s="25">
        <f t="shared" si="2"/>
        <v>-0.30831210368614148</v>
      </c>
      <c r="J15" s="25">
        <f t="shared" si="8"/>
        <v>1.9475627139409757E-3</v>
      </c>
      <c r="K15" s="25" t="str">
        <f t="shared" si="4"/>
        <v>Divergente</v>
      </c>
    </row>
    <row r="16" spans="7:11" x14ac:dyDescent="0.25">
      <c r="G16" s="25">
        <f t="shared" si="7"/>
        <v>12</v>
      </c>
      <c r="H16" s="25">
        <f t="shared" si="1"/>
        <v>-0.30831210368614148</v>
      </c>
      <c r="I16" s="25">
        <f t="shared" si="2"/>
        <v>-0.3095867376954789</v>
      </c>
      <c r="J16" s="25">
        <f t="shared" si="8"/>
        <v>1.5751897551103955E-3</v>
      </c>
      <c r="K16" s="25" t="str">
        <f t="shared" si="4"/>
        <v>Divergente</v>
      </c>
    </row>
    <row r="17" spans="7:11" x14ac:dyDescent="0.25">
      <c r="G17" s="25">
        <f t="shared" si="7"/>
        <v>13</v>
      </c>
      <c r="H17" s="25">
        <f t="shared" si="1"/>
        <v>-0.3095867376954789</v>
      </c>
      <c r="I17" s="25">
        <f t="shared" si="2"/>
        <v>-0.30855571806767823</v>
      </c>
      <c r="J17" s="25">
        <f t="shared" si="8"/>
        <v>1.2746340093374164E-3</v>
      </c>
      <c r="K17" s="25" t="str">
        <f t="shared" si="4"/>
        <v>Divergente</v>
      </c>
    </row>
    <row r="18" spans="7:11" x14ac:dyDescent="0.25">
      <c r="G18" s="25">
        <f>G17+1</f>
        <v>14</v>
      </c>
      <c r="H18" s="25">
        <f>I17</f>
        <v>-0.30855571806767823</v>
      </c>
      <c r="I18" s="25">
        <f>-SQRT(((2*H18)+1)/4)</f>
        <v>-0.30938994968511968</v>
      </c>
      <c r="J18" s="25">
        <f>ABS(H18-H17)</f>
        <v>1.0310196278006667E-3</v>
      </c>
      <c r="K18" s="25" t="str">
        <f>IF(J18&lt;=0.0008,"Convergente","Divergente")</f>
        <v>Divergente</v>
      </c>
    </row>
    <row r="19" spans="7:11" x14ac:dyDescent="0.25">
      <c r="G19" s="25">
        <f t="shared" ref="G19:G20" si="9">G18+1</f>
        <v>15</v>
      </c>
      <c r="H19" s="25">
        <f t="shared" si="1"/>
        <v>-0.30938994968511968</v>
      </c>
      <c r="I19" s="25">
        <f t="shared" si="2"/>
        <v>-0.30871511974219884</v>
      </c>
      <c r="J19" s="25">
        <f t="shared" ref="J19:J20" si="10">ABS(H19-H18)</f>
        <v>8.3423161744144991E-4</v>
      </c>
      <c r="K19" s="25" t="str">
        <f t="shared" si="4"/>
        <v>Divergente</v>
      </c>
    </row>
    <row r="20" spans="7:11" x14ac:dyDescent="0.25">
      <c r="G20" s="25">
        <f t="shared" si="9"/>
        <v>16</v>
      </c>
      <c r="H20" s="25">
        <f t="shared" si="1"/>
        <v>-0.30871511974219884</v>
      </c>
      <c r="I20" s="25">
        <f t="shared" si="2"/>
        <v>-0.30926111965279529</v>
      </c>
      <c r="J20" s="25">
        <f t="shared" si="10"/>
        <v>6.7482994292084042E-4</v>
      </c>
      <c r="K20" s="25" t="str">
        <f t="shared" si="4"/>
        <v>Convergente</v>
      </c>
    </row>
  </sheetData>
  <pageMargins left="0.7" right="0.7" top="0.75" bottom="0.75" header="0.3" footer="0.3"/>
  <pageSetup scale="7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opLeftCell="C1" workbookViewId="0">
      <selection activeCell="G10" sqref="G10"/>
    </sheetView>
  </sheetViews>
  <sheetFormatPr baseColWidth="10" defaultRowHeight="15" x14ac:dyDescent="0.25"/>
  <cols>
    <col min="3" max="3" width="14.85546875" bestFit="1" customWidth="1"/>
    <col min="7" max="11" width="20.28515625" customWidth="1"/>
    <col min="13" max="13" width="12.42578125" bestFit="1" customWidth="1"/>
  </cols>
  <sheetData>
    <row r="2" spans="2:13" ht="50.25" customHeight="1" x14ac:dyDescent="0.25">
      <c r="B2" s="2" t="s">
        <v>0</v>
      </c>
      <c r="C2" s="2" t="s">
        <v>32</v>
      </c>
      <c r="E2" s="27" t="s">
        <v>28</v>
      </c>
      <c r="F2" s="27" t="s">
        <v>0</v>
      </c>
      <c r="G2" s="27"/>
      <c r="H2" s="27"/>
      <c r="I2" s="27"/>
      <c r="J2" s="27"/>
      <c r="K2" s="27"/>
      <c r="L2" s="27" t="s">
        <v>9</v>
      </c>
      <c r="M2" s="27" t="s">
        <v>10</v>
      </c>
    </row>
    <row r="3" spans="2:13" x14ac:dyDescent="0.25">
      <c r="B3" s="3">
        <v>-4</v>
      </c>
      <c r="C3" s="3">
        <f>9*SIN(B3) - B3</f>
        <v>10.811222457771354</v>
      </c>
      <c r="E3" s="25">
        <v>0</v>
      </c>
      <c r="F3" s="25">
        <v>2.5</v>
      </c>
      <c r="G3" s="25">
        <f>9*SIN(F3)-F3</f>
        <v>2.8862492969356088</v>
      </c>
      <c r="H3" s="25">
        <f>9*COS(F3)-1</f>
        <v>-8.2102925399224027</v>
      </c>
      <c r="I3" s="25">
        <f>-9*SIN(F3)</f>
        <v>-5.3862492969356088</v>
      </c>
      <c r="J3" s="25">
        <f>ABS((I3*G3)/(H3^2))</f>
        <v>0.23062321767909019</v>
      </c>
      <c r="K3" s="25">
        <f>F3-(G3/H3)</f>
        <v>2.8515403723924906</v>
      </c>
      <c r="L3" s="26"/>
      <c r="M3" s="26"/>
    </row>
    <row r="4" spans="2:13" x14ac:dyDescent="0.25">
      <c r="B4" s="3">
        <f>B3+1</f>
        <v>-3</v>
      </c>
      <c r="C4" s="3">
        <f t="shared" ref="C4:C12" si="0">9*SIN(B4) - B4</f>
        <v>1.7299199274611952</v>
      </c>
      <c r="E4" s="25">
        <f>E3+1</f>
        <v>1</v>
      </c>
      <c r="F4" s="25">
        <f>K3</f>
        <v>2.8515403723924906</v>
      </c>
      <c r="G4" s="25">
        <f t="shared" ref="G4:G5" si="1">9*SIN(F4)-F4</f>
        <v>-0.27751946673229844</v>
      </c>
      <c r="H4" s="25">
        <f t="shared" ref="H4:H5" si="2">9*COS(F4)-1</f>
        <v>-9.6240603185056806</v>
      </c>
      <c r="I4" s="25">
        <f t="shared" ref="I4:I5" si="3">-9*SIN(F4)</f>
        <v>-2.5740209056601921</v>
      </c>
      <c r="J4" s="25">
        <f t="shared" ref="J4:J5" si="4">ABS((I4*G4)/(H4^2))</f>
        <v>7.7123876339817111E-3</v>
      </c>
      <c r="K4" s="25">
        <f t="shared" ref="K4:K5" si="5">F4-(G4/H4)</f>
        <v>2.8227043658060951</v>
      </c>
      <c r="L4" s="25">
        <f>ABS(K4-K3)</f>
        <v>2.8836006586395513E-2</v>
      </c>
      <c r="M4" s="25" t="str">
        <f>IF(L4&lt;=0.003,"Convergente","Divergente")</f>
        <v>Divergente</v>
      </c>
    </row>
    <row r="5" spans="2:13" x14ac:dyDescent="0.25">
      <c r="B5" s="3">
        <f t="shared" ref="B5:B12" si="6">B4+1</f>
        <v>-2</v>
      </c>
      <c r="C5" s="3">
        <f t="shared" si="0"/>
        <v>-6.1836768414311347</v>
      </c>
      <c r="E5" s="25">
        <f t="shared" ref="E5" si="7">E4+1</f>
        <v>2</v>
      </c>
      <c r="F5" s="25">
        <f t="shared" ref="F5" si="8">K4</f>
        <v>2.8227043658060951</v>
      </c>
      <c r="G5" s="25">
        <f t="shared" si="1"/>
        <v>-1.1045572817729443E-3</v>
      </c>
      <c r="H5" s="25">
        <f t="shared" si="2"/>
        <v>-9.5462608502511497</v>
      </c>
      <c r="I5" s="25">
        <f t="shared" si="3"/>
        <v>-2.8215998085243221</v>
      </c>
      <c r="J5" s="25">
        <f t="shared" si="4"/>
        <v>3.4199288102442547E-5</v>
      </c>
      <c r="K5" s="28">
        <f t="shared" si="5"/>
        <v>2.8225886600550059</v>
      </c>
      <c r="L5" s="25">
        <f>ABS(K5-K4)</f>
        <v>1.1570575108921233E-4</v>
      </c>
      <c r="M5" s="25" t="str">
        <f t="shared" ref="M5" si="9">IF(L5&lt;=0.003,"Convergente","Divergente")</f>
        <v>Convergente</v>
      </c>
    </row>
    <row r="6" spans="2:13" x14ac:dyDescent="0.25">
      <c r="B6" s="4">
        <f t="shared" si="6"/>
        <v>-1</v>
      </c>
      <c r="C6" s="4">
        <f t="shared" si="0"/>
        <v>-6.5732388632710688</v>
      </c>
    </row>
    <row r="7" spans="2:13" x14ac:dyDescent="0.25">
      <c r="B7" s="4">
        <f t="shared" si="6"/>
        <v>0</v>
      </c>
      <c r="C7" s="4">
        <f t="shared" si="0"/>
        <v>0</v>
      </c>
    </row>
    <row r="8" spans="2:13" x14ac:dyDescent="0.25">
      <c r="B8" s="14">
        <f t="shared" si="6"/>
        <v>1</v>
      </c>
      <c r="C8" s="3">
        <f t="shared" si="0"/>
        <v>6.5732388632710688</v>
      </c>
    </row>
    <row r="9" spans="2:13" x14ac:dyDescent="0.25">
      <c r="B9" s="4">
        <f t="shared" si="6"/>
        <v>2</v>
      </c>
      <c r="C9" s="4">
        <f t="shared" si="0"/>
        <v>6.1836768414311347</v>
      </c>
    </row>
    <row r="10" spans="2:13" x14ac:dyDescent="0.25">
      <c r="B10" s="4">
        <f t="shared" si="6"/>
        <v>3</v>
      </c>
      <c r="C10" s="4">
        <f t="shared" si="0"/>
        <v>-1.7299199274611952</v>
      </c>
    </row>
    <row r="11" spans="2:13" x14ac:dyDescent="0.25">
      <c r="B11" s="3">
        <f t="shared" si="6"/>
        <v>4</v>
      </c>
      <c r="C11" s="3">
        <f t="shared" si="0"/>
        <v>-10.811222457771354</v>
      </c>
    </row>
    <row r="12" spans="2:13" x14ac:dyDescent="0.25">
      <c r="B12" s="3">
        <f t="shared" si="6"/>
        <v>5</v>
      </c>
      <c r="C12" s="3">
        <f t="shared" si="0"/>
        <v>-13.630318471968247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Ejemplo1</vt:lpstr>
      <vt:lpstr>Ejemplo2</vt:lpstr>
      <vt:lpstr>Ejemplo1 y 2 R.F</vt:lpstr>
      <vt:lpstr>Tarea 2</vt:lpstr>
      <vt:lpstr>Tarea 3</vt:lpstr>
      <vt:lpstr>Ejemplo1 P.F</vt:lpstr>
      <vt:lpstr>Ejemplo2 P.F</vt:lpstr>
      <vt:lpstr>Ejemplo3 P.F</vt:lpstr>
      <vt:lpstr>Ejemplo0 N-R</vt:lpstr>
      <vt:lpstr>Ejemplo1 N-R</vt:lpstr>
      <vt:lpstr>Ejemplo2 N-R</vt:lpstr>
      <vt:lpstr>Ejemplo3 N-R</vt:lpstr>
      <vt:lpstr>Tarea 4</vt:lpstr>
      <vt:lpstr>Ejemplo0 F.C Grado 3</vt:lpstr>
      <vt:lpstr>Ejemplo1 F.C Grado 4</vt:lpstr>
      <vt:lpstr>Ejemplo2 F.C Grado 3</vt:lpstr>
      <vt:lpstr>'Ejemplo3 P.F'!Área_de_impresión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2020-02-20T17:46:23Z</cp:lastPrinted>
  <dcterms:created xsi:type="dcterms:W3CDTF">2020-02-06T18:18:20Z</dcterms:created>
  <dcterms:modified xsi:type="dcterms:W3CDTF">2020-03-03T18:24:39Z</dcterms:modified>
</cp:coreProperties>
</file>