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3C7911A1-3C7B-CB42-BF6F-B375FD1F918A}" xr6:coauthVersionLast="45" xr6:coauthVersionMax="45" xr10:uidLastSave="{00000000-0000-0000-0000-000000000000}"/>
  <bookViews>
    <workbookView xWindow="0" yWindow="460" windowWidth="25600" windowHeight="14060" firstSheet="14" activeTab="18" xr2:uid="{00000000-000D-0000-FFFF-FFFF00000000}"/>
  </bookViews>
  <sheets>
    <sheet name="CRAMER" sheetId="1" r:id="rId1"/>
    <sheet name="MATRICIAL" sheetId="2" r:id="rId2"/>
    <sheet name="TRANSFORMACIONES ELEMENTALES" sheetId="3" r:id="rId3"/>
    <sheet name="Jacobi y Gauss-Seidel" sheetId="4" r:id="rId4"/>
    <sheet name="LU 2x2" sheetId="5" r:id="rId5"/>
    <sheet name="LU 2x2 Tarea" sheetId="9" r:id="rId6"/>
    <sheet name="LU 3x3" sheetId="6" r:id="rId7"/>
    <sheet name="LU 3x3 Ejemplos" sheetId="8" r:id="rId8"/>
    <sheet name="Krylov Ej 1" sheetId="10" r:id="rId9"/>
    <sheet name="Krylov Ej 2" sheetId="11" r:id="rId10"/>
    <sheet name="Krylov Ej 3" sheetId="13" r:id="rId11"/>
    <sheet name="Krylov Ej 4" sheetId="15" r:id="rId12"/>
    <sheet name="Método de potencias(Máximo) 2x2" sheetId="16" r:id="rId13"/>
    <sheet name="Método de potencias(Mínimo) 2x2" sheetId="17" r:id="rId14"/>
    <sheet name="Método de potencias(Máximo) 3x3" sheetId="18" r:id="rId15"/>
    <sheet name="Método de potencias(Mínimo) 3x3" sheetId="20" r:id="rId16"/>
    <sheet name="LU 3x3 Ej7" sheetId="21" r:id="rId17"/>
    <sheet name="Krylov Ej8 b" sheetId="22" r:id="rId18"/>
    <sheet name="Método Potencias (Máximo)3x3 Ej" sheetId="25" r:id="rId19"/>
    <sheet name="Método Potencias (Mínimo)3x3 Ej" sheetId="26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5" i="25" l="1"/>
  <c r="K45" i="25"/>
  <c r="L45" i="25"/>
  <c r="J46" i="25"/>
  <c r="K46" i="25"/>
  <c r="L46" i="25"/>
  <c r="J47" i="25"/>
  <c r="K47" i="25"/>
  <c r="L47" i="25"/>
  <c r="J36" i="25"/>
  <c r="K36" i="25"/>
  <c r="L36" i="25"/>
  <c r="J37" i="25"/>
  <c r="K37" i="25"/>
  <c r="L37" i="25"/>
  <c r="J38" i="25"/>
  <c r="K38" i="25"/>
  <c r="L38" i="25"/>
  <c r="J39" i="25"/>
  <c r="K39" i="25"/>
  <c r="L39" i="25"/>
  <c r="J40" i="25"/>
  <c r="K40" i="25"/>
  <c r="L40" i="25"/>
  <c r="J41" i="25"/>
  <c r="K41" i="25"/>
  <c r="L41" i="25"/>
  <c r="J42" i="25"/>
  <c r="K42" i="25"/>
  <c r="L42" i="25"/>
  <c r="J43" i="25"/>
  <c r="K43" i="25"/>
  <c r="L43" i="25"/>
  <c r="J44" i="25"/>
  <c r="K44" i="25"/>
  <c r="L44" i="25"/>
  <c r="J30" i="25" l="1"/>
  <c r="K30" i="25"/>
  <c r="L30" i="25"/>
  <c r="J31" i="25"/>
  <c r="K31" i="25"/>
  <c r="L31" i="25"/>
  <c r="J32" i="25"/>
  <c r="K32" i="25"/>
  <c r="L32" i="25"/>
  <c r="J33" i="25"/>
  <c r="K33" i="25"/>
  <c r="L33" i="25"/>
  <c r="J34" i="25"/>
  <c r="K34" i="25"/>
  <c r="L34" i="25"/>
  <c r="J35" i="25"/>
  <c r="K35" i="25"/>
  <c r="L35" i="25"/>
  <c r="C20" i="26" a="1"/>
  <c r="D22" i="26" s="1"/>
  <c r="L11" i="26"/>
  <c r="L10" i="26"/>
  <c r="L9" i="26"/>
  <c r="L29" i="25"/>
  <c r="K29" i="25"/>
  <c r="J29" i="25"/>
  <c r="L28" i="25"/>
  <c r="K28" i="25"/>
  <c r="J28" i="25"/>
  <c r="L27" i="25"/>
  <c r="K27" i="25"/>
  <c r="J27" i="25"/>
  <c r="L26" i="25"/>
  <c r="K26" i="25"/>
  <c r="J26" i="25"/>
  <c r="L25" i="25"/>
  <c r="K25" i="25"/>
  <c r="J25" i="25"/>
  <c r="L24" i="25"/>
  <c r="K24" i="25"/>
  <c r="J24" i="25"/>
  <c r="L23" i="25"/>
  <c r="K23" i="25"/>
  <c r="J23" i="25"/>
  <c r="L22" i="25"/>
  <c r="K22" i="25"/>
  <c r="J22" i="25"/>
  <c r="L21" i="25"/>
  <c r="K21" i="25"/>
  <c r="J21" i="25"/>
  <c r="L20" i="25"/>
  <c r="K20" i="25"/>
  <c r="J20" i="25"/>
  <c r="L19" i="25"/>
  <c r="K19" i="25"/>
  <c r="J19" i="25"/>
  <c r="L18" i="25"/>
  <c r="K18" i="25"/>
  <c r="J18" i="25"/>
  <c r="L17" i="25"/>
  <c r="K17" i="25"/>
  <c r="J17" i="25"/>
  <c r="L16" i="25"/>
  <c r="K16" i="25"/>
  <c r="J16" i="25"/>
  <c r="L15" i="25"/>
  <c r="K15" i="25"/>
  <c r="J15" i="25"/>
  <c r="L14" i="25"/>
  <c r="K14" i="25"/>
  <c r="J14" i="25"/>
  <c r="L13" i="25"/>
  <c r="K13" i="25"/>
  <c r="J13" i="25"/>
  <c r="L12" i="25"/>
  <c r="K12" i="25"/>
  <c r="J12" i="25"/>
  <c r="M11" i="25"/>
  <c r="L11" i="25"/>
  <c r="K11" i="25"/>
  <c r="J11" i="25"/>
  <c r="M10" i="25"/>
  <c r="L10" i="25"/>
  <c r="K10" i="25"/>
  <c r="J10" i="25"/>
  <c r="M9" i="25"/>
  <c r="L9" i="25"/>
  <c r="K9" i="25"/>
  <c r="J9" i="25"/>
  <c r="M29" i="22"/>
  <c r="L29" i="22"/>
  <c r="K29" i="22"/>
  <c r="M28" i="22"/>
  <c r="L28" i="22"/>
  <c r="K28" i="22"/>
  <c r="M27" i="22"/>
  <c r="L27" i="22"/>
  <c r="K27" i="22"/>
  <c r="M23" i="22"/>
  <c r="L23" i="22"/>
  <c r="K23" i="22"/>
  <c r="M22" i="22"/>
  <c r="L22" i="22"/>
  <c r="K22" i="22"/>
  <c r="M21" i="22"/>
  <c r="L21" i="22"/>
  <c r="K21" i="22"/>
  <c r="Y16" i="22"/>
  <c r="AE16" i="22" s="1"/>
  <c r="N16" i="22"/>
  <c r="M16" i="22"/>
  <c r="L16" i="22"/>
  <c r="K16" i="22"/>
  <c r="Y15" i="22"/>
  <c r="AE15" i="22" s="1"/>
  <c r="N15" i="22"/>
  <c r="M15" i="22"/>
  <c r="L15" i="22"/>
  <c r="K15" i="22"/>
  <c r="Y14" i="22"/>
  <c r="AE14" i="22" s="1"/>
  <c r="N14" i="22"/>
  <c r="M14" i="22"/>
  <c r="L14" i="22"/>
  <c r="K14" i="22"/>
  <c r="O9" i="25" l="1" a="1"/>
  <c r="O9" i="25" s="1"/>
  <c r="J29" i="26"/>
  <c r="J20" i="26"/>
  <c r="J14" i="26"/>
  <c r="J23" i="26"/>
  <c r="J17" i="26"/>
  <c r="J11" i="26"/>
  <c r="J26" i="26"/>
  <c r="C20" i="26"/>
  <c r="D21" i="26"/>
  <c r="E22" i="26"/>
  <c r="D20" i="26"/>
  <c r="E21" i="26"/>
  <c r="E20" i="26"/>
  <c r="C22" i="26"/>
  <c r="C21" i="26"/>
  <c r="P14" i="22" a="1"/>
  <c r="P16" i="22" s="1"/>
  <c r="AU4" i="4"/>
  <c r="AV4" i="4" s="1"/>
  <c r="AW4" i="4" s="1"/>
  <c r="AX4" i="4" s="1"/>
  <c r="AY4" i="4" s="1"/>
  <c r="AZ4" i="4" s="1"/>
  <c r="BA4" i="4" s="1"/>
  <c r="BB4" i="4" s="1"/>
  <c r="BC4" i="4" s="1"/>
  <c r="AU5" i="4"/>
  <c r="AU6" i="4"/>
  <c r="AV5" i="4" s="1"/>
  <c r="AU7" i="4"/>
  <c r="AU8" i="4"/>
  <c r="AU9" i="4"/>
  <c r="AU10" i="4"/>
  <c r="AU13" i="4" s="1"/>
  <c r="AU11" i="4"/>
  <c r="AU12" i="4"/>
  <c r="AN4" i="4"/>
  <c r="AO4" i="4" s="1"/>
  <c r="AP4" i="4" s="1"/>
  <c r="AQ4" i="4" s="1"/>
  <c r="AR4" i="4" s="1"/>
  <c r="AS4" i="4" s="1"/>
  <c r="AT4" i="4" s="1"/>
  <c r="AN5" i="4"/>
  <c r="AN8" i="4" s="1"/>
  <c r="AN11" i="4" s="1"/>
  <c r="AM5" i="4"/>
  <c r="AL7" i="4"/>
  <c r="AL6" i="4"/>
  <c r="AL5" i="4"/>
  <c r="AM4" i="4"/>
  <c r="O10" i="25" l="1"/>
  <c r="O11" i="25"/>
  <c r="P9" i="25" s="1" a="1"/>
  <c r="P9" i="25" s="1"/>
  <c r="Q9" i="25" s="1"/>
  <c r="M12" i="25" s="1"/>
  <c r="K24" i="26"/>
  <c r="K18" i="26"/>
  <c r="K27" i="26"/>
  <c r="K9" i="26"/>
  <c r="K21" i="26"/>
  <c r="K15" i="26"/>
  <c r="K12" i="26"/>
  <c r="J25" i="26"/>
  <c r="J28" i="26"/>
  <c r="J13" i="26"/>
  <c r="J22" i="26"/>
  <c r="J16" i="26"/>
  <c r="J10" i="26"/>
  <c r="J19" i="26"/>
  <c r="K28" i="26"/>
  <c r="K13" i="26"/>
  <c r="K22" i="26"/>
  <c r="K16" i="26"/>
  <c r="K10" i="26"/>
  <c r="K25" i="26"/>
  <c r="K19" i="26"/>
  <c r="I21" i="26"/>
  <c r="I15" i="26"/>
  <c r="I24" i="26"/>
  <c r="I18" i="26"/>
  <c r="I12" i="26"/>
  <c r="I27" i="26"/>
  <c r="I9" i="26"/>
  <c r="I22" i="26"/>
  <c r="I25" i="26"/>
  <c r="I19" i="26"/>
  <c r="I28" i="26"/>
  <c r="I13" i="26"/>
  <c r="I16" i="26"/>
  <c r="I10" i="26"/>
  <c r="J21" i="26"/>
  <c r="J15" i="26"/>
  <c r="J24" i="26"/>
  <c r="J18" i="26"/>
  <c r="J12" i="26"/>
  <c r="J27" i="26"/>
  <c r="J9" i="26"/>
  <c r="I26" i="26"/>
  <c r="I29" i="26"/>
  <c r="I20" i="26"/>
  <c r="I14" i="26"/>
  <c r="I23" i="26"/>
  <c r="I17" i="26"/>
  <c r="I11" i="26"/>
  <c r="K20" i="26"/>
  <c r="K23" i="26"/>
  <c r="K17" i="26"/>
  <c r="K11" i="26"/>
  <c r="K26" i="26"/>
  <c r="K29" i="26"/>
  <c r="K14" i="26"/>
  <c r="P14" i="22"/>
  <c r="P15" i="22"/>
  <c r="N22" i="22" s="1"/>
  <c r="N21" i="22"/>
  <c r="V14" i="22"/>
  <c r="AD14" i="22" s="1"/>
  <c r="N23" i="22"/>
  <c r="V16" i="22"/>
  <c r="AD16" i="22" s="1"/>
  <c r="AV6" i="4"/>
  <c r="AV8" i="4"/>
  <c r="AV11" i="4" s="1"/>
  <c r="AV7" i="4"/>
  <c r="AV10" i="4" s="1"/>
  <c r="AV13" i="4" s="1"/>
  <c r="AN6" i="4"/>
  <c r="AM6" i="4"/>
  <c r="AM7" i="4" s="1"/>
  <c r="T25" i="21"/>
  <c r="T26" i="21"/>
  <c r="T24" i="21"/>
  <c r="AB26" i="21"/>
  <c r="AA26" i="21"/>
  <c r="Z26" i="21"/>
  <c r="AA25" i="21"/>
  <c r="Z25" i="21"/>
  <c r="Q25" i="21"/>
  <c r="Q24" i="21"/>
  <c r="P24" i="21"/>
  <c r="M8" i="21"/>
  <c r="L8" i="21"/>
  <c r="K8" i="21"/>
  <c r="O8" i="21" s="1"/>
  <c r="O26" i="21" s="1"/>
  <c r="M7" i="21"/>
  <c r="L7" i="21"/>
  <c r="K7" i="21"/>
  <c r="O7" i="21" s="1"/>
  <c r="M6" i="21"/>
  <c r="L6" i="21"/>
  <c r="K6" i="21"/>
  <c r="R6" i="21" s="1"/>
  <c r="Z24" i="21" s="1"/>
  <c r="N9" i="26" l="1" a="1"/>
  <c r="Q11" i="25"/>
  <c r="M14" i="25" s="1"/>
  <c r="Q10" i="25"/>
  <c r="M13" i="25" s="1"/>
  <c r="V15" i="22"/>
  <c r="AD15" i="22" s="1"/>
  <c r="P21" i="22" a="1"/>
  <c r="AW5" i="4"/>
  <c r="AV9" i="4"/>
  <c r="AV12" i="4" s="1"/>
  <c r="AN9" i="4"/>
  <c r="AN12" i="4" s="1"/>
  <c r="AN7" i="4"/>
  <c r="AN10" i="4" s="1"/>
  <c r="AN13" i="4" s="1"/>
  <c r="AM9" i="4"/>
  <c r="AM12" i="4" s="1"/>
  <c r="AM8" i="4"/>
  <c r="AM11" i="4" s="1"/>
  <c r="AM10" i="4"/>
  <c r="AM13" i="4" s="1"/>
  <c r="T6" i="21"/>
  <c r="AB24" i="21" s="1"/>
  <c r="O6" i="21"/>
  <c r="O24" i="21" s="1"/>
  <c r="S6" i="21"/>
  <c r="AA24" i="21" s="1"/>
  <c r="O25" i="21"/>
  <c r="I48" i="20"/>
  <c r="J48" i="20"/>
  <c r="K48" i="20"/>
  <c r="I49" i="20"/>
  <c r="J49" i="20"/>
  <c r="K49" i="20"/>
  <c r="I50" i="20"/>
  <c r="J50" i="20"/>
  <c r="K50" i="20"/>
  <c r="I45" i="20"/>
  <c r="J45" i="20"/>
  <c r="K45" i="20"/>
  <c r="I46" i="20"/>
  <c r="J46" i="20"/>
  <c r="K46" i="20"/>
  <c r="I47" i="20"/>
  <c r="J47" i="20"/>
  <c r="K47" i="20"/>
  <c r="I36" i="20"/>
  <c r="J36" i="20"/>
  <c r="K36" i="20"/>
  <c r="I37" i="20"/>
  <c r="J37" i="20"/>
  <c r="K37" i="20"/>
  <c r="I38" i="20"/>
  <c r="J38" i="20"/>
  <c r="K38" i="20"/>
  <c r="I39" i="20"/>
  <c r="J39" i="20"/>
  <c r="K39" i="20"/>
  <c r="I40" i="20"/>
  <c r="J40" i="20"/>
  <c r="K40" i="20"/>
  <c r="I41" i="20"/>
  <c r="J41" i="20"/>
  <c r="K41" i="20"/>
  <c r="I42" i="20"/>
  <c r="J42" i="20"/>
  <c r="K42" i="20"/>
  <c r="I43" i="20"/>
  <c r="J43" i="20"/>
  <c r="K43" i="20"/>
  <c r="I44" i="20"/>
  <c r="J44" i="20"/>
  <c r="K44" i="20"/>
  <c r="I30" i="20"/>
  <c r="J30" i="20"/>
  <c r="K30" i="20"/>
  <c r="I31" i="20"/>
  <c r="J31" i="20"/>
  <c r="K31" i="20"/>
  <c r="I32" i="20"/>
  <c r="J32" i="20"/>
  <c r="K32" i="20"/>
  <c r="I33" i="20"/>
  <c r="J33" i="20"/>
  <c r="K33" i="20"/>
  <c r="I34" i="20"/>
  <c r="J34" i="20"/>
  <c r="K34" i="20"/>
  <c r="I35" i="20"/>
  <c r="J35" i="20"/>
  <c r="K35" i="20"/>
  <c r="I27" i="20"/>
  <c r="J27" i="20"/>
  <c r="K27" i="20"/>
  <c r="L27" i="20"/>
  <c r="N27" i="20" s="1" a="1"/>
  <c r="I28" i="20"/>
  <c r="J28" i="20"/>
  <c r="K28" i="20"/>
  <c r="L28" i="20"/>
  <c r="I29" i="20"/>
  <c r="J29" i="20"/>
  <c r="K29" i="20"/>
  <c r="L29" i="20"/>
  <c r="I18" i="20"/>
  <c r="J18" i="20"/>
  <c r="N18" i="20" s="1" a="1"/>
  <c r="K18" i="20"/>
  <c r="L18" i="20"/>
  <c r="I19" i="20"/>
  <c r="J19" i="20"/>
  <c r="K19" i="20"/>
  <c r="L19" i="20"/>
  <c r="I20" i="20"/>
  <c r="J20" i="20"/>
  <c r="K20" i="20"/>
  <c r="L20" i="20"/>
  <c r="I21" i="20"/>
  <c r="J21" i="20"/>
  <c r="K21" i="20"/>
  <c r="I22" i="20"/>
  <c r="J22" i="20"/>
  <c r="K22" i="20"/>
  <c r="I23" i="20"/>
  <c r="J23" i="20"/>
  <c r="K23" i="20"/>
  <c r="I24" i="20"/>
  <c r="J24" i="20"/>
  <c r="K24" i="20"/>
  <c r="I25" i="20"/>
  <c r="J25" i="20"/>
  <c r="K25" i="20"/>
  <c r="I26" i="20"/>
  <c r="J26" i="20"/>
  <c r="K26" i="20"/>
  <c r="R15" i="20"/>
  <c r="Q15" i="20"/>
  <c r="I15" i="20"/>
  <c r="J15" i="20"/>
  <c r="K15" i="20"/>
  <c r="L15" i="20"/>
  <c r="I16" i="20"/>
  <c r="N15" i="20" s="1" a="1"/>
  <c r="J16" i="20"/>
  <c r="K16" i="20"/>
  <c r="L16" i="20"/>
  <c r="I17" i="20"/>
  <c r="J17" i="20"/>
  <c r="K17" i="20"/>
  <c r="L17" i="20"/>
  <c r="N12" i="20" a="1"/>
  <c r="N12" i="20" s="1"/>
  <c r="L13" i="20"/>
  <c r="L14" i="20"/>
  <c r="L12" i="20"/>
  <c r="I12" i="20"/>
  <c r="J12" i="20"/>
  <c r="K12" i="20"/>
  <c r="I13" i="20"/>
  <c r="J13" i="20"/>
  <c r="K13" i="20"/>
  <c r="I14" i="20"/>
  <c r="J14" i="20"/>
  <c r="K14" i="20"/>
  <c r="K11" i="20"/>
  <c r="J11" i="20"/>
  <c r="I11" i="20"/>
  <c r="K10" i="20"/>
  <c r="J10" i="20"/>
  <c r="I10" i="20"/>
  <c r="K9" i="20"/>
  <c r="J9" i="20"/>
  <c r="I9" i="20"/>
  <c r="L11" i="20"/>
  <c r="C20" i="20" a="1"/>
  <c r="C20" i="20"/>
  <c r="D20" i="20"/>
  <c r="E20" i="20"/>
  <c r="C21" i="20"/>
  <c r="D21" i="20"/>
  <c r="E21" i="20"/>
  <c r="C22" i="20"/>
  <c r="D22" i="20"/>
  <c r="E22" i="20"/>
  <c r="L10" i="20"/>
  <c r="L9" i="20"/>
  <c r="J27" i="18"/>
  <c r="K27" i="18"/>
  <c r="L27" i="18"/>
  <c r="M27" i="18"/>
  <c r="O27" i="18" s="1" a="1"/>
  <c r="J28" i="18"/>
  <c r="K28" i="18"/>
  <c r="L28" i="18"/>
  <c r="M28" i="18"/>
  <c r="J29" i="18"/>
  <c r="K29" i="18"/>
  <c r="L29" i="18"/>
  <c r="M29" i="18"/>
  <c r="J24" i="18"/>
  <c r="K24" i="18"/>
  <c r="L24" i="18"/>
  <c r="O24" i="18" s="1" a="1"/>
  <c r="M24" i="18"/>
  <c r="J25" i="18"/>
  <c r="K25" i="18"/>
  <c r="L25" i="18"/>
  <c r="M25" i="18"/>
  <c r="J26" i="18"/>
  <c r="K26" i="18"/>
  <c r="L26" i="18"/>
  <c r="M26" i="18"/>
  <c r="J18" i="18"/>
  <c r="K18" i="18"/>
  <c r="L18" i="18"/>
  <c r="M18" i="18"/>
  <c r="O18" i="18" s="1" a="1"/>
  <c r="J19" i="18"/>
  <c r="K19" i="18"/>
  <c r="L19" i="18"/>
  <c r="M19" i="18"/>
  <c r="J20" i="18"/>
  <c r="K20" i="18"/>
  <c r="L20" i="18"/>
  <c r="M20" i="18"/>
  <c r="J21" i="18"/>
  <c r="K21" i="18"/>
  <c r="L21" i="18"/>
  <c r="J22" i="18"/>
  <c r="K22" i="18"/>
  <c r="L22" i="18"/>
  <c r="J23" i="18"/>
  <c r="K23" i="18"/>
  <c r="L23" i="18"/>
  <c r="S15" i="18"/>
  <c r="R15" i="18"/>
  <c r="J15" i="18"/>
  <c r="K15" i="18"/>
  <c r="O15" i="18" s="1" a="1"/>
  <c r="L15" i="18"/>
  <c r="M15" i="18"/>
  <c r="J16" i="18"/>
  <c r="K16" i="18"/>
  <c r="L16" i="18"/>
  <c r="M16" i="18"/>
  <c r="J17" i="18"/>
  <c r="K17" i="18"/>
  <c r="L17" i="18"/>
  <c r="M17" i="18"/>
  <c r="P12" i="18" a="1"/>
  <c r="P12" i="18" s="1"/>
  <c r="O12" i="18" a="1"/>
  <c r="O12" i="18" s="1"/>
  <c r="M13" i="18"/>
  <c r="M14" i="18"/>
  <c r="M12" i="18"/>
  <c r="J12" i="18"/>
  <c r="K12" i="18"/>
  <c r="L12" i="18"/>
  <c r="J13" i="18"/>
  <c r="K13" i="18"/>
  <c r="L13" i="18"/>
  <c r="J14" i="18"/>
  <c r="K14" i="18"/>
  <c r="L14" i="18"/>
  <c r="Q11" i="18"/>
  <c r="Q10" i="18"/>
  <c r="Q9" i="18"/>
  <c r="L11" i="18"/>
  <c r="K11" i="18"/>
  <c r="J11" i="18"/>
  <c r="L10" i="18"/>
  <c r="K10" i="18"/>
  <c r="J10" i="18"/>
  <c r="L9" i="18"/>
  <c r="K9" i="18"/>
  <c r="J9" i="18"/>
  <c r="M11" i="18"/>
  <c r="M10" i="18"/>
  <c r="M9" i="18"/>
  <c r="O12" i="25" l="1" a="1"/>
  <c r="O13" i="25" s="1"/>
  <c r="N10" i="26"/>
  <c r="N9" i="26"/>
  <c r="N11" i="26"/>
  <c r="P21" i="22"/>
  <c r="P23" i="22"/>
  <c r="P22" i="22"/>
  <c r="AW6" i="4"/>
  <c r="AW8" i="4"/>
  <c r="AW11" i="4" s="1"/>
  <c r="AO5" i="4"/>
  <c r="P8" i="21"/>
  <c r="P26" i="21" s="1"/>
  <c r="P7" i="21"/>
  <c r="N27" i="20"/>
  <c r="N28" i="20"/>
  <c r="N29" i="20"/>
  <c r="N18" i="20"/>
  <c r="N19" i="20"/>
  <c r="N20" i="20"/>
  <c r="N15" i="20"/>
  <c r="N16" i="20"/>
  <c r="N17" i="20"/>
  <c r="N14" i="20"/>
  <c r="N13" i="20"/>
  <c r="N9" i="20" a="1"/>
  <c r="N10" i="20" s="1"/>
  <c r="O27" i="18"/>
  <c r="O29" i="18"/>
  <c r="O28" i="18"/>
  <c r="O24" i="18"/>
  <c r="O25" i="18"/>
  <c r="O26" i="18"/>
  <c r="O18" i="18"/>
  <c r="O19" i="18"/>
  <c r="O20" i="18"/>
  <c r="O15" i="18"/>
  <c r="O16" i="18"/>
  <c r="O17" i="18"/>
  <c r="Q12" i="18"/>
  <c r="Q13" i="18"/>
  <c r="Q14" i="18"/>
  <c r="O14" i="18"/>
  <c r="O13" i="18"/>
  <c r="O9" i="18" a="1"/>
  <c r="O10" i="18" s="1"/>
  <c r="P15" i="17"/>
  <c r="P17" i="17"/>
  <c r="P19" i="17"/>
  <c r="G19" i="17"/>
  <c r="H19" i="17"/>
  <c r="I19" i="17"/>
  <c r="J19" i="17"/>
  <c r="H20" i="17"/>
  <c r="L19" i="17" s="1" a="1"/>
  <c r="I20" i="17"/>
  <c r="J20" i="17"/>
  <c r="G15" i="17"/>
  <c r="H15" i="17"/>
  <c r="I15" i="17"/>
  <c r="J15" i="17"/>
  <c r="H16" i="17"/>
  <c r="L15" i="17" s="1" a="1"/>
  <c r="I16" i="17"/>
  <c r="J16" i="17"/>
  <c r="G17" i="17"/>
  <c r="H17" i="17"/>
  <c r="I17" i="17"/>
  <c r="H18" i="17"/>
  <c r="I18" i="17"/>
  <c r="H13" i="17"/>
  <c r="I13" i="17"/>
  <c r="H14" i="17"/>
  <c r="I14" i="17"/>
  <c r="H11" i="17"/>
  <c r="I11" i="17"/>
  <c r="H12" i="17"/>
  <c r="I12" i="17"/>
  <c r="I10" i="17"/>
  <c r="H10" i="17"/>
  <c r="I9" i="17"/>
  <c r="H9" i="17"/>
  <c r="C18" i="17" a="1"/>
  <c r="C18" i="17" s="1"/>
  <c r="G13" i="17"/>
  <c r="G11" i="17"/>
  <c r="J10" i="17"/>
  <c r="J9" i="17"/>
  <c r="G17" i="16"/>
  <c r="H17" i="16"/>
  <c r="I17" i="16"/>
  <c r="J17" i="16"/>
  <c r="L17" i="16" s="1" a="1"/>
  <c r="H18" i="16"/>
  <c r="I18" i="16"/>
  <c r="J18" i="16"/>
  <c r="G19" i="16"/>
  <c r="H19" i="16"/>
  <c r="I19" i="16"/>
  <c r="H20" i="16"/>
  <c r="I20" i="16"/>
  <c r="G21" i="16"/>
  <c r="H21" i="16"/>
  <c r="I21" i="16"/>
  <c r="H22" i="16"/>
  <c r="I22" i="16"/>
  <c r="G23" i="16"/>
  <c r="H23" i="16"/>
  <c r="I23" i="16"/>
  <c r="H24" i="16"/>
  <c r="I24" i="16"/>
  <c r="G25" i="16"/>
  <c r="H25" i="16"/>
  <c r="I25" i="16"/>
  <c r="H26" i="16"/>
  <c r="I26" i="16"/>
  <c r="G15" i="16"/>
  <c r="H15" i="16"/>
  <c r="L15" i="16" s="1" a="1"/>
  <c r="I15" i="16"/>
  <c r="J15" i="16"/>
  <c r="H16" i="16"/>
  <c r="I16" i="16"/>
  <c r="J16" i="16"/>
  <c r="P13" i="16"/>
  <c r="O13" i="16"/>
  <c r="G13" i="16"/>
  <c r="H13" i="16"/>
  <c r="I13" i="16"/>
  <c r="J13" i="16"/>
  <c r="L13" i="16" a="1"/>
  <c r="L13" i="16" s="1"/>
  <c r="H14" i="16"/>
  <c r="I14" i="16"/>
  <c r="J14" i="16"/>
  <c r="N11" i="16"/>
  <c r="N12" i="16"/>
  <c r="M11" i="16" a="1"/>
  <c r="M11" i="16" s="1"/>
  <c r="L11" i="16" a="1"/>
  <c r="L12" i="16" s="1"/>
  <c r="J12" i="16"/>
  <c r="J11" i="16"/>
  <c r="H11" i="16"/>
  <c r="I11" i="16"/>
  <c r="H12" i="16"/>
  <c r="I12" i="16"/>
  <c r="G11" i="16"/>
  <c r="N10" i="16"/>
  <c r="N9" i="16"/>
  <c r="M9" i="16" a="1"/>
  <c r="M9" i="16" s="1"/>
  <c r="L9" i="16" a="1"/>
  <c r="L9" i="16" s="1"/>
  <c r="J10" i="16"/>
  <c r="J9" i="16"/>
  <c r="I10" i="16"/>
  <c r="H10" i="16"/>
  <c r="I9" i="16"/>
  <c r="H9" i="16"/>
  <c r="O14" i="25" l="1"/>
  <c r="O12" i="25"/>
  <c r="O9" i="26" a="1"/>
  <c r="O9" i="26" s="1"/>
  <c r="P11" i="26" s="1"/>
  <c r="L14" i="26" s="1"/>
  <c r="P12" i="25" a="1"/>
  <c r="P12" i="25" s="1"/>
  <c r="Q12" i="25" s="1"/>
  <c r="M15" i="25" s="1"/>
  <c r="S15" i="22"/>
  <c r="AC15" i="22" s="1"/>
  <c r="N28" i="22"/>
  <c r="S16" i="22"/>
  <c r="AC16" i="22" s="1"/>
  <c r="N29" i="22"/>
  <c r="N27" i="22"/>
  <c r="S14" i="22"/>
  <c r="AC14" i="22" s="1"/>
  <c r="AW9" i="4"/>
  <c r="AW12" i="4" s="1"/>
  <c r="AW7" i="4"/>
  <c r="AW10" i="4" s="1"/>
  <c r="AW13" i="4" s="1"/>
  <c r="AO8" i="4"/>
  <c r="AO11" i="4" s="1"/>
  <c r="AO6" i="4"/>
  <c r="P25" i="21"/>
  <c r="T7" i="21"/>
  <c r="O27" i="20" a="1"/>
  <c r="O27" i="20" s="1"/>
  <c r="Q27" i="20" s="1"/>
  <c r="R27" i="20" s="1"/>
  <c r="O18" i="20" a="1"/>
  <c r="O18" i="20" s="1"/>
  <c r="Q18" i="20" s="1"/>
  <c r="R18" i="20" s="1"/>
  <c r="O15" i="20" a="1"/>
  <c r="O15" i="20" s="1"/>
  <c r="P17" i="20" s="1"/>
  <c r="O12" i="20" a="1"/>
  <c r="O12" i="20" s="1"/>
  <c r="P12" i="20" s="1"/>
  <c r="N9" i="20"/>
  <c r="N11" i="20"/>
  <c r="P27" i="18" a="1"/>
  <c r="P27" i="18" s="1"/>
  <c r="R27" i="18" s="1"/>
  <c r="S27" i="18" s="1"/>
  <c r="P24" i="18" a="1"/>
  <c r="P24" i="18" s="1"/>
  <c r="R24" i="18" s="1"/>
  <c r="S24" i="18" s="1"/>
  <c r="P18" i="18" a="1"/>
  <c r="P18" i="18" s="1"/>
  <c r="R18" i="18" s="1"/>
  <c r="S18" i="18" s="1"/>
  <c r="Q18" i="18"/>
  <c r="M21" i="18" s="1"/>
  <c r="Q20" i="18"/>
  <c r="M23" i="18" s="1"/>
  <c r="Q19" i="18"/>
  <c r="M22" i="18" s="1"/>
  <c r="P15" i="18" a="1"/>
  <c r="P15" i="18" s="1"/>
  <c r="Q17" i="18" s="1"/>
  <c r="O11" i="18"/>
  <c r="O9" i="18"/>
  <c r="P9" i="18" s="1" a="1"/>
  <c r="P9" i="18" s="1"/>
  <c r="L19" i="17"/>
  <c r="L20" i="17"/>
  <c r="L15" i="17"/>
  <c r="L16" i="17"/>
  <c r="L9" i="17" a="1"/>
  <c r="L9" i="17" s="1"/>
  <c r="D19" i="17"/>
  <c r="D18" i="17"/>
  <c r="C19" i="17"/>
  <c r="L17" i="16"/>
  <c r="L18" i="16"/>
  <c r="L15" i="16"/>
  <c r="L16" i="16"/>
  <c r="L14" i="16"/>
  <c r="L11" i="16"/>
  <c r="L10" i="16"/>
  <c r="M19" i="15"/>
  <c r="L19" i="15"/>
  <c r="K19" i="15"/>
  <c r="M18" i="15"/>
  <c r="L18" i="15"/>
  <c r="K18" i="15"/>
  <c r="M17" i="15"/>
  <c r="L17" i="15"/>
  <c r="K17" i="15"/>
  <c r="M13" i="15"/>
  <c r="L13" i="15"/>
  <c r="K13" i="15"/>
  <c r="M12" i="15"/>
  <c r="L12" i="15"/>
  <c r="K12" i="15"/>
  <c r="M11" i="15"/>
  <c r="L11" i="15"/>
  <c r="K11" i="15"/>
  <c r="Y6" i="15"/>
  <c r="AE6" i="15" s="1"/>
  <c r="N6" i="15"/>
  <c r="M6" i="15"/>
  <c r="L6" i="15"/>
  <c r="K6" i="15"/>
  <c r="Y5" i="15"/>
  <c r="AE5" i="15" s="1"/>
  <c r="N5" i="15"/>
  <c r="M5" i="15"/>
  <c r="L5" i="15"/>
  <c r="K5" i="15"/>
  <c r="Y4" i="15"/>
  <c r="AE4" i="15" s="1"/>
  <c r="N4" i="15"/>
  <c r="M4" i="15"/>
  <c r="L4" i="15"/>
  <c r="K4" i="15"/>
  <c r="I4" i="13"/>
  <c r="R4" i="13" s="1"/>
  <c r="P8" i="13" s="1"/>
  <c r="H4" i="13"/>
  <c r="H8" i="13" s="1"/>
  <c r="G4" i="13"/>
  <c r="G8" i="13" s="1"/>
  <c r="R3" i="13"/>
  <c r="P7" i="13" s="1"/>
  <c r="I3" i="13"/>
  <c r="H3" i="13"/>
  <c r="H7" i="13" s="1"/>
  <c r="G3" i="13"/>
  <c r="G7" i="13" s="1"/>
  <c r="K12" i="11"/>
  <c r="K11" i="11"/>
  <c r="I27" i="10"/>
  <c r="I28" i="10"/>
  <c r="I26" i="10"/>
  <c r="I4" i="11"/>
  <c r="R4" i="11" s="1"/>
  <c r="P8" i="11" s="1"/>
  <c r="I3" i="11"/>
  <c r="R3" i="11" s="1"/>
  <c r="P7" i="11" s="1"/>
  <c r="G4" i="11"/>
  <c r="G8" i="11" s="1"/>
  <c r="H4" i="11"/>
  <c r="H8" i="11" s="1"/>
  <c r="H3" i="11"/>
  <c r="K3" i="11" s="1" a="1"/>
  <c r="K3" i="11" s="1"/>
  <c r="I7" i="11" s="1"/>
  <c r="O3" i="11" s="1"/>
  <c r="O7" i="11" s="1"/>
  <c r="G3" i="11"/>
  <c r="G7" i="11" s="1"/>
  <c r="P10" i="26" l="1"/>
  <c r="L13" i="26" s="1"/>
  <c r="P9" i="26"/>
  <c r="L12" i="26" s="1"/>
  <c r="N12" i="26" s="1" a="1"/>
  <c r="Q14" i="25"/>
  <c r="M17" i="25" s="1"/>
  <c r="Q13" i="25"/>
  <c r="M16" i="25" s="1"/>
  <c r="AA20" i="22" a="1"/>
  <c r="AA22" i="22" s="1"/>
  <c r="P27" i="22" a="1"/>
  <c r="AX5" i="4"/>
  <c r="AO9" i="4"/>
  <c r="AO12" i="4" s="1"/>
  <c r="AO7" i="4"/>
  <c r="AO10" i="4" s="1"/>
  <c r="AO13" i="4" s="1"/>
  <c r="AB25" i="21"/>
  <c r="AG24" i="21" s="1" a="1"/>
  <c r="Q8" i="21"/>
  <c r="Q26" i="21" s="1"/>
  <c r="V19" i="21" s="1" a="1"/>
  <c r="P27" i="20"/>
  <c r="L30" i="20" s="1"/>
  <c r="N30" i="20" s="1" a="1"/>
  <c r="P29" i="20"/>
  <c r="L32" i="20" s="1"/>
  <c r="P28" i="20"/>
  <c r="L31" i="20" s="1"/>
  <c r="P18" i="20"/>
  <c r="L21" i="20" s="1"/>
  <c r="N21" i="20" s="1" a="1"/>
  <c r="P19" i="20"/>
  <c r="L22" i="20" s="1"/>
  <c r="P20" i="20"/>
  <c r="L23" i="20" s="1"/>
  <c r="P15" i="20"/>
  <c r="P16" i="20"/>
  <c r="P14" i="20"/>
  <c r="P13" i="20"/>
  <c r="O9" i="20" a="1"/>
  <c r="O9" i="20" s="1"/>
  <c r="Q27" i="18"/>
  <c r="Q29" i="18"/>
  <c r="Q28" i="18"/>
  <c r="Q24" i="18"/>
  <c r="Q25" i="18"/>
  <c r="Q26" i="18"/>
  <c r="O21" i="18" a="1"/>
  <c r="Q15" i="18"/>
  <c r="Q16" i="18"/>
  <c r="M19" i="17" a="1"/>
  <c r="M19" i="17" s="1"/>
  <c r="O19" i="17" s="1"/>
  <c r="M15" i="17" a="1"/>
  <c r="M15" i="17" s="1"/>
  <c r="O15" i="17" s="1"/>
  <c r="L10" i="17"/>
  <c r="M9" i="17" s="1" a="1"/>
  <c r="M9" i="17" s="1"/>
  <c r="N9" i="17" s="1"/>
  <c r="J11" i="17" s="1"/>
  <c r="M17" i="16" a="1"/>
  <c r="M17" i="16" s="1"/>
  <c r="O17" i="16" s="1"/>
  <c r="P17" i="16" s="1"/>
  <c r="M15" i="16" a="1"/>
  <c r="M15" i="16" s="1"/>
  <c r="O15" i="16" s="1"/>
  <c r="P15" i="16" s="1"/>
  <c r="M13" i="16" a="1"/>
  <c r="M13" i="16" s="1"/>
  <c r="N13" i="16" s="1"/>
  <c r="P4" i="15" a="1"/>
  <c r="P6" i="15" s="1"/>
  <c r="K3" i="13" a="1"/>
  <c r="K4" i="13" s="1"/>
  <c r="I8" i="13" s="1"/>
  <c r="O4" i="13" s="1"/>
  <c r="O8" i="13" s="1"/>
  <c r="H7" i="11"/>
  <c r="K4" i="11"/>
  <c r="I8" i="11" s="1"/>
  <c r="O4" i="11" s="1"/>
  <c r="O8" i="11" s="1"/>
  <c r="O12" i="11" s="1" a="1"/>
  <c r="Y15" i="10"/>
  <c r="AE15" i="10" s="1"/>
  <c r="Y16" i="10"/>
  <c r="AE16" i="10" s="1"/>
  <c r="Y14" i="10"/>
  <c r="AE14" i="10" s="1"/>
  <c r="K28" i="10"/>
  <c r="L28" i="10"/>
  <c r="M28" i="10"/>
  <c r="K29" i="10"/>
  <c r="L29" i="10"/>
  <c r="M29" i="10"/>
  <c r="L27" i="10"/>
  <c r="M27" i="10"/>
  <c r="K27" i="10"/>
  <c r="K22" i="10"/>
  <c r="L22" i="10"/>
  <c r="M22" i="10"/>
  <c r="K23" i="10"/>
  <c r="L23" i="10"/>
  <c r="M23" i="10"/>
  <c r="L21" i="10"/>
  <c r="M21" i="10"/>
  <c r="K21" i="10"/>
  <c r="N15" i="10"/>
  <c r="N16" i="10"/>
  <c r="N14" i="10"/>
  <c r="K15" i="10"/>
  <c r="L15" i="10"/>
  <c r="M15" i="10"/>
  <c r="K16" i="10"/>
  <c r="L16" i="10"/>
  <c r="M16" i="10"/>
  <c r="L14" i="10"/>
  <c r="M14" i="10"/>
  <c r="K14" i="10"/>
  <c r="O15" i="25" l="1" a="1"/>
  <c r="O17" i="25" s="1"/>
  <c r="N12" i="26"/>
  <c r="N14" i="26"/>
  <c r="N13" i="26"/>
  <c r="AB22" i="22"/>
  <c r="AB20" i="22"/>
  <c r="AA20" i="22"/>
  <c r="AC21" i="22"/>
  <c r="AB21" i="22"/>
  <c r="AC20" i="22"/>
  <c r="AA21" i="22"/>
  <c r="AC22" i="22"/>
  <c r="P27" i="22"/>
  <c r="AA14" i="22" s="1"/>
  <c r="AH14" i="22" s="1"/>
  <c r="AA16" i="22"/>
  <c r="AH16" i="22" s="1"/>
  <c r="AA15" i="22"/>
  <c r="AH15" i="22" s="1"/>
  <c r="AX6" i="4"/>
  <c r="AX8" i="4"/>
  <c r="AX11" i="4" s="1"/>
  <c r="AP5" i="4"/>
  <c r="W21" i="21"/>
  <c r="V20" i="21"/>
  <c r="X21" i="21"/>
  <c r="V19" i="21"/>
  <c r="X19" i="21"/>
  <c r="W20" i="21"/>
  <c r="V21" i="21"/>
  <c r="W19" i="21"/>
  <c r="X20" i="21"/>
  <c r="AI24" i="21"/>
  <c r="AH25" i="21"/>
  <c r="AI25" i="21"/>
  <c r="AG24" i="21"/>
  <c r="AH24" i="21"/>
  <c r="AH26" i="21"/>
  <c r="AG26" i="21"/>
  <c r="AI26" i="21"/>
  <c r="AG25" i="21"/>
  <c r="N31" i="20"/>
  <c r="N32" i="20"/>
  <c r="N30" i="20"/>
  <c r="N21" i="20"/>
  <c r="N22" i="20"/>
  <c r="N23" i="20"/>
  <c r="P11" i="20"/>
  <c r="P10" i="20"/>
  <c r="P9" i="20"/>
  <c r="O21" i="18"/>
  <c r="O22" i="18"/>
  <c r="O23" i="18"/>
  <c r="N19" i="17"/>
  <c r="N20" i="17"/>
  <c r="N15" i="17"/>
  <c r="J17" i="17" s="1"/>
  <c r="N16" i="17"/>
  <c r="J18" i="17" s="1"/>
  <c r="N10" i="17"/>
  <c r="J12" i="17" s="1"/>
  <c r="L11" i="17" s="1" a="1"/>
  <c r="N17" i="16"/>
  <c r="J19" i="16" s="1"/>
  <c r="L19" i="16" s="1" a="1"/>
  <c r="N18" i="16"/>
  <c r="J20" i="16" s="1"/>
  <c r="N15" i="16"/>
  <c r="N16" i="16"/>
  <c r="N14" i="16"/>
  <c r="P4" i="15"/>
  <c r="P5" i="15"/>
  <c r="N12" i="15" s="1"/>
  <c r="N11" i="15"/>
  <c r="V4" i="15"/>
  <c r="AD4" i="15" s="1"/>
  <c r="N13" i="15"/>
  <c r="V6" i="15"/>
  <c r="AD6" i="15" s="1"/>
  <c r="K3" i="13"/>
  <c r="I7" i="13" s="1"/>
  <c r="O3" i="13" s="1"/>
  <c r="O7" i="13" s="1"/>
  <c r="O12" i="13" s="1" a="1"/>
  <c r="P12" i="13" s="1"/>
  <c r="K7" i="13" a="1"/>
  <c r="K7" i="11" a="1"/>
  <c r="K8" i="11" s="1"/>
  <c r="T4" i="11" s="1"/>
  <c r="T8" i="11" s="1"/>
  <c r="O12" i="11"/>
  <c r="P13" i="11"/>
  <c r="O13" i="11"/>
  <c r="P12" i="11"/>
  <c r="P14" i="10" a="1"/>
  <c r="P14" i="10" s="1"/>
  <c r="E7" i="9"/>
  <c r="E6" i="9"/>
  <c r="O15" i="25" l="1"/>
  <c r="O16" i="25"/>
  <c r="P15" i="25" s="1" a="1"/>
  <c r="P15" i="25" s="1"/>
  <c r="R15" i="25" s="1"/>
  <c r="S15" i="25" s="1"/>
  <c r="O12" i="26" a="1"/>
  <c r="O12" i="26" s="1"/>
  <c r="P13" i="26" s="1"/>
  <c r="L16" i="26" s="1"/>
  <c r="AC24" i="22" a="1"/>
  <c r="AC32" i="22" s="1"/>
  <c r="I28" i="22" s="1"/>
  <c r="AX9" i="4"/>
  <c r="AX12" i="4" s="1"/>
  <c r="AX7" i="4"/>
  <c r="AX10" i="4" s="1"/>
  <c r="AX13" i="4" s="1"/>
  <c r="AP6" i="4"/>
  <c r="AP8" i="4"/>
  <c r="AP11" i="4" s="1"/>
  <c r="AP7" i="4"/>
  <c r="AP10" i="4" s="1"/>
  <c r="AP13" i="4" s="1"/>
  <c r="T28" i="21" a="1"/>
  <c r="O30" i="20" a="1"/>
  <c r="O30" i="20" s="1"/>
  <c r="Q30" i="20" s="1"/>
  <c r="R30" i="20" s="1"/>
  <c r="P30" i="20"/>
  <c r="L33" i="20" s="1"/>
  <c r="N33" i="20" s="1" a="1"/>
  <c r="N34" i="20" s="1"/>
  <c r="P32" i="20"/>
  <c r="L35" i="20" s="1"/>
  <c r="P31" i="20"/>
  <c r="L34" i="20" s="1"/>
  <c r="O21" i="20" a="1"/>
  <c r="O21" i="20" s="1"/>
  <c r="Q21" i="20" s="1"/>
  <c r="R21" i="20" s="1"/>
  <c r="P21" i="18" a="1"/>
  <c r="P21" i="18" s="1"/>
  <c r="R21" i="18" s="1"/>
  <c r="S21" i="18" s="1"/>
  <c r="L17" i="17" a="1"/>
  <c r="L12" i="17"/>
  <c r="L11" i="17"/>
  <c r="L19" i="16"/>
  <c r="L20" i="16"/>
  <c r="V5" i="15"/>
  <c r="AD5" i="15" s="1"/>
  <c r="P11" i="15" a="1"/>
  <c r="O13" i="13"/>
  <c r="P13" i="13"/>
  <c r="O12" i="13"/>
  <c r="K8" i="13"/>
  <c r="T4" i="13" s="1"/>
  <c r="T8" i="13" s="1"/>
  <c r="K7" i="13"/>
  <c r="T3" i="13" s="1"/>
  <c r="T7" i="13" s="1"/>
  <c r="K7" i="11"/>
  <c r="T3" i="11" s="1"/>
  <c r="T7" i="11" s="1"/>
  <c r="V12" i="11" a="1"/>
  <c r="P16" i="10"/>
  <c r="P15" i="10"/>
  <c r="N22" i="10" s="1"/>
  <c r="N21" i="10"/>
  <c r="V14" i="10"/>
  <c r="AD14" i="10" s="1"/>
  <c r="N23" i="10"/>
  <c r="V16" i="10"/>
  <c r="AD16" i="10" s="1"/>
  <c r="K7" i="9"/>
  <c r="D7" i="9"/>
  <c r="J7" i="9" s="1"/>
  <c r="M7" i="9" s="1"/>
  <c r="K6" i="9"/>
  <c r="D6" i="9"/>
  <c r="J6" i="9" s="1"/>
  <c r="O6" i="9" s="1"/>
  <c r="D28" i="9" s="1"/>
  <c r="E29" i="9"/>
  <c r="D29" i="9"/>
  <c r="H21" i="9"/>
  <c r="H20" i="9"/>
  <c r="E20" i="9"/>
  <c r="T25" i="8"/>
  <c r="T26" i="8"/>
  <c r="T24" i="8"/>
  <c r="AB26" i="8"/>
  <c r="AA26" i="8"/>
  <c r="Z26" i="8"/>
  <c r="AA25" i="8"/>
  <c r="Z25" i="8"/>
  <c r="Q25" i="8"/>
  <c r="Q24" i="8"/>
  <c r="P24" i="8"/>
  <c r="M8" i="8"/>
  <c r="L8" i="8"/>
  <c r="K8" i="8"/>
  <c r="O8" i="8" s="1"/>
  <c r="O26" i="8" s="1"/>
  <c r="M7" i="8"/>
  <c r="L7" i="8"/>
  <c r="K7" i="8"/>
  <c r="O7" i="8" s="1"/>
  <c r="M6" i="8"/>
  <c r="L6" i="8"/>
  <c r="S6" i="8" s="1"/>
  <c r="AA24" i="8" s="1"/>
  <c r="K6" i="8"/>
  <c r="R6" i="8" s="1"/>
  <c r="Z24" i="8" s="1"/>
  <c r="P12" i="26" l="1"/>
  <c r="L15" i="26" s="1"/>
  <c r="P14" i="26"/>
  <c r="L17" i="26" s="1"/>
  <c r="Q16" i="25"/>
  <c r="M19" i="25" s="1"/>
  <c r="Q17" i="25"/>
  <c r="M20" i="25" s="1"/>
  <c r="Q15" i="25"/>
  <c r="M18" i="25" s="1"/>
  <c r="AC24" i="22"/>
  <c r="AC30" i="22" s="1"/>
  <c r="I26" i="22" s="1"/>
  <c r="AC31" i="22"/>
  <c r="I27" i="22" s="1"/>
  <c r="AY5" i="4"/>
  <c r="AP9" i="4"/>
  <c r="AP12" i="4" s="1"/>
  <c r="AQ5" i="4"/>
  <c r="T30" i="21"/>
  <c r="AE26" i="21" s="1"/>
  <c r="T28" i="21"/>
  <c r="AE24" i="21" s="1"/>
  <c r="T29" i="21"/>
  <c r="AE25" i="21" s="1"/>
  <c r="N33" i="20"/>
  <c r="N35" i="20"/>
  <c r="O33" i="20" a="1"/>
  <c r="O33" i="20" s="1"/>
  <c r="Q33" i="20" s="1"/>
  <c r="R33" i="20" s="1"/>
  <c r="P21" i="20"/>
  <c r="L24" i="20" s="1"/>
  <c r="P22" i="20"/>
  <c r="L25" i="20" s="1"/>
  <c r="P23" i="20"/>
  <c r="L26" i="20" s="1"/>
  <c r="Q21" i="18"/>
  <c r="Q22" i="18"/>
  <c r="Q23" i="18"/>
  <c r="L17" i="17"/>
  <c r="L18" i="17"/>
  <c r="M11" i="17" a="1"/>
  <c r="M11" i="17" s="1"/>
  <c r="N11" i="17" s="1"/>
  <c r="J13" i="17" s="1"/>
  <c r="M19" i="16" a="1"/>
  <c r="M19" i="16" s="1"/>
  <c r="O19" i="16" s="1"/>
  <c r="P19" i="16" s="1"/>
  <c r="P11" i="15"/>
  <c r="P13" i="15"/>
  <c r="P12" i="15"/>
  <c r="V12" i="13" a="1"/>
  <c r="V12" i="13" s="1"/>
  <c r="K11" i="13" s="1"/>
  <c r="V12" i="11"/>
  <c r="V13" i="11"/>
  <c r="V15" i="10"/>
  <c r="AD15" i="10" s="1"/>
  <c r="P21" i="10" a="1"/>
  <c r="P23" i="10" s="1"/>
  <c r="D21" i="9"/>
  <c r="P6" i="9"/>
  <c r="E28" i="9" s="1"/>
  <c r="X14" i="9" s="1" a="1"/>
  <c r="M6" i="9"/>
  <c r="D20" i="9" s="1"/>
  <c r="O6" i="8"/>
  <c r="O24" i="8" s="1"/>
  <c r="T6" i="8"/>
  <c r="AB24" i="8" s="1"/>
  <c r="O25" i="8"/>
  <c r="P7" i="8"/>
  <c r="P25" i="8" s="1"/>
  <c r="P8" i="8"/>
  <c r="P26" i="8" s="1"/>
  <c r="Q31" i="5" a="1"/>
  <c r="Q32" i="5" s="1"/>
  <c r="X14" i="5" a="1"/>
  <c r="X14" i="5"/>
  <c r="Y14" i="5"/>
  <c r="X15" i="5"/>
  <c r="Y15" i="5"/>
  <c r="Q29" i="5"/>
  <c r="Q28" i="5"/>
  <c r="M29" i="5"/>
  <c r="N29" i="5"/>
  <c r="N28" i="5"/>
  <c r="M28" i="5"/>
  <c r="Q23" i="5" a="1"/>
  <c r="Q23" i="5" s="1"/>
  <c r="Q21" i="5"/>
  <c r="Q20" i="5"/>
  <c r="X10" i="5" a="1"/>
  <c r="Y11" i="5" s="1"/>
  <c r="K6" i="6"/>
  <c r="M21" i="5"/>
  <c r="N21" i="5"/>
  <c r="N20" i="5"/>
  <c r="M20" i="5"/>
  <c r="J7" i="5"/>
  <c r="M7" i="5" s="1"/>
  <c r="K7" i="5"/>
  <c r="K6" i="5"/>
  <c r="P6" i="5" s="1"/>
  <c r="N7" i="5" s="1"/>
  <c r="J6" i="5"/>
  <c r="M6" i="5" s="1"/>
  <c r="O18" i="25" l="1" a="1"/>
  <c r="O20" i="25" s="1"/>
  <c r="N15" i="26" a="1"/>
  <c r="AY6" i="4"/>
  <c r="AY7" i="4"/>
  <c r="AY10" i="4" s="1"/>
  <c r="AY13" i="4" s="1"/>
  <c r="AY8" i="4"/>
  <c r="AY11" i="4" s="1"/>
  <c r="AQ6" i="4"/>
  <c r="AQ8" i="4"/>
  <c r="AQ11" i="4" s="1"/>
  <c r="AE28" i="21" a="1"/>
  <c r="P33" i="20"/>
  <c r="L36" i="20" s="1"/>
  <c r="N36" i="20" s="1" a="1"/>
  <c r="P34" i="20"/>
  <c r="L37" i="20" s="1"/>
  <c r="P35" i="20"/>
  <c r="L38" i="20" s="1"/>
  <c r="N24" i="20" a="1"/>
  <c r="M17" i="17" a="1"/>
  <c r="M17" i="17" s="1"/>
  <c r="O17" i="17" s="1"/>
  <c r="N12" i="17"/>
  <c r="J14" i="17" s="1"/>
  <c r="L13" i="17" a="1"/>
  <c r="L14" i="17" s="1"/>
  <c r="N19" i="16"/>
  <c r="J21" i="16" s="1"/>
  <c r="L21" i="16" s="1" a="1"/>
  <c r="N20" i="16"/>
  <c r="J22" i="16" s="1"/>
  <c r="N18" i="15"/>
  <c r="S5" i="15"/>
  <c r="AC5" i="15" s="1"/>
  <c r="S6" i="15"/>
  <c r="AC6" i="15" s="1"/>
  <c r="N19" i="15"/>
  <c r="S4" i="15"/>
  <c r="AC4" i="15" s="1"/>
  <c r="N17" i="15"/>
  <c r="V13" i="13"/>
  <c r="K12" i="13" s="1"/>
  <c r="P22" i="10"/>
  <c r="P21" i="10"/>
  <c r="N27" i="10" s="1"/>
  <c r="N28" i="10"/>
  <c r="S15" i="10"/>
  <c r="AC15" i="10" s="1"/>
  <c r="N29" i="10"/>
  <c r="S16" i="10"/>
  <c r="AC16" i="10" s="1"/>
  <c r="X14" i="9"/>
  <c r="Y15" i="9"/>
  <c r="X15" i="9"/>
  <c r="Y14" i="9"/>
  <c r="N7" i="9"/>
  <c r="E21" i="9" s="1"/>
  <c r="X10" i="9" s="1" a="1"/>
  <c r="T7" i="8"/>
  <c r="AB25" i="8" s="1"/>
  <c r="AG24" i="8" s="1" a="1"/>
  <c r="AG26" i="8" s="1"/>
  <c r="Q31" i="5"/>
  <c r="X11" i="5"/>
  <c r="Y10" i="5"/>
  <c r="X10" i="5"/>
  <c r="O6" i="5"/>
  <c r="Z25" i="6"/>
  <c r="AA25" i="6"/>
  <c r="Z26" i="6"/>
  <c r="AA26" i="6"/>
  <c r="AB26" i="6"/>
  <c r="Q25" i="6"/>
  <c r="P24" i="6"/>
  <c r="Q24" i="6"/>
  <c r="K7" i="6"/>
  <c r="O7" i="6" s="1"/>
  <c r="O25" i="6" s="1"/>
  <c r="L7" i="6"/>
  <c r="M7" i="6"/>
  <c r="K8" i="6"/>
  <c r="O8" i="6" s="1"/>
  <c r="O26" i="6" s="1"/>
  <c r="L8" i="6"/>
  <c r="M8" i="6"/>
  <c r="L6" i="6"/>
  <c r="M6" i="6"/>
  <c r="R6" i="6"/>
  <c r="Z24" i="6" s="1"/>
  <c r="O18" i="25" l="1"/>
  <c r="O19" i="25"/>
  <c r="N17" i="26"/>
  <c r="N16" i="26"/>
  <c r="N15" i="26"/>
  <c r="P18" i="25" a="1"/>
  <c r="P18" i="25" s="1"/>
  <c r="R18" i="25" s="1"/>
  <c r="S18" i="25" s="1"/>
  <c r="AY9" i="4"/>
  <c r="AY12" i="4" s="1"/>
  <c r="AZ5" i="4"/>
  <c r="AQ9" i="4"/>
  <c r="AQ12" i="4" s="1"/>
  <c r="AQ7" i="4"/>
  <c r="AQ10" i="4" s="1"/>
  <c r="AQ13" i="4" s="1"/>
  <c r="AE28" i="21"/>
  <c r="AE30" i="21"/>
  <c r="AE29" i="21"/>
  <c r="N36" i="20"/>
  <c r="N37" i="20"/>
  <c r="N38" i="20"/>
  <c r="N25" i="20"/>
  <c r="N26" i="20"/>
  <c r="N24" i="20"/>
  <c r="N17" i="17"/>
  <c r="N18" i="17"/>
  <c r="L13" i="17"/>
  <c r="M13" i="17" a="1"/>
  <c r="M13" i="17" s="1"/>
  <c r="O13" i="17" s="1"/>
  <c r="P13" i="17" s="1"/>
  <c r="L21" i="16"/>
  <c r="L22" i="16"/>
  <c r="P17" i="15" a="1"/>
  <c r="AA10" i="15" a="1"/>
  <c r="P27" i="10" a="1"/>
  <c r="AA16" i="10" s="1"/>
  <c r="AH16" i="10" s="1"/>
  <c r="S14" i="10"/>
  <c r="AC14" i="10" s="1"/>
  <c r="AA20" i="10" s="1" a="1"/>
  <c r="Y10" i="9"/>
  <c r="X10" i="9"/>
  <c r="Y11" i="9"/>
  <c r="X11" i="9"/>
  <c r="Q8" i="8"/>
  <c r="Q26" i="8" s="1"/>
  <c r="V19" i="8" s="1" a="1"/>
  <c r="W21" i="8" s="1"/>
  <c r="AH25" i="8"/>
  <c r="AI24" i="8"/>
  <c r="AH26" i="8"/>
  <c r="AH24" i="8"/>
  <c r="AG24" i="8"/>
  <c r="AI25" i="8"/>
  <c r="AG25" i="8"/>
  <c r="AI26" i="8"/>
  <c r="T6" i="6"/>
  <c r="AB24" i="6" s="1"/>
  <c r="S6" i="6"/>
  <c r="O6" i="6"/>
  <c r="O24" i="6" s="1"/>
  <c r="Z16" i="4"/>
  <c r="AA15" i="4"/>
  <c r="AB15" i="4" s="1"/>
  <c r="AC15" i="4" s="1"/>
  <c r="AD15" i="4" s="1"/>
  <c r="AE15" i="4" s="1"/>
  <c r="AF15" i="4" s="1"/>
  <c r="AG15" i="4" s="1"/>
  <c r="F3" i="4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E6" i="4"/>
  <c r="F4" i="4" s="1"/>
  <c r="E5" i="4"/>
  <c r="E4" i="4"/>
  <c r="P2" i="3"/>
  <c r="U2" i="3" s="1"/>
  <c r="Q2" i="3"/>
  <c r="Q4" i="3" s="1"/>
  <c r="V4" i="3" s="1"/>
  <c r="R2" i="3"/>
  <c r="W2" i="3" s="1"/>
  <c r="O2" i="3"/>
  <c r="T2" i="3" s="1"/>
  <c r="O15" i="26" l="1" a="1"/>
  <c r="O15" i="26" s="1"/>
  <c r="Q15" i="26" s="1"/>
  <c r="R15" i="26" s="1"/>
  <c r="Q20" i="25"/>
  <c r="M23" i="25" s="1"/>
  <c r="Q19" i="25"/>
  <c r="M22" i="25" s="1"/>
  <c r="Q18" i="25"/>
  <c r="M21" i="25" s="1"/>
  <c r="O21" i="25" s="1" a="1"/>
  <c r="AZ6" i="4"/>
  <c r="AZ8" i="4"/>
  <c r="AZ11" i="4" s="1"/>
  <c r="AZ7" i="4"/>
  <c r="AZ10" i="4" s="1"/>
  <c r="AZ13" i="4" s="1"/>
  <c r="AR5" i="4"/>
  <c r="O36" i="20" a="1"/>
  <c r="O36" i="20" s="1"/>
  <c r="Q36" i="20" s="1"/>
  <c r="R36" i="20" s="1"/>
  <c r="O24" i="20" a="1"/>
  <c r="O24" i="20" s="1"/>
  <c r="Q24" i="20" s="1"/>
  <c r="R24" i="20" s="1"/>
  <c r="P25" i="20"/>
  <c r="N14" i="17"/>
  <c r="N13" i="17"/>
  <c r="M21" i="16" a="1"/>
  <c r="M21" i="16" s="1"/>
  <c r="O21" i="16" s="1"/>
  <c r="P21" i="16" s="1"/>
  <c r="AA12" i="15"/>
  <c r="AC10" i="15"/>
  <c r="AA10" i="15"/>
  <c r="AC11" i="15"/>
  <c r="AB10" i="15"/>
  <c r="AC12" i="15"/>
  <c r="AB11" i="15"/>
  <c r="AB12" i="15"/>
  <c r="AA11" i="15"/>
  <c r="P17" i="15"/>
  <c r="AA4" i="15" s="1"/>
  <c r="AH4" i="15" s="1"/>
  <c r="AA6" i="15"/>
  <c r="AH6" i="15" s="1"/>
  <c r="AA5" i="15"/>
  <c r="AH5" i="15" s="1"/>
  <c r="P27" i="10"/>
  <c r="AA14" i="10" s="1"/>
  <c r="AH14" i="10" s="1"/>
  <c r="AA15" i="10"/>
  <c r="AH15" i="10" s="1"/>
  <c r="AA20" i="10"/>
  <c r="AB22" i="10"/>
  <c r="AA21" i="10"/>
  <c r="AC21" i="10"/>
  <c r="AC22" i="10"/>
  <c r="AB21" i="10"/>
  <c r="AC20" i="10"/>
  <c r="AA22" i="10"/>
  <c r="AB20" i="10"/>
  <c r="H23" i="9" a="1"/>
  <c r="H23" i="9" s="1"/>
  <c r="H28" i="9" s="1"/>
  <c r="V19" i="8"/>
  <c r="W20" i="8"/>
  <c r="X19" i="8"/>
  <c r="X21" i="8"/>
  <c r="V21" i="8"/>
  <c r="W19" i="8"/>
  <c r="V20" i="8"/>
  <c r="X20" i="8"/>
  <c r="O3" i="3"/>
  <c r="T3" i="3" s="1"/>
  <c r="O4" i="3"/>
  <c r="T4" i="3" s="1"/>
  <c r="F5" i="4"/>
  <c r="Q3" i="3"/>
  <c r="V3" i="3" s="1"/>
  <c r="R3" i="3"/>
  <c r="W3" i="3" s="1"/>
  <c r="R4" i="3"/>
  <c r="W4" i="3" s="1"/>
  <c r="V2" i="3"/>
  <c r="P3" i="3"/>
  <c r="U3" i="3" s="1"/>
  <c r="P4" i="3"/>
  <c r="U4" i="3" s="1"/>
  <c r="P7" i="6"/>
  <c r="P25" i="6" s="1"/>
  <c r="AA24" i="6"/>
  <c r="P8" i="6"/>
  <c r="P26" i="6" s="1"/>
  <c r="F8" i="4"/>
  <c r="F11" i="4" s="1"/>
  <c r="F7" i="4"/>
  <c r="F10" i="4" s="1"/>
  <c r="G5" i="4"/>
  <c r="G6" i="4"/>
  <c r="F6" i="4"/>
  <c r="F9" i="4" s="1"/>
  <c r="F12" i="4" s="1"/>
  <c r="Z17" i="4"/>
  <c r="J9" i="2" a="1"/>
  <c r="J9" i="2" s="1"/>
  <c r="L21" i="1"/>
  <c r="P21" i="1" s="1"/>
  <c r="N19" i="1"/>
  <c r="N20" i="1"/>
  <c r="N18" i="1"/>
  <c r="L19" i="1"/>
  <c r="M19" i="1"/>
  <c r="L20" i="1"/>
  <c r="M20" i="1"/>
  <c r="M18" i="1"/>
  <c r="L18" i="1"/>
  <c r="P20" i="1" s="1"/>
  <c r="R20" i="1" s="1"/>
  <c r="P15" i="1"/>
  <c r="P11" i="1"/>
  <c r="M14" i="1"/>
  <c r="M15" i="1"/>
  <c r="M13" i="1"/>
  <c r="N14" i="1"/>
  <c r="N15" i="1"/>
  <c r="N13" i="1"/>
  <c r="L14" i="1"/>
  <c r="L15" i="1"/>
  <c r="L13" i="1"/>
  <c r="L9" i="1"/>
  <c r="L10" i="1"/>
  <c r="L8" i="1"/>
  <c r="M9" i="1"/>
  <c r="N9" i="1"/>
  <c r="M10" i="1"/>
  <c r="N10" i="1"/>
  <c r="N8" i="1"/>
  <c r="P10" i="1" s="1"/>
  <c r="R10" i="1" s="1"/>
  <c r="M8" i="1"/>
  <c r="K2" i="1"/>
  <c r="L16" i="1" s="1"/>
  <c r="P16" i="1" s="1"/>
  <c r="P17" i="26" l="1"/>
  <c r="L20" i="26" s="1"/>
  <c r="P15" i="26"/>
  <c r="L18" i="26" s="1"/>
  <c r="P16" i="26"/>
  <c r="L19" i="26" s="1"/>
  <c r="O23" i="25"/>
  <c r="O22" i="25"/>
  <c r="O21" i="25"/>
  <c r="BA5" i="4"/>
  <c r="AZ9" i="4"/>
  <c r="AZ12" i="4" s="1"/>
  <c r="AR8" i="4"/>
  <c r="AR11" i="4" s="1"/>
  <c r="AR6" i="4"/>
  <c r="P36" i="20"/>
  <c r="L39" i="20" s="1"/>
  <c r="P38" i="20"/>
  <c r="L41" i="20" s="1"/>
  <c r="P37" i="20"/>
  <c r="L40" i="20" s="1"/>
  <c r="P26" i="20"/>
  <c r="P24" i="20"/>
  <c r="N21" i="16"/>
  <c r="J23" i="16" s="1"/>
  <c r="N22" i="16"/>
  <c r="J24" i="16" s="1"/>
  <c r="AC14" i="15" a="1"/>
  <c r="AC24" i="10" a="1"/>
  <c r="H29" i="9"/>
  <c r="H31" i="9" a="1"/>
  <c r="T28" i="8" a="1"/>
  <c r="T30" i="8" s="1"/>
  <c r="AE26" i="8" s="1"/>
  <c r="T7" i="6"/>
  <c r="AB25" i="6" s="1"/>
  <c r="R15" i="1"/>
  <c r="G4" i="4"/>
  <c r="Z4" i="3"/>
  <c r="AE4" i="3" s="1"/>
  <c r="AJ4" i="3" s="1"/>
  <c r="Z3" i="3"/>
  <c r="AE3" i="3" s="1"/>
  <c r="Z2" i="3"/>
  <c r="AE2" i="3" s="1"/>
  <c r="AA4" i="3"/>
  <c r="AF4" i="3" s="1"/>
  <c r="AK4" i="3" s="1"/>
  <c r="AA3" i="3"/>
  <c r="AF3" i="3" s="1"/>
  <c r="AA2" i="3"/>
  <c r="AF2" i="3" s="1"/>
  <c r="AG24" i="6" a="1"/>
  <c r="AB4" i="3"/>
  <c r="AG4" i="3" s="1"/>
  <c r="AL4" i="3" s="1"/>
  <c r="AB3" i="3"/>
  <c r="AG3" i="3" s="1"/>
  <c r="AB2" i="3"/>
  <c r="AG2" i="3" s="1"/>
  <c r="Y4" i="3"/>
  <c r="AD4" i="3" s="1"/>
  <c r="AI4" i="3" s="1"/>
  <c r="Y3" i="3"/>
  <c r="AD3" i="3" s="1"/>
  <c r="Y2" i="3"/>
  <c r="AD2" i="3" s="1"/>
  <c r="Q8" i="6"/>
  <c r="Q26" i="6" s="1"/>
  <c r="V19" i="6" s="1" a="1"/>
  <c r="Z18" i="4"/>
  <c r="AA16" i="4" s="1"/>
  <c r="H4" i="4"/>
  <c r="G8" i="4"/>
  <c r="G11" i="4" s="1"/>
  <c r="H5" i="4"/>
  <c r="H6" i="4"/>
  <c r="H9" i="4" s="1"/>
  <c r="H12" i="4" s="1"/>
  <c r="G7" i="4"/>
  <c r="G10" i="4" s="1"/>
  <c r="G9" i="4"/>
  <c r="G12" i="4" s="1"/>
  <c r="K11" i="2"/>
  <c r="L10" i="2"/>
  <c r="J10" i="2"/>
  <c r="K9" i="2"/>
  <c r="J13" i="2" s="1" a="1"/>
  <c r="L11" i="2"/>
  <c r="J11" i="2"/>
  <c r="K10" i="2"/>
  <c r="L9" i="2"/>
  <c r="N18" i="26" l="1" a="1"/>
  <c r="N19" i="26" s="1"/>
  <c r="P21" i="25" a="1"/>
  <c r="P21" i="25" s="1"/>
  <c r="R21" i="25" s="1"/>
  <c r="S21" i="25" s="1"/>
  <c r="BA6" i="4"/>
  <c r="BA8" i="4"/>
  <c r="BA11" i="4" s="1"/>
  <c r="AR9" i="4"/>
  <c r="AR12" i="4" s="1"/>
  <c r="AR7" i="4"/>
  <c r="AR10" i="4" s="1"/>
  <c r="AR13" i="4" s="1"/>
  <c r="N39" i="20" a="1"/>
  <c r="L23" i="16" a="1"/>
  <c r="AC22" i="15"/>
  <c r="I18" i="15" s="1"/>
  <c r="AC14" i="15"/>
  <c r="AC20" i="15" s="1"/>
  <c r="I16" i="15" s="1"/>
  <c r="AC21" i="15"/>
  <c r="I17" i="15" s="1"/>
  <c r="AC24" i="10"/>
  <c r="AC30" i="10" s="1"/>
  <c r="AC31" i="10"/>
  <c r="AC32" i="10"/>
  <c r="H32" i="9"/>
  <c r="H31" i="9"/>
  <c r="T28" i="8"/>
  <c r="AE24" i="8" s="1"/>
  <c r="T29" i="8"/>
  <c r="AE25" i="8" s="1"/>
  <c r="AE28" i="8" s="1" a="1"/>
  <c r="J13" i="2"/>
  <c r="J14" i="2"/>
  <c r="J15" i="2"/>
  <c r="AG24" i="6"/>
  <c r="AI25" i="6"/>
  <c r="AG26" i="6"/>
  <c r="AG25" i="6"/>
  <c r="AH25" i="6"/>
  <c r="AH24" i="6"/>
  <c r="AI24" i="6"/>
  <c r="AH26" i="6"/>
  <c r="AI26" i="6"/>
  <c r="AJ2" i="3"/>
  <c r="AK2" i="3"/>
  <c r="AL2" i="3"/>
  <c r="AI2" i="3"/>
  <c r="AJ3" i="3"/>
  <c r="AK3" i="3"/>
  <c r="AL3" i="3"/>
  <c r="AI3" i="3"/>
  <c r="V19" i="6"/>
  <c r="W21" i="6"/>
  <c r="V20" i="6"/>
  <c r="X21" i="6"/>
  <c r="W20" i="6"/>
  <c r="X20" i="6"/>
  <c r="W19" i="6"/>
  <c r="V21" i="6"/>
  <c r="X19" i="6"/>
  <c r="AA19" i="4"/>
  <c r="AA22" i="4" s="1"/>
  <c r="AA17" i="4"/>
  <c r="H8" i="4"/>
  <c r="H11" i="4" s="1"/>
  <c r="I4" i="4"/>
  <c r="H7" i="4"/>
  <c r="H10" i="4" s="1"/>
  <c r="I5" i="4"/>
  <c r="I6" i="4"/>
  <c r="I9" i="4" s="1"/>
  <c r="I12" i="4" s="1"/>
  <c r="N20" i="26" l="1"/>
  <c r="N18" i="26"/>
  <c r="O18" i="26" s="1" a="1"/>
  <c r="O18" i="26" s="1"/>
  <c r="Q18" i="26" s="1"/>
  <c r="R18" i="26" s="1"/>
  <c r="Q23" i="25"/>
  <c r="M26" i="25" s="1"/>
  <c r="Q21" i="25"/>
  <c r="M24" i="25" s="1"/>
  <c r="Q22" i="25"/>
  <c r="M25" i="25" s="1"/>
  <c r="BA9" i="4"/>
  <c r="BA12" i="4" s="1"/>
  <c r="BA7" i="4"/>
  <c r="BA10" i="4" s="1"/>
  <c r="BA13" i="4" s="1"/>
  <c r="AS5" i="4"/>
  <c r="N39" i="20"/>
  <c r="N41" i="20"/>
  <c r="N40" i="20"/>
  <c r="L23" i="16"/>
  <c r="L24" i="16"/>
  <c r="AE30" i="8"/>
  <c r="AE29" i="8"/>
  <c r="AE28" i="8"/>
  <c r="T28" i="6" a="1"/>
  <c r="J4" i="4"/>
  <c r="I8" i="4"/>
  <c r="I11" i="4" s="1"/>
  <c r="J5" i="4"/>
  <c r="J6" i="4"/>
  <c r="J9" i="4" s="1"/>
  <c r="J12" i="4" s="1"/>
  <c r="I7" i="4"/>
  <c r="I10" i="4" s="1"/>
  <c r="AA18" i="4"/>
  <c r="AA21" i="4" s="1"/>
  <c r="AA24" i="4" s="1"/>
  <c r="AA20" i="4"/>
  <c r="AA23" i="4" s="1"/>
  <c r="O24" i="25" l="1" a="1"/>
  <c r="O26" i="25" s="1"/>
  <c r="P19" i="26"/>
  <c r="L22" i="26" s="1"/>
  <c r="P18" i="26"/>
  <c r="L21" i="26" s="1"/>
  <c r="P20" i="26"/>
  <c r="L23" i="26" s="1"/>
  <c r="BB5" i="4"/>
  <c r="AS8" i="4"/>
  <c r="AS11" i="4" s="1"/>
  <c r="AS6" i="4"/>
  <c r="AS7" i="4" s="1"/>
  <c r="AS10" i="4" s="1"/>
  <c r="AS13" i="4" s="1"/>
  <c r="O39" i="20" a="1"/>
  <c r="O39" i="20" s="1"/>
  <c r="Q39" i="20" s="1"/>
  <c r="R39" i="20" s="1"/>
  <c r="M23" i="16" a="1"/>
  <c r="M23" i="16" s="1"/>
  <c r="O23" i="16" s="1"/>
  <c r="P23" i="16" s="1"/>
  <c r="T28" i="6"/>
  <c r="AE24" i="6" s="1"/>
  <c r="T29" i="6"/>
  <c r="AE25" i="6" s="1"/>
  <c r="T30" i="6"/>
  <c r="AE26" i="6" s="1"/>
  <c r="AB16" i="4"/>
  <c r="K4" i="4"/>
  <c r="J8" i="4"/>
  <c r="J11" i="4" s="1"/>
  <c r="K5" i="4"/>
  <c r="J7" i="4"/>
  <c r="J10" i="4" s="1"/>
  <c r="K6" i="4"/>
  <c r="K9" i="4" s="1"/>
  <c r="K12" i="4" s="1"/>
  <c r="O24" i="25" l="1"/>
  <c r="O25" i="25"/>
  <c r="P24" i="25" s="1" a="1"/>
  <c r="P24" i="25" s="1"/>
  <c r="R24" i="25" s="1"/>
  <c r="S24" i="25" s="1"/>
  <c r="N21" i="26" a="1"/>
  <c r="BB6" i="4"/>
  <c r="BB8" i="4"/>
  <c r="BB11" i="4" s="1"/>
  <c r="AS9" i="4"/>
  <c r="AS12" i="4" s="1"/>
  <c r="AT5" i="4"/>
  <c r="P39" i="20"/>
  <c r="L42" i="20" s="1"/>
  <c r="P41" i="20"/>
  <c r="L44" i="20" s="1"/>
  <c r="P40" i="20"/>
  <c r="L43" i="20" s="1"/>
  <c r="N23" i="16"/>
  <c r="J25" i="16" s="1"/>
  <c r="L25" i="16" s="1" a="1"/>
  <c r="N24" i="16"/>
  <c r="J26" i="16" s="1"/>
  <c r="AE28" i="6" a="1"/>
  <c r="K8" i="4"/>
  <c r="K11" i="4" s="1"/>
  <c r="L4" i="4"/>
  <c r="L6" i="4"/>
  <c r="L9" i="4" s="1"/>
  <c r="L12" i="4" s="1"/>
  <c r="K7" i="4"/>
  <c r="K10" i="4" s="1"/>
  <c r="L5" i="4"/>
  <c r="AB17" i="4"/>
  <c r="AB18" i="4"/>
  <c r="AB21" i="4" s="1"/>
  <c r="AB24" i="4" s="1"/>
  <c r="AB19" i="4"/>
  <c r="AB22" i="4" s="1"/>
  <c r="N21" i="26" l="1"/>
  <c r="N23" i="26"/>
  <c r="N22" i="26"/>
  <c r="Q24" i="25"/>
  <c r="M27" i="25" s="1"/>
  <c r="Q26" i="25"/>
  <c r="M29" i="25" s="1"/>
  <c r="Q25" i="25"/>
  <c r="M28" i="25" s="1"/>
  <c r="BB9" i="4"/>
  <c r="BB12" i="4" s="1"/>
  <c r="BC5" i="4"/>
  <c r="BB7" i="4"/>
  <c r="BB10" i="4" s="1"/>
  <c r="BB13" i="4" s="1"/>
  <c r="AT6" i="4"/>
  <c r="AT9" i="4" s="1"/>
  <c r="AT12" i="4" s="1"/>
  <c r="AT8" i="4"/>
  <c r="AT11" i="4" s="1"/>
  <c r="AT7" i="4"/>
  <c r="AT10" i="4" s="1"/>
  <c r="AT13" i="4" s="1"/>
  <c r="N42" i="20" a="1"/>
  <c r="L25" i="16"/>
  <c r="L26" i="16"/>
  <c r="AE28" i="6"/>
  <c r="AE29" i="6"/>
  <c r="AE30" i="6"/>
  <c r="AC16" i="4"/>
  <c r="AB20" i="4"/>
  <c r="AB23" i="4" s="1"/>
  <c r="L7" i="4"/>
  <c r="L10" i="4" s="1"/>
  <c r="M5" i="4"/>
  <c r="M6" i="4"/>
  <c r="M9" i="4" s="1"/>
  <c r="M12" i="4" s="1"/>
  <c r="L8" i="4"/>
  <c r="L11" i="4" s="1"/>
  <c r="M4" i="4"/>
  <c r="O21" i="26" l="1" a="1"/>
  <c r="O21" i="26" s="1"/>
  <c r="Q21" i="26" s="1"/>
  <c r="R21" i="26" s="1"/>
  <c r="O27" i="25" a="1"/>
  <c r="BC6" i="4"/>
  <c r="BC7" i="4"/>
  <c r="BC10" i="4" s="1"/>
  <c r="BC13" i="4" s="1"/>
  <c r="BC8" i="4"/>
  <c r="BC11" i="4" s="1"/>
  <c r="N43" i="20"/>
  <c r="N44" i="20"/>
  <c r="N42" i="20"/>
  <c r="M25" i="16" a="1"/>
  <c r="M25" i="16" s="1"/>
  <c r="O25" i="16" s="1"/>
  <c r="P25" i="16" s="1"/>
  <c r="N5" i="4"/>
  <c r="N6" i="4"/>
  <c r="N9" i="4" s="1"/>
  <c r="N12" i="4" s="1"/>
  <c r="M7" i="4"/>
  <c r="M10" i="4" s="1"/>
  <c r="N4" i="4"/>
  <c r="M8" i="4"/>
  <c r="M11" i="4" s="1"/>
  <c r="AC17" i="4"/>
  <c r="AC19" i="4"/>
  <c r="AC22" i="4" s="1"/>
  <c r="AC18" i="4"/>
  <c r="AC21" i="4" s="1"/>
  <c r="AC24" i="4" s="1"/>
  <c r="P21" i="26" l="1"/>
  <c r="L24" i="26" s="1"/>
  <c r="P23" i="26"/>
  <c r="L26" i="26" s="1"/>
  <c r="P22" i="26"/>
  <c r="L25" i="26" s="1"/>
  <c r="O28" i="25"/>
  <c r="O27" i="25"/>
  <c r="O29" i="25"/>
  <c r="BC9" i="4"/>
  <c r="BC12" i="4" s="1"/>
  <c r="O42" i="20" a="1"/>
  <c r="O42" i="20" s="1"/>
  <c r="Q42" i="20" s="1"/>
  <c r="R42" i="20" s="1"/>
  <c r="P42" i="20"/>
  <c r="L45" i="20" s="1"/>
  <c r="N45" i="20" s="1" a="1"/>
  <c r="P44" i="20"/>
  <c r="L47" i="20" s="1"/>
  <c r="P43" i="20"/>
  <c r="L46" i="20" s="1"/>
  <c r="N25" i="16"/>
  <c r="N26" i="16"/>
  <c r="AD16" i="4"/>
  <c r="AC20" i="4"/>
  <c r="AC23" i="4" s="1"/>
  <c r="O5" i="4"/>
  <c r="N7" i="4"/>
  <c r="N10" i="4" s="1"/>
  <c r="O6" i="4"/>
  <c r="O9" i="4" s="1"/>
  <c r="O12" i="4" s="1"/>
  <c r="O4" i="4"/>
  <c r="N8" i="4"/>
  <c r="N11" i="4" s="1"/>
  <c r="N24" i="26" l="1" a="1"/>
  <c r="P27" i="25" a="1"/>
  <c r="P27" i="25" s="1"/>
  <c r="R27" i="25" s="1"/>
  <c r="S27" i="25" s="1"/>
  <c r="N45" i="20"/>
  <c r="N46" i="20"/>
  <c r="N47" i="20"/>
  <c r="P6" i="4"/>
  <c r="P9" i="4" s="1"/>
  <c r="P12" i="4" s="1"/>
  <c r="O7" i="4"/>
  <c r="O10" i="4" s="1"/>
  <c r="P5" i="4"/>
  <c r="O8" i="4"/>
  <c r="O11" i="4" s="1"/>
  <c r="P4" i="4"/>
  <c r="AD19" i="4"/>
  <c r="AD22" i="4" s="1"/>
  <c r="AD17" i="4"/>
  <c r="AD18" i="4" s="1"/>
  <c r="AD21" i="4" s="1"/>
  <c r="AD24" i="4" s="1"/>
  <c r="N25" i="26" l="1"/>
  <c r="N24" i="26"/>
  <c r="N26" i="26"/>
  <c r="Q28" i="25"/>
  <c r="M31" i="25" s="1"/>
  <c r="Q27" i="25"/>
  <c r="M30" i="25" s="1"/>
  <c r="Q29" i="25"/>
  <c r="M32" i="25" s="1"/>
  <c r="O45" i="20" a="1"/>
  <c r="O45" i="20" s="1"/>
  <c r="Q45" i="20" s="1"/>
  <c r="R45" i="20" s="1"/>
  <c r="AD20" i="4"/>
  <c r="AD23" i="4" s="1"/>
  <c r="AE16" i="4"/>
  <c r="P7" i="4"/>
  <c r="P10" i="4" s="1"/>
  <c r="Q5" i="4"/>
  <c r="Q6" i="4"/>
  <c r="Q9" i="4" s="1"/>
  <c r="Q12" i="4" s="1"/>
  <c r="P8" i="4"/>
  <c r="P11" i="4" s="1"/>
  <c r="Q4" i="4"/>
  <c r="O30" i="25" l="1" a="1"/>
  <c r="O24" i="26" a="1"/>
  <c r="O24" i="26" s="1"/>
  <c r="Q24" i="26" s="1"/>
  <c r="R24" i="26" s="1"/>
  <c r="P45" i="20"/>
  <c r="L48" i="20" s="1"/>
  <c r="P46" i="20"/>
  <c r="L49" i="20" s="1"/>
  <c r="P47" i="20"/>
  <c r="L50" i="20" s="1"/>
  <c r="R4" i="4"/>
  <c r="Q8" i="4"/>
  <c r="Q11" i="4" s="1"/>
  <c r="AE17" i="4"/>
  <c r="AE18" i="4" s="1"/>
  <c r="AE21" i="4" s="1"/>
  <c r="AE24" i="4" s="1"/>
  <c r="AE19" i="4"/>
  <c r="AE22" i="4" s="1"/>
  <c r="R5" i="4"/>
  <c r="R6" i="4"/>
  <c r="R9" i="4" s="1"/>
  <c r="R12" i="4" s="1"/>
  <c r="Q7" i="4"/>
  <c r="Q10" i="4" s="1"/>
  <c r="P25" i="26" l="1"/>
  <c r="L28" i="26" s="1"/>
  <c r="O30" i="25"/>
  <c r="O31" i="25"/>
  <c r="O32" i="25"/>
  <c r="P26" i="26"/>
  <c r="L29" i="26" s="1"/>
  <c r="P24" i="26"/>
  <c r="L27" i="26" s="1"/>
  <c r="N48" i="20" a="1"/>
  <c r="R8" i="4"/>
  <c r="R11" i="4" s="1"/>
  <c r="S4" i="4"/>
  <c r="AE20" i="4"/>
  <c r="AE23" i="4" s="1"/>
  <c r="AF16" i="4"/>
  <c r="R7" i="4"/>
  <c r="R10" i="4" s="1"/>
  <c r="S6" i="4"/>
  <c r="S9" i="4" s="1"/>
  <c r="S12" i="4" s="1"/>
  <c r="S5" i="4"/>
  <c r="N27" i="26" l="1" a="1"/>
  <c r="N29" i="26" s="1"/>
  <c r="P30" i="25" a="1"/>
  <c r="P30" i="25" s="1"/>
  <c r="R30" i="25" s="1"/>
  <c r="S30" i="25" s="1"/>
  <c r="N49" i="20"/>
  <c r="N48" i="20"/>
  <c r="N50" i="20"/>
  <c r="AF17" i="4"/>
  <c r="AF18" i="4" s="1"/>
  <c r="AF21" i="4" s="1"/>
  <c r="AF24" i="4" s="1"/>
  <c r="AF19" i="4"/>
  <c r="AF22" i="4" s="1"/>
  <c r="T5" i="4"/>
  <c r="S7" i="4"/>
  <c r="S10" i="4" s="1"/>
  <c r="T6" i="4"/>
  <c r="T9" i="4" s="1"/>
  <c r="T12" i="4" s="1"/>
  <c r="T4" i="4"/>
  <c r="S8" i="4"/>
  <c r="S11" i="4" s="1"/>
  <c r="Q30" i="25" l="1"/>
  <c r="M33" i="25" s="1"/>
  <c r="N27" i="26"/>
  <c r="N28" i="26"/>
  <c r="O27" i="26" s="1" a="1"/>
  <c r="O27" i="26" s="1"/>
  <c r="Q27" i="26" s="1"/>
  <c r="R27" i="26" s="1"/>
  <c r="Q31" i="25"/>
  <c r="M34" i="25" s="1"/>
  <c r="Q32" i="25"/>
  <c r="M35" i="25" s="1"/>
  <c r="O48" i="20" a="1"/>
  <c r="O48" i="20" s="1"/>
  <c r="Q48" i="20" s="1"/>
  <c r="R48" i="20" s="1"/>
  <c r="P48" i="20"/>
  <c r="P49" i="20"/>
  <c r="U5" i="4"/>
  <c r="T7" i="4"/>
  <c r="T10" i="4" s="1"/>
  <c r="U6" i="4"/>
  <c r="U9" i="4" s="1"/>
  <c r="U12" i="4" s="1"/>
  <c r="T8" i="4"/>
  <c r="T11" i="4" s="1"/>
  <c r="U4" i="4"/>
  <c r="AF20" i="4"/>
  <c r="AF23" i="4" s="1"/>
  <c r="AG16" i="4"/>
  <c r="O33" i="25" l="1" a="1"/>
  <c r="O33" i="25" s="1"/>
  <c r="P29" i="26"/>
  <c r="P27" i="26"/>
  <c r="P28" i="26"/>
  <c r="P50" i="20"/>
  <c r="AG17" i="4"/>
  <c r="AG19" i="4"/>
  <c r="AG22" i="4" s="1"/>
  <c r="U7" i="4"/>
  <c r="U10" i="4" s="1"/>
  <c r="V6" i="4"/>
  <c r="V9" i="4" s="1"/>
  <c r="V12" i="4" s="1"/>
  <c r="V5" i="4"/>
  <c r="V8" i="4" s="1"/>
  <c r="V11" i="4" s="1"/>
  <c r="U8" i="4"/>
  <c r="U11" i="4" s="1"/>
  <c r="V4" i="4"/>
  <c r="V7" i="4" s="1"/>
  <c r="V10" i="4" s="1"/>
  <c r="O35" i="25" l="1"/>
  <c r="O34" i="25"/>
  <c r="P33" i="25" s="1" a="1"/>
  <c r="P33" i="25" s="1"/>
  <c r="R33" i="25" s="1"/>
  <c r="S33" i="25" s="1"/>
  <c r="AG18" i="4"/>
  <c r="AG21" i="4" s="1"/>
  <c r="AG24" i="4" s="1"/>
  <c r="AG20" i="4"/>
  <c r="AG23" i="4" s="1"/>
  <c r="Q33" i="25" l="1"/>
  <c r="M36" i="25" s="1"/>
  <c r="Q34" i="25"/>
  <c r="M37" i="25" s="1"/>
  <c r="Q35" i="25"/>
  <c r="M38" i="25" s="1"/>
  <c r="O36" i="25" l="1" a="1"/>
  <c r="O36" i="25" l="1"/>
  <c r="O37" i="25"/>
  <c r="O38" i="25"/>
  <c r="P36" i="25" l="1" a="1"/>
  <c r="P36" i="25" s="1"/>
  <c r="R36" i="25" s="1"/>
  <c r="S36" i="25" s="1"/>
  <c r="Q36" i="25" l="1"/>
  <c r="M39" i="25" s="1"/>
  <c r="Q37" i="25"/>
  <c r="M40" i="25" s="1"/>
  <c r="Q38" i="25"/>
  <c r="M41" i="25" s="1"/>
  <c r="O39" i="25" l="1" a="1"/>
  <c r="O39" i="25" l="1"/>
  <c r="O40" i="25"/>
  <c r="O41" i="25"/>
  <c r="P39" i="25" l="1" a="1"/>
  <c r="P39" i="25" s="1"/>
  <c r="R39" i="25" s="1"/>
  <c r="S39" i="25" s="1"/>
  <c r="Q39" i="25" l="1"/>
  <c r="M42" i="25" s="1"/>
  <c r="Q40" i="25"/>
  <c r="M43" i="25" s="1"/>
  <c r="Q41" i="25"/>
  <c r="M44" i="25" s="1"/>
  <c r="O42" i="25" l="1" a="1"/>
  <c r="O43" i="25" l="1"/>
  <c r="O44" i="25"/>
  <c r="O42" i="25"/>
  <c r="P42" i="25" l="1" a="1"/>
  <c r="P42" i="25" s="1"/>
  <c r="R42" i="25" s="1"/>
  <c r="S42" i="25" s="1"/>
  <c r="Q42" i="25"/>
  <c r="M45" i="25" s="1"/>
  <c r="O45" i="25" s="1" a="1"/>
  <c r="Q44" i="25"/>
  <c r="M47" i="25" s="1"/>
  <c r="Q43" i="25"/>
  <c r="M46" i="25" s="1"/>
  <c r="O46" i="25" l="1"/>
  <c r="O45" i="25"/>
  <c r="O47" i="25"/>
  <c r="P45" i="25" l="1" a="1"/>
  <c r="P45" i="25" s="1"/>
  <c r="R45" i="25" s="1"/>
  <c r="S45" i="25" s="1"/>
  <c r="Q45" i="25"/>
  <c r="Q46" i="25"/>
  <c r="Q47" i="2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<sst xmlns="http://schemas.openxmlformats.org/spreadsheetml/2006/main" count="462" uniqueCount="72">
  <si>
    <t>=</t>
  </si>
  <si>
    <t>x</t>
  </si>
  <si>
    <t>y</t>
  </si>
  <si>
    <t>z</t>
  </si>
  <si>
    <t>Determinante de A</t>
  </si>
  <si>
    <t>x =</t>
  </si>
  <si>
    <t>y =</t>
  </si>
  <si>
    <t>z =</t>
  </si>
  <si>
    <t>Soluciones</t>
  </si>
  <si>
    <t>X =</t>
  </si>
  <si>
    <t>R1 + R3</t>
  </si>
  <si>
    <t>4 * R1 + R2</t>
  </si>
  <si>
    <t>R2/11</t>
  </si>
  <si>
    <t>-2*R2 + R1</t>
  </si>
  <si>
    <t>-7*R2 + R3</t>
  </si>
  <si>
    <t>R3/-4.3636</t>
  </si>
  <si>
    <t>R3 * -0.909 + R2</t>
  </si>
  <si>
    <t>R3 * -1.1818 + R1</t>
  </si>
  <si>
    <t>R1</t>
  </si>
  <si>
    <t>R2</t>
  </si>
  <si>
    <t>R3</t>
  </si>
  <si>
    <t>Método de Jacobi</t>
  </si>
  <si>
    <t>x=</t>
  </si>
  <si>
    <t>y=</t>
  </si>
  <si>
    <t xml:space="preserve">z= </t>
  </si>
  <si>
    <t>u</t>
  </si>
  <si>
    <t>Error_x</t>
  </si>
  <si>
    <t>Error_y</t>
  </si>
  <si>
    <t>Error_z</t>
  </si>
  <si>
    <t>Criterio_x</t>
  </si>
  <si>
    <t>Criterio_y</t>
  </si>
  <si>
    <t>Criterio_z</t>
  </si>
  <si>
    <t>tolerancia=</t>
  </si>
  <si>
    <t>Método de Gauss-Seidel</t>
  </si>
  <si>
    <t>L</t>
  </si>
  <si>
    <t>U</t>
  </si>
  <si>
    <t>Formulazos:</t>
  </si>
  <si>
    <t>d1</t>
  </si>
  <si>
    <t>d2</t>
  </si>
  <si>
    <t xml:space="preserve">d3 </t>
  </si>
  <si>
    <t>Formulazo:</t>
  </si>
  <si>
    <t>L^-1</t>
  </si>
  <si>
    <t>U^-1</t>
  </si>
  <si>
    <t>Ta</t>
  </si>
  <si>
    <t>Tb</t>
  </si>
  <si>
    <t>Obteniendo:</t>
  </si>
  <si>
    <t xml:space="preserve">Obteniendo: </t>
  </si>
  <si>
    <t>A =</t>
  </si>
  <si>
    <t>b1</t>
  </si>
  <si>
    <t>b2</t>
  </si>
  <si>
    <t>+</t>
  </si>
  <si>
    <t>b3</t>
  </si>
  <si>
    <t>Para resolver el sistema utilizaremos el concepto de la inversa</t>
  </si>
  <si>
    <t>La solución del sistema es</t>
  </si>
  <si>
    <t>Polinomio característico:</t>
  </si>
  <si>
    <r>
      <rPr>
        <sz val="16"/>
        <color theme="1"/>
        <rFont val="Calibri (Cuerpo)"/>
      </rPr>
      <t>Obteniendo:</t>
    </r>
    <r>
      <rPr>
        <sz val="11"/>
        <color theme="1"/>
        <rFont val="Calibri"/>
        <family val="2"/>
        <scheme val="minor"/>
      </rPr>
      <t xml:space="preserve"> </t>
    </r>
  </si>
  <si>
    <t>Finalmente tenemos que:</t>
  </si>
  <si>
    <t xml:space="preserve">A= </t>
  </si>
  <si>
    <t>Calculando Ay</t>
  </si>
  <si>
    <t>Proponiendo el sistema a resolver</t>
  </si>
  <si>
    <t>Matricialmente hablando</t>
  </si>
  <si>
    <t>Obteniendo la inversa</t>
  </si>
  <si>
    <t xml:space="preserve">Finalmente tenemos que </t>
  </si>
  <si>
    <t>Solución</t>
  </si>
  <si>
    <t>A=</t>
  </si>
  <si>
    <t>Iteración</t>
  </si>
  <si>
    <t>A</t>
  </si>
  <si>
    <t>R</t>
  </si>
  <si>
    <t>V_normalizado</t>
  </si>
  <si>
    <t>E_abs</t>
  </si>
  <si>
    <t>Criterio</t>
  </si>
  <si>
    <t>tolerancia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</si>
</sst>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 (Cuerpo)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0" xfId="0" applyAlignment="1">
      <alignment horizontal="center"/>
    </xf>
    <xf numFmtId="0" fontId="0" fillId="5" borderId="1" xfId="0" applyFill="1" applyBorder="1"/>
    <xf numFmtId="0" fontId="0" fillId="4" borderId="1" xfId="0" applyFont="1" applyFill="1" applyBorder="1"/>
    <xf numFmtId="0" fontId="0" fillId="0" borderId="3" xfId="0" applyBorder="1"/>
    <xf numFmtId="0" fontId="0" fillId="3" borderId="4" xfId="0" applyFill="1" applyBorder="1"/>
    <xf numFmtId="0" fontId="2" fillId="5" borderId="1" xfId="0" applyFont="1" applyFill="1" applyBorder="1"/>
    <xf numFmtId="0" fontId="0" fillId="3" borderId="5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0" xfId="0" applyFill="1"/>
    <xf numFmtId="0" fontId="0" fillId="3" borderId="7" xfId="0" applyFill="1" applyBorder="1"/>
    <xf numFmtId="0" fontId="0" fillId="3" borderId="8" xfId="0" applyFill="1" applyBorder="1"/>
    <xf numFmtId="0" fontId="0" fillId="5" borderId="7" xfId="0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7" borderId="1" xfId="0" applyFill="1" applyBorder="1"/>
    <xf numFmtId="0" fontId="5" fillId="7" borderId="1" xfId="0" applyFont="1" applyFill="1" applyBorder="1"/>
    <xf numFmtId="0" fontId="0" fillId="0" borderId="0" xfId="0" quotePrefix="1" applyAlignment="1">
      <alignment horizontal="center"/>
    </xf>
    <xf numFmtId="0" fontId="0" fillId="9" borderId="0" xfId="0" applyFill="1"/>
    <xf numFmtId="0" fontId="4" fillId="10" borderId="0" xfId="0" applyFont="1" applyFill="1"/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0" applyFont="1"/>
    <xf numFmtId="0" fontId="3" fillId="11" borderId="1" xfId="0" applyFont="1" applyFill="1" applyBorder="1"/>
    <xf numFmtId="0" fontId="0" fillId="12" borderId="1" xfId="0" applyFill="1" applyBorder="1"/>
    <xf numFmtId="0" fontId="7" fillId="0" borderId="1" xfId="0" applyFont="1" applyBorder="1"/>
    <xf numFmtId="0" fontId="3" fillId="9" borderId="1" xfId="0" applyFont="1" applyFill="1" applyBorder="1"/>
    <xf numFmtId="0" fontId="3" fillId="11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20" borderId="0" xfId="0" applyFont="1" applyFill="1" applyAlignment="1">
      <alignment horizontal="center" vertical="center"/>
    </xf>
    <xf numFmtId="0" fontId="2" fillId="20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10" fillId="23" borderId="0" xfId="0" applyFont="1" applyFill="1" applyAlignment="1">
      <alignment vertical="center"/>
    </xf>
    <xf numFmtId="0" fontId="0" fillId="23" borderId="0" xfId="0" applyFill="1" applyBorder="1"/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" borderId="0" xfId="0" applyFill="1" applyBorder="1"/>
    <xf numFmtId="0" fontId="8" fillId="2" borderId="1" xfId="0" applyFont="1" applyFill="1" applyBorder="1" applyAlignment="1">
      <alignment horizontal="center" vertical="center"/>
    </xf>
    <xf numFmtId="0" fontId="0" fillId="2" borderId="0" xfId="0" applyFill="1" applyAlignment="1"/>
    <xf numFmtId="0" fontId="8" fillId="2" borderId="1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26" borderId="1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30" borderId="5" xfId="0" applyFill="1" applyBorder="1" applyAlignment="1">
      <alignment horizontal="center" vertical="center"/>
    </xf>
    <xf numFmtId="0" fontId="0" fillId="2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0" fillId="23" borderId="0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10" fillId="23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11" fillId="2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28" borderId="9" xfId="0" applyFill="1" applyBorder="1" applyAlignment="1">
      <alignment horizontal="center"/>
    </xf>
    <xf numFmtId="0" fontId="0" fillId="28" borderId="10" xfId="0" applyFill="1" applyBorder="1" applyAlignment="1">
      <alignment horizontal="center"/>
    </xf>
    <xf numFmtId="0" fontId="0" fillId="28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D78"/>
      <color rgb="FF945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tmp"/><Relationship Id="rId2" Type="http://schemas.openxmlformats.org/officeDocument/2006/relationships/image" Target="../media/image6.png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tmp"/><Relationship Id="rId1" Type="http://schemas.openxmlformats.org/officeDocument/2006/relationships/image" Target="../media/image6.png"/><Relationship Id="rId4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10.png"/><Relationship Id="rId6" Type="http://schemas.openxmlformats.org/officeDocument/2006/relationships/image" Target="../media/image7.tmp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6.png"/><Relationship Id="rId6" Type="http://schemas.openxmlformats.org/officeDocument/2006/relationships/image" Target="../media/image14.emf"/><Relationship Id="rId5" Type="http://schemas.openxmlformats.org/officeDocument/2006/relationships/image" Target="../media/image7.tmp"/><Relationship Id="rId4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15.tmp"/><Relationship Id="rId6" Type="http://schemas.openxmlformats.org/officeDocument/2006/relationships/image" Target="../media/image20.emf"/><Relationship Id="rId5" Type="http://schemas.openxmlformats.org/officeDocument/2006/relationships/image" Target="../media/image19.emf"/><Relationship Id="rId4" Type="http://schemas.openxmlformats.org/officeDocument/2006/relationships/image" Target="../media/image18.emf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2.emf"/><Relationship Id="rId1" Type="http://schemas.openxmlformats.org/officeDocument/2006/relationships/image" Target="../media/image21.emf"/><Relationship Id="rId4" Type="http://schemas.openxmlformats.org/officeDocument/2006/relationships/image" Target="../media/image24.emf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emf"/><Relationship Id="rId2" Type="http://schemas.openxmlformats.org/officeDocument/2006/relationships/image" Target="../media/image23.emf"/><Relationship Id="rId1" Type="http://schemas.openxmlformats.org/officeDocument/2006/relationships/image" Target="../media/image22.emf"/><Relationship Id="rId4" Type="http://schemas.openxmlformats.org/officeDocument/2006/relationships/image" Target="../media/image26.emf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Relationship Id="rId6" Type="http://schemas.openxmlformats.org/officeDocument/2006/relationships/image" Target="../media/image27.emf"/><Relationship Id="rId5" Type="http://schemas.openxmlformats.org/officeDocument/2006/relationships/image" Target="../media/image20.emf"/><Relationship Id="rId4" Type="http://schemas.openxmlformats.org/officeDocument/2006/relationships/image" Target="../media/image19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emf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6.png"/><Relationship Id="rId6" Type="http://schemas.openxmlformats.org/officeDocument/2006/relationships/image" Target="../media/image30.emf"/><Relationship Id="rId5" Type="http://schemas.openxmlformats.org/officeDocument/2006/relationships/image" Target="../media/image7.tmp"/><Relationship Id="rId4" Type="http://schemas.openxmlformats.org/officeDocument/2006/relationships/image" Target="../media/image13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Relationship Id="rId5" Type="http://schemas.openxmlformats.org/officeDocument/2006/relationships/image" Target="../media/image31.emf"/><Relationship Id="rId4" Type="http://schemas.openxmlformats.org/officeDocument/2006/relationships/image" Target="../media/image19.e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19050</xdr:rowOff>
    </xdr:from>
    <xdr:to>
      <xdr:col>3</xdr:col>
      <xdr:colOff>542925</xdr:colOff>
      <xdr:row>6</xdr:row>
      <xdr:rowOff>57150</xdr:rowOff>
    </xdr:to>
    <xdr:pic>
      <xdr:nvPicPr>
        <xdr:cNvPr id="2" name="Imagen 1" descr="Imagen que contiene objeto, reloj&#10;&#10;Descripción generada automáticament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9550"/>
          <a:ext cx="1676400" cy="990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19050</xdr:rowOff>
    </xdr:from>
    <xdr:to>
      <xdr:col>3</xdr:col>
      <xdr:colOff>238125</xdr:colOff>
      <xdr:row>6</xdr:row>
      <xdr:rowOff>57150</xdr:rowOff>
    </xdr:to>
    <xdr:pic>
      <xdr:nvPicPr>
        <xdr:cNvPr id="2" name="Imagen 1" descr="Imagen que contiene objeto, reloj&#10;&#10;Descripción generada automáticament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9550"/>
          <a:ext cx="1676400" cy="990600"/>
        </a:xfrm>
        <a:prstGeom prst="rect">
          <a:avLst/>
        </a:prstGeom>
      </xdr:spPr>
    </xdr:pic>
    <xdr:clientData/>
  </xdr:twoCellAnchor>
  <xdr:oneCellAnchor>
    <xdr:from>
      <xdr:col>8</xdr:col>
      <xdr:colOff>19050</xdr:colOff>
      <xdr:row>2</xdr:row>
      <xdr:rowOff>33337</xdr:rowOff>
    </xdr:from>
    <xdr:ext cx="523220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4857750" y="414337"/>
              <a:ext cx="52322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4857750" y="414337"/>
              <a:ext cx="523220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𝑥=𝐴^(−1)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8</xdr:col>
      <xdr:colOff>9525</xdr:colOff>
      <xdr:row>1</xdr:row>
      <xdr:rowOff>33337</xdr:rowOff>
    </xdr:from>
    <xdr:ext cx="48070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4848225" y="223837"/>
              <a:ext cx="48070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𝐴𝑥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4848225" y="223837"/>
              <a:ext cx="48070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𝐴𝑥=𝐵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8</xdr:col>
      <xdr:colOff>152400</xdr:colOff>
      <xdr:row>9</xdr:row>
      <xdr:rowOff>14287</xdr:rowOff>
    </xdr:from>
    <xdr:ext cx="330347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4991100" y="1728787"/>
              <a:ext cx="330347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s-MX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𝐴</m:t>
                      </m:r>
                    </m:e>
                    <m:sup>
                      <m:r>
                        <a:rPr lang="es-MX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</m:oMath>
              </a14:m>
              <a:r>
                <a:rPr lang="es-MX" sz="1100"/>
                <a:t> =</a:t>
              </a:r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4991100" y="1728787"/>
              <a:ext cx="330347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𝐴^(−1)</a:t>
              </a:r>
              <a:r>
                <a:rPr lang="es-MX" sz="1100"/>
                <a:t> =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76200</xdr:rowOff>
    </xdr:from>
    <xdr:to>
      <xdr:col>7</xdr:col>
      <xdr:colOff>76200</xdr:colOff>
      <xdr:row>5</xdr:row>
      <xdr:rowOff>114300</xdr:rowOff>
    </xdr:to>
    <xdr:pic>
      <xdr:nvPicPr>
        <xdr:cNvPr id="2" name="Imagen 1" descr="Imagen que contiene objeto, reloj&#10;&#10;Descripción generada automáticament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1676400" cy="990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18</xdr:row>
      <xdr:rowOff>76200</xdr:rowOff>
    </xdr:from>
    <xdr:to>
      <xdr:col>1</xdr:col>
      <xdr:colOff>1076325</xdr:colOff>
      <xdr:row>20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505200"/>
          <a:ext cx="151447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371475</xdr:colOff>
      <xdr:row>21</xdr:row>
      <xdr:rowOff>0</xdr:rowOff>
    </xdr:from>
    <xdr:to>
      <xdr:col>1</xdr:col>
      <xdr:colOff>876300</xdr:colOff>
      <xdr:row>22</xdr:row>
      <xdr:rowOff>171450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4000500"/>
          <a:ext cx="12668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333375</xdr:colOff>
      <xdr:row>23</xdr:row>
      <xdr:rowOff>123825</xdr:rowOff>
    </xdr:from>
    <xdr:to>
      <xdr:col>1</xdr:col>
      <xdr:colOff>914400</xdr:colOff>
      <xdr:row>25</xdr:row>
      <xdr:rowOff>104775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4505325"/>
          <a:ext cx="13430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38099</xdr:rowOff>
    </xdr:from>
    <xdr:to>
      <xdr:col>2</xdr:col>
      <xdr:colOff>355600</xdr:colOff>
      <xdr:row>3</xdr:row>
      <xdr:rowOff>157998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6C9A4E7-15F2-1F44-8D91-6EF917358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28599"/>
          <a:ext cx="1663700" cy="500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130175</xdr:colOff>
      <xdr:row>3</xdr:row>
      <xdr:rowOff>38100</xdr:rowOff>
    </xdr:from>
    <xdr:to>
      <xdr:col>22</xdr:col>
      <xdr:colOff>635000</xdr:colOff>
      <xdr:row>5</xdr:row>
      <xdr:rowOff>180975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id="{0624ED83-6066-2E42-9B1B-DCF4506AD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2275" y="609600"/>
          <a:ext cx="298132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180975</xdr:colOff>
      <xdr:row>9</xdr:row>
      <xdr:rowOff>28575</xdr:rowOff>
    </xdr:from>
    <xdr:to>
      <xdr:col>13</xdr:col>
      <xdr:colOff>568325</xdr:colOff>
      <xdr:row>15</xdr:row>
      <xdr:rowOff>180141</xdr:rowOff>
    </xdr:to>
    <xdr:pic>
      <xdr:nvPicPr>
        <xdr:cNvPr id="6" name="12 Imagen" descr="Recorte de pantalla">
          <a:extLst>
            <a:ext uri="{FF2B5EF4-FFF2-40B4-BE49-F238E27FC236}">
              <a16:creationId xmlns:a16="http://schemas.microsoft.com/office/drawing/2014/main" id="{1526141A-525E-6747-8CE0-B962367E6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1275" y="1933575"/>
          <a:ext cx="1746250" cy="129456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130175</xdr:colOff>
      <xdr:row>19</xdr:row>
      <xdr:rowOff>38100</xdr:rowOff>
    </xdr:from>
    <xdr:to>
      <xdr:col>12</xdr:col>
      <xdr:colOff>635000</xdr:colOff>
      <xdr:row>21</xdr:row>
      <xdr:rowOff>180975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CAC488F4-1BA4-694B-ABFB-44039924A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9675" y="609600"/>
          <a:ext cx="298132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892175</xdr:colOff>
      <xdr:row>9</xdr:row>
      <xdr:rowOff>41275</xdr:rowOff>
    </xdr:from>
    <xdr:to>
      <xdr:col>12</xdr:col>
      <xdr:colOff>593725</xdr:colOff>
      <xdr:row>16</xdr:row>
      <xdr:rowOff>2341</xdr:rowOff>
    </xdr:to>
    <xdr:pic>
      <xdr:nvPicPr>
        <xdr:cNvPr id="4" name="12 Imagen" descr="Recorte de pantalla">
          <a:extLst>
            <a:ext uri="{FF2B5EF4-FFF2-40B4-BE49-F238E27FC236}">
              <a16:creationId xmlns:a16="http://schemas.microsoft.com/office/drawing/2014/main" id="{EC6E6A59-45A1-684C-AD07-9CB1C9ECC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4375" y="1755775"/>
          <a:ext cx="1746250" cy="1294566"/>
        </a:xfrm>
        <a:prstGeom prst="rect">
          <a:avLst/>
        </a:prstGeom>
      </xdr:spPr>
    </xdr:pic>
    <xdr:clientData/>
  </xdr:twoCellAnchor>
  <xdr:twoCellAnchor>
    <xdr:from>
      <xdr:col>0</xdr:col>
      <xdr:colOff>203200</xdr:colOff>
      <xdr:row>1</xdr:row>
      <xdr:rowOff>76200</xdr:rowOff>
    </xdr:from>
    <xdr:to>
      <xdr:col>2</xdr:col>
      <xdr:colOff>381000</xdr:colOff>
      <xdr:row>2</xdr:row>
      <xdr:rowOff>76200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2691E57-FB67-6143-94E3-02A4DD266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" y="266700"/>
          <a:ext cx="1828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215900</xdr:colOff>
      <xdr:row>2</xdr:row>
      <xdr:rowOff>127000</xdr:rowOff>
    </xdr:from>
    <xdr:to>
      <xdr:col>2</xdr:col>
      <xdr:colOff>393700</xdr:colOff>
      <xdr:row>3</xdr:row>
      <xdr:rowOff>127000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9E416D3-BF57-084E-BB46-89229A9FC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508000"/>
          <a:ext cx="1828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38100</xdr:rowOff>
    </xdr:from>
    <xdr:to>
      <xdr:col>2</xdr:col>
      <xdr:colOff>533400</xdr:colOff>
      <xdr:row>4</xdr:row>
      <xdr:rowOff>9525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28600"/>
          <a:ext cx="184785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66675</xdr:colOff>
      <xdr:row>2</xdr:row>
      <xdr:rowOff>38100</xdr:rowOff>
    </xdr:from>
    <xdr:to>
      <xdr:col>30</xdr:col>
      <xdr:colOff>66675</xdr:colOff>
      <xdr:row>4</xdr:row>
      <xdr:rowOff>180975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752600"/>
          <a:ext cx="25527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57150</xdr:colOff>
      <xdr:row>6</xdr:row>
      <xdr:rowOff>76200</xdr:rowOff>
    </xdr:from>
    <xdr:to>
      <xdr:col>30</xdr:col>
      <xdr:colOff>292100</xdr:colOff>
      <xdr:row>8</xdr:row>
      <xdr:rowOff>104775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4150" y="1219200"/>
          <a:ext cx="31686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355600</xdr:colOff>
      <xdr:row>10</xdr:row>
      <xdr:rowOff>31750</xdr:rowOff>
    </xdr:from>
    <xdr:to>
      <xdr:col>30</xdr:col>
      <xdr:colOff>355600</xdr:colOff>
      <xdr:row>12</xdr:row>
      <xdr:rowOff>174625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2600" y="1936750"/>
          <a:ext cx="29337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123825</xdr:colOff>
      <xdr:row>14</xdr:row>
      <xdr:rowOff>28575</xdr:rowOff>
    </xdr:from>
    <xdr:to>
      <xdr:col>30</xdr:col>
      <xdr:colOff>774700</xdr:colOff>
      <xdr:row>16</xdr:row>
      <xdr:rowOff>171450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0825" y="2695575"/>
          <a:ext cx="35845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828675</xdr:colOff>
      <xdr:row>10</xdr:row>
      <xdr:rowOff>28575</xdr:rowOff>
    </xdr:from>
    <xdr:to>
      <xdr:col>18</xdr:col>
      <xdr:colOff>22225</xdr:colOff>
      <xdr:row>16</xdr:row>
      <xdr:rowOff>180141</xdr:rowOff>
    </xdr:to>
    <xdr:pic>
      <xdr:nvPicPr>
        <xdr:cNvPr id="13" name="12 Imagen" descr="Recorte de pantalla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5475" y="1933575"/>
          <a:ext cx="1746250" cy="129456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66675</xdr:colOff>
      <xdr:row>2</xdr:row>
      <xdr:rowOff>38100</xdr:rowOff>
    </xdr:from>
    <xdr:to>
      <xdr:col>30</xdr:col>
      <xdr:colOff>66675</xdr:colOff>
      <xdr:row>4</xdr:row>
      <xdr:rowOff>180975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7497BB39-FB95-C449-B375-6B08DAE5E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3675" y="419100"/>
          <a:ext cx="29337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57150</xdr:colOff>
      <xdr:row>6</xdr:row>
      <xdr:rowOff>76200</xdr:rowOff>
    </xdr:from>
    <xdr:to>
      <xdr:col>30</xdr:col>
      <xdr:colOff>292100</xdr:colOff>
      <xdr:row>8</xdr:row>
      <xdr:rowOff>104775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BFD9C03C-4E37-284A-A73D-00757B0CF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4150" y="1219200"/>
          <a:ext cx="31686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355600</xdr:colOff>
      <xdr:row>10</xdr:row>
      <xdr:rowOff>31750</xdr:rowOff>
    </xdr:from>
    <xdr:to>
      <xdr:col>30</xdr:col>
      <xdr:colOff>355600</xdr:colOff>
      <xdr:row>12</xdr:row>
      <xdr:rowOff>174625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874891FD-C1B5-CA4C-8F68-01719BE7F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2600" y="1936750"/>
          <a:ext cx="29337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123825</xdr:colOff>
      <xdr:row>14</xdr:row>
      <xdr:rowOff>28575</xdr:rowOff>
    </xdr:from>
    <xdr:to>
      <xdr:col>30</xdr:col>
      <xdr:colOff>774700</xdr:colOff>
      <xdr:row>16</xdr:row>
      <xdr:rowOff>171450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DE757B50-611F-B747-AD7D-BF06898A7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0825" y="2695575"/>
          <a:ext cx="35845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828675</xdr:colOff>
      <xdr:row>10</xdr:row>
      <xdr:rowOff>28575</xdr:rowOff>
    </xdr:from>
    <xdr:to>
      <xdr:col>18</xdr:col>
      <xdr:colOff>22225</xdr:colOff>
      <xdr:row>16</xdr:row>
      <xdr:rowOff>180141</xdr:rowOff>
    </xdr:to>
    <xdr:pic>
      <xdr:nvPicPr>
        <xdr:cNvPr id="7" name="12 Imagen" descr="Recorte de pantalla">
          <a:extLst>
            <a:ext uri="{FF2B5EF4-FFF2-40B4-BE49-F238E27FC236}">
              <a16:creationId xmlns:a16="http://schemas.microsoft.com/office/drawing/2014/main" id="{874784B5-2D04-644E-BA3C-6704FC855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5475" y="1933575"/>
          <a:ext cx="1746250" cy="1294566"/>
        </a:xfrm>
        <a:prstGeom prst="rect">
          <a:avLst/>
        </a:prstGeom>
      </xdr:spPr>
    </xdr:pic>
    <xdr:clientData/>
  </xdr:twoCellAnchor>
  <xdr:twoCellAnchor>
    <xdr:from>
      <xdr:col>0</xdr:col>
      <xdr:colOff>241300</xdr:colOff>
      <xdr:row>1</xdr:row>
      <xdr:rowOff>25400</xdr:rowOff>
    </xdr:from>
    <xdr:to>
      <xdr:col>2</xdr:col>
      <xdr:colOff>469900</xdr:colOff>
      <xdr:row>4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B5D5FB0-33C2-844E-9AA6-93D56151E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00" y="215900"/>
          <a:ext cx="19304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1</xdr:row>
      <xdr:rowOff>38100</xdr:rowOff>
    </xdr:from>
    <xdr:to>
      <xdr:col>2</xdr:col>
      <xdr:colOff>805180</xdr:colOff>
      <xdr:row>9</xdr:row>
      <xdr:rowOff>113030</xdr:rowOff>
    </xdr:to>
    <xdr:pic>
      <xdr:nvPicPr>
        <xdr:cNvPr id="2" name="Imagen 1" descr="Imagen que contiene captura de pantalla&#10;&#10;Descripción generada automáticamente">
          <a:extLst>
            <a:ext uri="{FF2B5EF4-FFF2-40B4-BE49-F238E27FC236}">
              <a16:creationId xmlns:a16="http://schemas.microsoft.com/office/drawing/2014/main" id="{6194D134-14A7-9843-B572-E103918B175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374" t="38953" r="60803" b="-689"/>
        <a:stretch/>
      </xdr:blipFill>
      <xdr:spPr bwMode="auto">
        <a:xfrm>
          <a:off x="762000" y="228600"/>
          <a:ext cx="1694180" cy="159893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20</xdr:col>
      <xdr:colOff>25399</xdr:colOff>
      <xdr:row>11</xdr:row>
      <xdr:rowOff>42862</xdr:rowOff>
    </xdr:from>
    <xdr:to>
      <xdr:col>26</xdr:col>
      <xdr:colOff>589276</xdr:colOff>
      <xdr:row>12</xdr:row>
      <xdr:rowOff>165100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9CD63F-9DC7-6D4C-BE03-8B935B502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79499" y="1376362"/>
          <a:ext cx="3002277" cy="312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266699</xdr:colOff>
      <xdr:row>11</xdr:row>
      <xdr:rowOff>38100</xdr:rowOff>
    </xdr:from>
    <xdr:to>
      <xdr:col>12</xdr:col>
      <xdr:colOff>387772</xdr:colOff>
      <xdr:row>12</xdr:row>
      <xdr:rowOff>177800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A3EE1E4-6A26-B54B-B4A1-A3EE955B1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1699" y="1371600"/>
          <a:ext cx="946573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253999</xdr:colOff>
      <xdr:row>18</xdr:row>
      <xdr:rowOff>63500</xdr:rowOff>
    </xdr:from>
    <xdr:to>
      <xdr:col>13</xdr:col>
      <xdr:colOff>762000</xdr:colOff>
      <xdr:row>19</xdr:row>
      <xdr:rowOff>138451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3B555E4-9E91-9A47-B834-4B1CF8D2C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8999" y="2730500"/>
          <a:ext cx="2159001" cy="265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266699</xdr:colOff>
      <xdr:row>24</xdr:row>
      <xdr:rowOff>76200</xdr:rowOff>
    </xdr:from>
    <xdr:to>
      <xdr:col>13</xdr:col>
      <xdr:colOff>783166</xdr:colOff>
      <xdr:row>25</xdr:row>
      <xdr:rowOff>139700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A70094B-C0C5-3F44-9BA5-A752AF26D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1699" y="3886200"/>
          <a:ext cx="2167467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23</xdr:col>
      <xdr:colOff>139700</xdr:colOff>
      <xdr:row>19</xdr:row>
      <xdr:rowOff>177800</xdr:rowOff>
    </xdr:from>
    <xdr:ext cx="901465" cy="2544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C3AF8075-5CE7-F34E-AA11-7A92B2950132}"/>
                </a:ext>
              </a:extLst>
            </xdr:cNvPr>
            <xdr:cNvSpPr txBox="1"/>
          </xdr:nvSpPr>
          <xdr:spPr>
            <a:xfrm>
              <a:off x="15113000" y="3873500"/>
              <a:ext cx="901465" cy="254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16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ES" sz="16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C3AF8075-5CE7-F34E-AA11-7A92B2950132}"/>
                </a:ext>
              </a:extLst>
            </xdr:cNvPr>
            <xdr:cNvSpPr txBox="1"/>
          </xdr:nvSpPr>
          <xdr:spPr>
            <a:xfrm>
              <a:off x="15113000" y="3873500"/>
              <a:ext cx="901465" cy="254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600" b="0" i="0">
                  <a:latin typeface="Cambria Math" panose="02040503050406030204" pitchFamily="18" charset="0"/>
                </a:rPr>
                <a:t>𝑥=𝐴^(−1) 𝐵</a:t>
              </a:r>
              <a:endParaRPr lang="es-MX" sz="1600"/>
            </a:p>
          </xdr:txBody>
        </xdr:sp>
      </mc:Fallback>
    </mc:AlternateContent>
    <xdr:clientData/>
  </xdr:oneCellAnchor>
  <xdr:twoCellAnchor>
    <xdr:from>
      <xdr:col>2</xdr:col>
      <xdr:colOff>533400</xdr:colOff>
      <xdr:row>25</xdr:row>
      <xdr:rowOff>76200</xdr:rowOff>
    </xdr:from>
    <xdr:to>
      <xdr:col>5</xdr:col>
      <xdr:colOff>241300</xdr:colOff>
      <xdr:row>26</xdr:row>
      <xdr:rowOff>139700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A0A2B4D-D655-DA45-BE0A-54DF5A3CC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4076700"/>
          <a:ext cx="2184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571500</xdr:colOff>
      <xdr:row>27</xdr:row>
      <xdr:rowOff>101600</xdr:rowOff>
    </xdr:from>
    <xdr:ext cx="3009900" cy="2550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EA21DA5B-4E28-FA45-9D7B-307CCD77E138}"/>
                </a:ext>
              </a:extLst>
            </xdr:cNvPr>
            <xdr:cNvSpPr txBox="1"/>
          </xdr:nvSpPr>
          <xdr:spPr>
            <a:xfrm>
              <a:off x="571500" y="4559300"/>
              <a:ext cx="3009900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6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</m:d>
                  <m:r>
                    <a:rPr lang="es-ES" sz="1600" b="0" i="1">
                      <a:latin typeface="Cambria Math" panose="02040503050406030204" pitchFamily="18" charset="0"/>
                    </a:rPr>
                    <m:t>= </m:t>
                  </m:r>
                  <m:sSup>
                    <m:sSup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  <m:sup>
                      <m:r>
                        <a:rPr lang="es-ES" sz="16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  <m:r>
                    <a:rPr lang="es-ES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sSup>
                    <m:sSup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  <m:sup>
                      <m:r>
                        <a:rPr lang="es-ES" sz="16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s-ES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s-ES" sz="1600" b="0" i="1">
                      <a:latin typeface="Cambria Math" panose="02040503050406030204" pitchFamily="18" charset="0"/>
                    </a:rPr>
                    <m:t>𝜆</m:t>
                  </m:r>
                  <m:r>
                    <a:rPr lang="es-ES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es-ES" sz="1600" b="0" i="1">
                      <a:latin typeface="Cambria Math" panose="02040503050406030204" pitchFamily="18" charset="0"/>
                    </a:rPr>
                    <m:t>=0</m:t>
                  </m:r>
                </m:oMath>
              </a14:m>
              <a:r>
                <a:rPr lang="es-MX" sz="1600"/>
                <a:t>  </a:t>
              </a:r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EA21DA5B-4E28-FA45-9D7B-307CCD77E138}"/>
                </a:ext>
              </a:extLst>
            </xdr:cNvPr>
            <xdr:cNvSpPr txBox="1"/>
          </xdr:nvSpPr>
          <xdr:spPr>
            <a:xfrm>
              <a:off x="571500" y="4559300"/>
              <a:ext cx="3009900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600" b="0" i="0">
                  <a:latin typeface="Cambria Math" panose="02040503050406030204" pitchFamily="18" charset="0"/>
                </a:rPr>
                <a:t>𝑃(𝜆)= 𝜆^3+𝑏_1 𝜆^2+𝑏_2 𝜆+𝑏_3=0</a:t>
              </a:r>
              <a:r>
                <a:rPr lang="es-MX" sz="1600"/>
                <a:t>  </a:t>
              </a:r>
            </a:p>
          </xdr:txBody>
        </xdr:sp>
      </mc:Fallback>
    </mc:AlternateContent>
    <xdr:clientData/>
  </xdr:oneCellAnchor>
  <xdr:oneCellAnchor>
    <xdr:from>
      <xdr:col>2</xdr:col>
      <xdr:colOff>571500</xdr:colOff>
      <xdr:row>29</xdr:row>
      <xdr:rowOff>88900</xdr:rowOff>
    </xdr:from>
    <xdr:ext cx="2222724" cy="2550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A430BCA6-9CB7-654F-839E-D90A2FBB915F}"/>
                </a:ext>
              </a:extLst>
            </xdr:cNvPr>
            <xdr:cNvSpPr txBox="1"/>
          </xdr:nvSpPr>
          <xdr:spPr>
            <a:xfrm>
              <a:off x="2222500" y="4851400"/>
              <a:ext cx="2222724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6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</m:d>
                  <m:r>
                    <a:rPr lang="es-ES" sz="1600" b="0" i="1">
                      <a:latin typeface="Cambria Math" panose="02040503050406030204" pitchFamily="18" charset="0"/>
                    </a:rPr>
                    <m:t>= </m:t>
                  </m:r>
                  <m:sSup>
                    <m:sSup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  <m:sup>
                      <m:r>
                        <a:rPr lang="es-ES" sz="16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  <m:r>
                    <a:rPr lang="es-ES" sz="1600" b="0" i="1">
                      <a:latin typeface="Cambria Math" panose="02040503050406030204" pitchFamily="18" charset="0"/>
                    </a:rPr>
                    <m:t>−2</m:t>
                  </m:r>
                  <m:r>
                    <a:rPr lang="es-ES" sz="1600" b="0" i="1">
                      <a:latin typeface="Cambria Math" panose="02040503050406030204" pitchFamily="18" charset="0"/>
                    </a:rPr>
                    <m:t>𝜆</m:t>
                  </m:r>
                  <m:r>
                    <a:rPr lang="es-ES" sz="1600" b="0" i="1">
                      <a:latin typeface="Cambria Math" panose="02040503050406030204" pitchFamily="18" charset="0"/>
                    </a:rPr>
                    <m:t>+3=0</m:t>
                  </m:r>
                </m:oMath>
              </a14:m>
              <a:r>
                <a:rPr lang="es-MX" sz="1600"/>
                <a:t>  </a:t>
              </a:r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A430BCA6-9CB7-654F-839E-D90A2FBB915F}"/>
                </a:ext>
              </a:extLst>
            </xdr:cNvPr>
            <xdr:cNvSpPr txBox="1"/>
          </xdr:nvSpPr>
          <xdr:spPr>
            <a:xfrm>
              <a:off x="2222500" y="4851400"/>
              <a:ext cx="2222724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600" b="0" i="0">
                  <a:latin typeface="Cambria Math" panose="02040503050406030204" pitchFamily="18" charset="0"/>
                </a:rPr>
                <a:t>𝑃(𝜆)= 𝜆^3−2𝜆+3=0</a:t>
              </a:r>
              <a:r>
                <a:rPr lang="es-MX" sz="1600"/>
                <a:t>  </a:t>
              </a:r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1</xdr:row>
      <xdr:rowOff>63500</xdr:rowOff>
    </xdr:from>
    <xdr:to>
      <xdr:col>2</xdr:col>
      <xdr:colOff>680720</xdr:colOff>
      <xdr:row>3</xdr:row>
      <xdr:rowOff>177800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5D4282-597E-4D4F-8058-851BAD531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254000"/>
          <a:ext cx="134112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88900</xdr:colOff>
      <xdr:row>0</xdr:row>
      <xdr:rowOff>177800</xdr:rowOff>
    </xdr:from>
    <xdr:to>
      <xdr:col>21</xdr:col>
      <xdr:colOff>317500</xdr:colOff>
      <xdr:row>1</xdr:row>
      <xdr:rowOff>177800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6F88A3-B15D-9A43-A9D1-E0F54B07F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77800" y="177800"/>
          <a:ext cx="1358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25400</xdr:colOff>
      <xdr:row>8</xdr:row>
      <xdr:rowOff>101600</xdr:rowOff>
    </xdr:from>
    <xdr:ext cx="1295996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E33DAD9-AA4F-CE4F-A51E-280B955167EC}"/>
                </a:ext>
              </a:extLst>
            </xdr:cNvPr>
            <xdr:cNvSpPr txBox="1"/>
          </xdr:nvSpPr>
          <xdr:spPr>
            <a:xfrm>
              <a:off x="9499600" y="1638300"/>
              <a:ext cx="129599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𝐴𝑥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E33DAD9-AA4F-CE4F-A51E-280B955167EC}"/>
                </a:ext>
              </a:extLst>
            </xdr:cNvPr>
            <xdr:cNvSpPr txBox="1"/>
          </xdr:nvSpPr>
          <xdr:spPr>
            <a:xfrm>
              <a:off x="9499600" y="1638300"/>
              <a:ext cx="129599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𝐴𝑥=𝐵 →𝑥=𝐴^(−1) 𝐵</a:t>
              </a:r>
              <a:endParaRPr lang="es-MX" sz="1100"/>
            </a:p>
          </xdr:txBody>
        </xdr:sp>
      </mc:Fallback>
    </mc:AlternateContent>
    <xdr:clientData/>
  </xdr:oneCellAnchor>
  <xdr:twoCellAnchor>
    <xdr:from>
      <xdr:col>4</xdr:col>
      <xdr:colOff>596900</xdr:colOff>
      <xdr:row>10</xdr:row>
      <xdr:rowOff>0</xdr:rowOff>
    </xdr:from>
    <xdr:to>
      <xdr:col>6</xdr:col>
      <xdr:colOff>596900</xdr:colOff>
      <xdr:row>11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B58B31B-C943-6849-9E6C-FD7787CFC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8900" y="1917700"/>
          <a:ext cx="165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609600</xdr:colOff>
      <xdr:row>11</xdr:row>
      <xdr:rowOff>127000</xdr:rowOff>
    </xdr:from>
    <xdr:to>
      <xdr:col>6</xdr:col>
      <xdr:colOff>495300</xdr:colOff>
      <xdr:row>12</xdr:row>
      <xdr:rowOff>127000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878A396-E085-D948-9448-F9DFF7E80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2235200"/>
          <a:ext cx="153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88900</xdr:colOff>
      <xdr:row>0</xdr:row>
      <xdr:rowOff>177800</xdr:rowOff>
    </xdr:from>
    <xdr:to>
      <xdr:col>21</xdr:col>
      <xdr:colOff>317500</xdr:colOff>
      <xdr:row>1</xdr:row>
      <xdr:rowOff>177800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17202C-0976-A54C-88F2-F64AF1756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77800" y="177800"/>
          <a:ext cx="1358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25400</xdr:colOff>
      <xdr:row>8</xdr:row>
      <xdr:rowOff>101600</xdr:rowOff>
    </xdr:from>
    <xdr:ext cx="1295996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492C719A-496C-F943-99BC-5FEC6417CD43}"/>
                </a:ext>
              </a:extLst>
            </xdr:cNvPr>
            <xdr:cNvSpPr txBox="1"/>
          </xdr:nvSpPr>
          <xdr:spPr>
            <a:xfrm>
              <a:off x="10325100" y="1638300"/>
              <a:ext cx="129599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𝐴𝑥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ES" sz="11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492C719A-496C-F943-99BC-5FEC6417CD43}"/>
                </a:ext>
              </a:extLst>
            </xdr:cNvPr>
            <xdr:cNvSpPr txBox="1"/>
          </xdr:nvSpPr>
          <xdr:spPr>
            <a:xfrm>
              <a:off x="10325100" y="1638300"/>
              <a:ext cx="129599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𝐴𝑥=𝐵 →𝑥=𝐴^(−1) 𝐵</a:t>
              </a:r>
              <a:endParaRPr lang="es-MX" sz="1100"/>
            </a:p>
          </xdr:txBody>
        </xdr:sp>
      </mc:Fallback>
    </mc:AlternateContent>
    <xdr:clientData/>
  </xdr:oneCellAnchor>
  <xdr:twoCellAnchor>
    <xdr:from>
      <xdr:col>4</xdr:col>
      <xdr:colOff>596900</xdr:colOff>
      <xdr:row>10</xdr:row>
      <xdr:rowOff>0</xdr:rowOff>
    </xdr:from>
    <xdr:to>
      <xdr:col>6</xdr:col>
      <xdr:colOff>596900</xdr:colOff>
      <xdr:row>11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4F8121A-5CF6-2B48-BF31-0BDE42061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8900" y="1917700"/>
          <a:ext cx="165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165100</xdr:colOff>
      <xdr:row>1</xdr:row>
      <xdr:rowOff>63500</xdr:rowOff>
    </xdr:from>
    <xdr:to>
      <xdr:col>2</xdr:col>
      <xdr:colOff>650240</xdr:colOff>
      <xdr:row>4</xdr:row>
      <xdr:rowOff>25400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7E6D1CB-806C-044A-8AB6-06783F34A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254000"/>
          <a:ext cx="131064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584200</xdr:colOff>
      <xdr:row>11</xdr:row>
      <xdr:rowOff>139700</xdr:rowOff>
    </xdr:from>
    <xdr:to>
      <xdr:col>6</xdr:col>
      <xdr:colOff>469900</xdr:colOff>
      <xdr:row>12</xdr:row>
      <xdr:rowOff>139700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9B453A8-1029-B54B-97DF-0D084C81C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247900"/>
          <a:ext cx="153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25399</xdr:colOff>
      <xdr:row>1</xdr:row>
      <xdr:rowOff>42862</xdr:rowOff>
    </xdr:from>
    <xdr:to>
      <xdr:col>26</xdr:col>
      <xdr:colOff>589276</xdr:colOff>
      <xdr:row>2</xdr:row>
      <xdr:rowOff>165100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D982DD-834D-5943-BF78-5F44DBF06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4999" y="2138362"/>
          <a:ext cx="3002277" cy="312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266699</xdr:colOff>
      <xdr:row>1</xdr:row>
      <xdr:rowOff>38100</xdr:rowOff>
    </xdr:from>
    <xdr:to>
      <xdr:col>12</xdr:col>
      <xdr:colOff>387772</xdr:colOff>
      <xdr:row>2</xdr:row>
      <xdr:rowOff>177800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5791F69-DBC0-1E4C-91DB-0E6C05F96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7199" y="2133600"/>
          <a:ext cx="946573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253999</xdr:colOff>
      <xdr:row>8</xdr:row>
      <xdr:rowOff>63500</xdr:rowOff>
    </xdr:from>
    <xdr:to>
      <xdr:col>13</xdr:col>
      <xdr:colOff>762000</xdr:colOff>
      <xdr:row>9</xdr:row>
      <xdr:rowOff>138451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440302F-F326-F94F-8540-64DAB3399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499" y="3568700"/>
          <a:ext cx="2159001" cy="265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266699</xdr:colOff>
      <xdr:row>14</xdr:row>
      <xdr:rowOff>76200</xdr:rowOff>
    </xdr:from>
    <xdr:to>
      <xdr:col>13</xdr:col>
      <xdr:colOff>783166</xdr:colOff>
      <xdr:row>15</xdr:row>
      <xdr:rowOff>139700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849F6C3-3271-D349-A6AC-F75CDD06B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7199" y="4724400"/>
          <a:ext cx="2167467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23</xdr:col>
      <xdr:colOff>139700</xdr:colOff>
      <xdr:row>9</xdr:row>
      <xdr:rowOff>177800</xdr:rowOff>
    </xdr:from>
    <xdr:ext cx="901465" cy="2544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64A2D37-05DE-EF49-B4CE-12192B977ABD}"/>
                </a:ext>
              </a:extLst>
            </xdr:cNvPr>
            <xdr:cNvSpPr txBox="1"/>
          </xdr:nvSpPr>
          <xdr:spPr>
            <a:xfrm>
              <a:off x="15938500" y="3873500"/>
              <a:ext cx="901465" cy="254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16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ES" sz="16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64A2D37-05DE-EF49-B4CE-12192B977ABD}"/>
                </a:ext>
              </a:extLst>
            </xdr:cNvPr>
            <xdr:cNvSpPr txBox="1"/>
          </xdr:nvSpPr>
          <xdr:spPr>
            <a:xfrm>
              <a:off x="15938500" y="3873500"/>
              <a:ext cx="901465" cy="254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600" b="0" i="0">
                  <a:latin typeface="Cambria Math" panose="02040503050406030204" pitchFamily="18" charset="0"/>
                </a:rPr>
                <a:t>𝑥=𝐴^(−1) 𝐵</a:t>
              </a:r>
              <a:endParaRPr lang="es-MX" sz="1600"/>
            </a:p>
          </xdr:txBody>
        </xdr:sp>
      </mc:Fallback>
    </mc:AlternateContent>
    <xdr:clientData/>
  </xdr:oneCellAnchor>
  <xdr:twoCellAnchor>
    <xdr:from>
      <xdr:col>2</xdr:col>
      <xdr:colOff>533400</xdr:colOff>
      <xdr:row>15</xdr:row>
      <xdr:rowOff>76200</xdr:rowOff>
    </xdr:from>
    <xdr:to>
      <xdr:col>5</xdr:col>
      <xdr:colOff>241300</xdr:colOff>
      <xdr:row>16</xdr:row>
      <xdr:rowOff>139700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D57A4A7-DA1A-FF47-9016-46779939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" y="4991100"/>
          <a:ext cx="2184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571500</xdr:colOff>
      <xdr:row>17</xdr:row>
      <xdr:rowOff>101600</xdr:rowOff>
    </xdr:from>
    <xdr:ext cx="3009900" cy="2550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432CFB04-3144-954C-A343-6755E8FB23B3}"/>
                </a:ext>
              </a:extLst>
            </xdr:cNvPr>
            <xdr:cNvSpPr txBox="1"/>
          </xdr:nvSpPr>
          <xdr:spPr>
            <a:xfrm>
              <a:off x="571500" y="5397500"/>
              <a:ext cx="3009900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6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</m:d>
                  <m:r>
                    <a:rPr lang="es-ES" sz="1600" b="0" i="1">
                      <a:latin typeface="Cambria Math" panose="02040503050406030204" pitchFamily="18" charset="0"/>
                    </a:rPr>
                    <m:t>= </m:t>
                  </m:r>
                  <m:sSup>
                    <m:sSup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  <m:sup>
                      <m:r>
                        <a:rPr lang="es-ES" sz="16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  <m:r>
                    <a:rPr lang="es-ES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sSup>
                    <m:sSup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  <m:sup>
                      <m:r>
                        <a:rPr lang="es-ES" sz="16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s-ES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s-ES" sz="1600" b="0" i="1">
                      <a:latin typeface="Cambria Math" panose="02040503050406030204" pitchFamily="18" charset="0"/>
                    </a:rPr>
                    <m:t>𝜆</m:t>
                  </m:r>
                  <m:r>
                    <a:rPr lang="es-ES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es-ES" sz="1600" b="0" i="1">
                      <a:latin typeface="Cambria Math" panose="02040503050406030204" pitchFamily="18" charset="0"/>
                    </a:rPr>
                    <m:t>=0</m:t>
                  </m:r>
                </m:oMath>
              </a14:m>
              <a:r>
                <a:rPr lang="es-MX" sz="1600"/>
                <a:t>  </a:t>
              </a:r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432CFB04-3144-954C-A343-6755E8FB23B3}"/>
                </a:ext>
              </a:extLst>
            </xdr:cNvPr>
            <xdr:cNvSpPr txBox="1"/>
          </xdr:nvSpPr>
          <xdr:spPr>
            <a:xfrm>
              <a:off x="571500" y="5397500"/>
              <a:ext cx="3009900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600" b="0" i="0">
                  <a:latin typeface="Cambria Math" panose="02040503050406030204" pitchFamily="18" charset="0"/>
                </a:rPr>
                <a:t>𝑃(𝜆)= 𝜆^3+𝑏_1 𝜆^2+𝑏_2 𝜆+𝑏_3=0</a:t>
              </a:r>
              <a:r>
                <a:rPr lang="es-MX" sz="1600"/>
                <a:t>  </a:t>
              </a:r>
            </a:p>
          </xdr:txBody>
        </xdr:sp>
      </mc:Fallback>
    </mc:AlternateContent>
    <xdr:clientData/>
  </xdr:oneCellAnchor>
  <xdr:oneCellAnchor>
    <xdr:from>
      <xdr:col>2</xdr:col>
      <xdr:colOff>571500</xdr:colOff>
      <xdr:row>19</xdr:row>
      <xdr:rowOff>88900</xdr:rowOff>
    </xdr:from>
    <xdr:ext cx="2421112" cy="2550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CC68072-DAA9-FE4F-BED4-3861089EAE7D}"/>
                </a:ext>
              </a:extLst>
            </xdr:cNvPr>
            <xdr:cNvSpPr txBox="1"/>
          </xdr:nvSpPr>
          <xdr:spPr>
            <a:xfrm>
              <a:off x="2222500" y="3937000"/>
              <a:ext cx="2421112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6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</m:d>
                  <m:r>
                    <a:rPr lang="es-ES" sz="1600" b="0" i="1">
                      <a:latin typeface="Cambria Math" panose="02040503050406030204" pitchFamily="18" charset="0"/>
                    </a:rPr>
                    <m:t>= </m:t>
                  </m:r>
                  <m:sSup>
                    <m:sSup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  <m:sup>
                      <m:r>
                        <a:rPr lang="es-ES" sz="16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  <m:r>
                    <a:rPr lang="es-ES" sz="1600" b="0" i="1">
                      <a:latin typeface="Cambria Math" panose="02040503050406030204" pitchFamily="18" charset="0"/>
                    </a:rPr>
                    <m:t>−2</m:t>
                  </m:r>
                  <m:sSup>
                    <m:sSup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  <m:sup>
                      <m:r>
                        <a:rPr lang="es-ES" sz="16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s-ES" sz="1600" b="0" i="1">
                      <a:latin typeface="Cambria Math" panose="02040503050406030204" pitchFamily="18" charset="0"/>
                    </a:rPr>
                    <m:t>−3</m:t>
                  </m:r>
                  <m:r>
                    <a:rPr lang="es-ES" sz="1600" b="0" i="1">
                      <a:latin typeface="Cambria Math" panose="02040503050406030204" pitchFamily="18" charset="0"/>
                    </a:rPr>
                    <m:t>𝜆</m:t>
                  </m:r>
                  <m:r>
                    <a:rPr lang="es-ES" sz="1600" b="0" i="1">
                      <a:latin typeface="Cambria Math" panose="02040503050406030204" pitchFamily="18" charset="0"/>
                    </a:rPr>
                    <m:t>=0</m:t>
                  </m:r>
                </m:oMath>
              </a14:m>
              <a:r>
                <a:rPr lang="es-MX" sz="1600"/>
                <a:t>  </a:t>
              </a:r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CC68072-DAA9-FE4F-BED4-3861089EAE7D}"/>
                </a:ext>
              </a:extLst>
            </xdr:cNvPr>
            <xdr:cNvSpPr txBox="1"/>
          </xdr:nvSpPr>
          <xdr:spPr>
            <a:xfrm>
              <a:off x="2222500" y="3937000"/>
              <a:ext cx="2421112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600" b="0" i="0">
                  <a:latin typeface="Cambria Math" panose="02040503050406030204" pitchFamily="18" charset="0"/>
                </a:rPr>
                <a:t>𝑃(𝜆)= 𝜆^3−2𝜆^2−3𝜆=0</a:t>
              </a:r>
              <a:r>
                <a:rPr lang="es-MX" sz="1600"/>
                <a:t>  </a:t>
              </a:r>
            </a:p>
          </xdr:txBody>
        </xdr:sp>
      </mc:Fallback>
    </mc:AlternateContent>
    <xdr:clientData/>
  </xdr:oneCellAnchor>
  <xdr:twoCellAnchor>
    <xdr:from>
      <xdr:col>0</xdr:col>
      <xdr:colOff>317499</xdr:colOff>
      <xdr:row>3</xdr:row>
      <xdr:rowOff>152400</xdr:rowOff>
    </xdr:from>
    <xdr:to>
      <xdr:col>2</xdr:col>
      <xdr:colOff>495300</xdr:colOff>
      <xdr:row>8</xdr:row>
      <xdr:rowOff>49976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301CA79-A2D1-2940-B8C4-64A721185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499" y="2628900"/>
          <a:ext cx="1828801" cy="926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88900</xdr:rowOff>
    </xdr:from>
    <xdr:to>
      <xdr:col>2</xdr:col>
      <xdr:colOff>520700</xdr:colOff>
      <xdr:row>5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D3896D-D638-694E-AF81-69525DDC2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79400"/>
          <a:ext cx="19812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</xdr:col>
      <xdr:colOff>336550</xdr:colOff>
      <xdr:row>7</xdr:row>
      <xdr:rowOff>38100</xdr:rowOff>
    </xdr:from>
    <xdr:ext cx="175626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8F0A6BE-558A-9F46-8859-9B5753B5DDED}"/>
                </a:ext>
              </a:extLst>
            </xdr:cNvPr>
            <xdr:cNvSpPr txBox="1"/>
          </xdr:nvSpPr>
          <xdr:spPr>
            <a:xfrm>
              <a:off x="9569450" y="1371600"/>
              <a:ext cx="17562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latin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lang="es-MX" sz="18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8F0A6BE-558A-9F46-8859-9B5753B5DDED}"/>
                </a:ext>
              </a:extLst>
            </xdr:cNvPr>
            <xdr:cNvSpPr txBox="1"/>
          </xdr:nvSpPr>
          <xdr:spPr>
            <a:xfrm>
              <a:off x="9569450" y="1371600"/>
              <a:ext cx="17562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800" b="0" i="0">
                  <a:latin typeface="Cambria Math" panose="02040503050406030204" pitchFamily="18" charset="0"/>
                </a:rPr>
                <a:t>𝜆</a:t>
              </a:r>
              <a:endParaRPr lang="es-MX" sz="1800"/>
            </a:p>
          </xdr:txBody>
        </xdr:sp>
      </mc:Fallback>
    </mc:AlternateContent>
    <xdr:clientData/>
  </xdr:oneCellAnchor>
  <xdr:oneCellAnchor>
    <xdr:from>
      <xdr:col>9</xdr:col>
      <xdr:colOff>82550</xdr:colOff>
      <xdr:row>26</xdr:row>
      <xdr:rowOff>76200</xdr:rowOff>
    </xdr:from>
    <xdr:ext cx="2966902" cy="2660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A433F4A0-9246-824C-8E5D-BE8A521D11AD}"/>
                </a:ext>
              </a:extLst>
            </xdr:cNvPr>
            <xdr:cNvSpPr txBox="1"/>
          </xdr:nvSpPr>
          <xdr:spPr>
            <a:xfrm>
              <a:off x="7512050" y="5130800"/>
              <a:ext cx="2966902" cy="266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𝑚𝑎𝑦𝑜𝑟</m:t>
                      </m:r>
                    </m:sub>
                  </m:sSub>
                  <m:r>
                    <a:rPr lang="es-ES" sz="1600" b="0" i="1">
                      <a:latin typeface="Cambria Math" panose="02040503050406030204" pitchFamily="18" charset="0"/>
                    </a:rPr>
                    <m:t>=4</m:t>
                  </m:r>
                </m:oMath>
              </a14:m>
              <a:r>
                <a:rPr lang="es-MX" sz="1600"/>
                <a:t> asociado</a:t>
              </a:r>
              <a:r>
                <a:rPr lang="es-MX" sz="1600" baseline="0"/>
                <a:t> con (0.666,1) </a:t>
              </a:r>
              <a:endParaRPr lang="es-MX" sz="16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A433F4A0-9246-824C-8E5D-BE8A521D11AD}"/>
                </a:ext>
              </a:extLst>
            </xdr:cNvPr>
            <xdr:cNvSpPr txBox="1"/>
          </xdr:nvSpPr>
          <xdr:spPr>
            <a:xfrm>
              <a:off x="7512050" y="5130800"/>
              <a:ext cx="2966902" cy="266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600" b="0" i="0">
                  <a:latin typeface="Cambria Math" panose="02040503050406030204" pitchFamily="18" charset="0"/>
                </a:rPr>
                <a:t>𝜆_𝑚𝑎𝑦𝑜𝑟=4</a:t>
              </a:r>
              <a:r>
                <a:rPr lang="es-MX" sz="1600"/>
                <a:t> asociado</a:t>
              </a:r>
              <a:r>
                <a:rPr lang="es-MX" sz="1600" baseline="0"/>
                <a:t> con (0.666,1) </a:t>
              </a:r>
              <a:endParaRPr lang="es-MX" sz="1600"/>
            </a:p>
          </xdr:txBody>
        </xdr:sp>
      </mc:Fallback>
    </mc:AlternateContent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88900</xdr:rowOff>
    </xdr:from>
    <xdr:to>
      <xdr:col>2</xdr:col>
      <xdr:colOff>520700</xdr:colOff>
      <xdr:row>5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85FF6E8-311B-CB41-A87A-6658D9E99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79400"/>
          <a:ext cx="19812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</xdr:col>
      <xdr:colOff>336550</xdr:colOff>
      <xdr:row>7</xdr:row>
      <xdr:rowOff>38100</xdr:rowOff>
    </xdr:from>
    <xdr:ext cx="175626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1FB4BF4-C2D2-7843-AFC7-8426BF85B585}"/>
                </a:ext>
              </a:extLst>
            </xdr:cNvPr>
            <xdr:cNvSpPr txBox="1"/>
          </xdr:nvSpPr>
          <xdr:spPr>
            <a:xfrm>
              <a:off x="9569450" y="1371600"/>
              <a:ext cx="17562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latin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lang="es-MX" sz="18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1FB4BF4-C2D2-7843-AFC7-8426BF85B585}"/>
                </a:ext>
              </a:extLst>
            </xdr:cNvPr>
            <xdr:cNvSpPr txBox="1"/>
          </xdr:nvSpPr>
          <xdr:spPr>
            <a:xfrm>
              <a:off x="9569450" y="1371600"/>
              <a:ext cx="17562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800" b="0" i="0">
                  <a:latin typeface="Cambria Math" panose="02040503050406030204" pitchFamily="18" charset="0"/>
                </a:rPr>
                <a:t>𝜆</a:t>
              </a:r>
              <a:endParaRPr lang="es-MX" sz="1800"/>
            </a:p>
          </xdr:txBody>
        </xdr:sp>
      </mc:Fallback>
    </mc:AlternateContent>
    <xdr:clientData/>
  </xdr:oneCellAnchor>
  <xdr:oneCellAnchor>
    <xdr:from>
      <xdr:col>8</xdr:col>
      <xdr:colOff>742950</xdr:colOff>
      <xdr:row>20</xdr:row>
      <xdr:rowOff>127000</xdr:rowOff>
    </xdr:from>
    <xdr:ext cx="3461845" cy="3493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D1155AB-BA99-CA45-BF9F-5614D408541E}"/>
                </a:ext>
              </a:extLst>
            </xdr:cNvPr>
            <xdr:cNvSpPr txBox="1"/>
          </xdr:nvSpPr>
          <xdr:spPr>
            <a:xfrm>
              <a:off x="7346950" y="4051300"/>
              <a:ext cx="3461845" cy="349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𝑚𝑒𝑛𝑜𝑟</m:t>
                      </m:r>
                    </m:sub>
                  </m:sSub>
                  <m:r>
                    <a:rPr lang="es-ES" sz="16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ES" sz="16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s-ES" sz="1600" b="0" i="1">
                          <a:latin typeface="Cambria Math" panose="02040503050406030204" pitchFamily="18" charset="0"/>
                        </a:rPr>
                        <m:t>0.99918</m:t>
                      </m:r>
                    </m:den>
                  </m:f>
                  <m:r>
                    <a:rPr lang="es-ES" sz="1600" b="0" i="1">
                      <a:latin typeface="Cambria Math" panose="02040503050406030204" pitchFamily="18" charset="0"/>
                    </a:rPr>
                    <m:t>=1</m:t>
                  </m:r>
                </m:oMath>
              </a14:m>
              <a:r>
                <a:rPr lang="es-MX" sz="1600"/>
                <a:t> asociado</a:t>
              </a:r>
              <a:r>
                <a:rPr lang="es-MX" sz="1600" baseline="0"/>
                <a:t> con (1,-1) </a:t>
              </a:r>
              <a:endParaRPr lang="es-MX" sz="16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D1155AB-BA99-CA45-BF9F-5614D408541E}"/>
                </a:ext>
              </a:extLst>
            </xdr:cNvPr>
            <xdr:cNvSpPr txBox="1"/>
          </xdr:nvSpPr>
          <xdr:spPr>
            <a:xfrm>
              <a:off x="7346950" y="4051300"/>
              <a:ext cx="3461845" cy="349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600" b="0" i="0">
                  <a:latin typeface="Cambria Math" panose="02040503050406030204" pitchFamily="18" charset="0"/>
                </a:rPr>
                <a:t>𝜆_𝑚𝑒𝑛𝑜𝑟=1/0.99918=1</a:t>
              </a:r>
              <a:r>
                <a:rPr lang="es-MX" sz="1600"/>
                <a:t> asociado</a:t>
              </a:r>
              <a:r>
                <a:rPr lang="es-MX" sz="1600" baseline="0"/>
                <a:t> con (1,-1) 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1</xdr:col>
      <xdr:colOff>285750</xdr:colOff>
      <xdr:row>17</xdr:row>
      <xdr:rowOff>127000</xdr:rowOff>
    </xdr:from>
    <xdr:ext cx="260071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9144D647-B325-7442-926D-C6240E7D54A7}"/>
                </a:ext>
              </a:extLst>
            </xdr:cNvPr>
            <xdr:cNvSpPr txBox="1"/>
          </xdr:nvSpPr>
          <xdr:spPr>
            <a:xfrm>
              <a:off x="1111250" y="3479800"/>
              <a:ext cx="26007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9144D647-B325-7442-926D-C6240E7D54A7}"/>
                </a:ext>
              </a:extLst>
            </xdr:cNvPr>
            <xdr:cNvSpPr txBox="1"/>
          </xdr:nvSpPr>
          <xdr:spPr>
            <a:xfrm>
              <a:off x="1111250" y="3479800"/>
              <a:ext cx="26007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𝐴^(−1)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7</xdr:col>
      <xdr:colOff>768350</xdr:colOff>
      <xdr:row>7</xdr:row>
      <xdr:rowOff>63500</xdr:rowOff>
    </xdr:from>
    <xdr:ext cx="340606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8270C97F-57DF-524F-9D7F-0CBF8B8B7586}"/>
                </a:ext>
              </a:extLst>
            </xdr:cNvPr>
            <xdr:cNvSpPr txBox="1"/>
          </xdr:nvSpPr>
          <xdr:spPr>
            <a:xfrm>
              <a:off x="6546850" y="1397000"/>
              <a:ext cx="340606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4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4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s-ES" sz="14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4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MX" sz="1400" b="1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8270C97F-57DF-524F-9D7F-0CBF8B8B7586}"/>
                </a:ext>
              </a:extLst>
            </xdr:cNvPr>
            <xdr:cNvSpPr txBox="1"/>
          </xdr:nvSpPr>
          <xdr:spPr>
            <a:xfrm>
              <a:off x="6546850" y="1397000"/>
              <a:ext cx="340606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400" b="1" i="0">
                  <a:latin typeface="Cambria Math" panose="02040503050406030204" pitchFamily="18" charset="0"/>
                </a:rPr>
                <a:t>𝑨^(−𝟏)</a:t>
              </a:r>
              <a:endParaRPr lang="es-MX" sz="1400" b="1"/>
            </a:p>
          </xdr:txBody>
        </xdr:sp>
      </mc:Fallback>
    </mc:AlternateContent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336550</xdr:colOff>
      <xdr:row>7</xdr:row>
      <xdr:rowOff>38100</xdr:rowOff>
    </xdr:from>
    <xdr:ext cx="175626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FF5F9C3-CB78-6841-A370-F79CA18DD0F0}"/>
                </a:ext>
              </a:extLst>
            </xdr:cNvPr>
            <xdr:cNvSpPr txBox="1"/>
          </xdr:nvSpPr>
          <xdr:spPr>
            <a:xfrm>
              <a:off x="9569450" y="1371600"/>
              <a:ext cx="17562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latin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lang="es-MX" sz="18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FF5F9C3-CB78-6841-A370-F79CA18DD0F0}"/>
                </a:ext>
              </a:extLst>
            </xdr:cNvPr>
            <xdr:cNvSpPr txBox="1"/>
          </xdr:nvSpPr>
          <xdr:spPr>
            <a:xfrm>
              <a:off x="9569450" y="1371600"/>
              <a:ext cx="17562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800" b="0" i="0">
                  <a:latin typeface="Cambria Math" panose="02040503050406030204" pitchFamily="18" charset="0"/>
                </a:rPr>
                <a:t>𝜆</a:t>
              </a:r>
              <a:endParaRPr lang="es-MX" sz="1800"/>
            </a:p>
          </xdr:txBody>
        </xdr:sp>
      </mc:Fallback>
    </mc:AlternateContent>
    <xdr:clientData/>
  </xdr:oneCellAnchor>
  <xdr:oneCellAnchor>
    <xdr:from>
      <xdr:col>11</xdr:col>
      <xdr:colOff>717550</xdr:colOff>
      <xdr:row>29</xdr:row>
      <xdr:rowOff>63500</xdr:rowOff>
    </xdr:from>
    <xdr:ext cx="4681731" cy="2660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F330931-F671-A34B-857A-BC51FBFACD76}"/>
                </a:ext>
              </a:extLst>
            </xdr:cNvPr>
            <xdr:cNvSpPr txBox="1"/>
          </xdr:nvSpPr>
          <xdr:spPr>
            <a:xfrm>
              <a:off x="9798050" y="5702300"/>
              <a:ext cx="4681731" cy="266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𝑚𝑎𝑦𝑜𝑟</m:t>
                      </m:r>
                    </m:sub>
                  </m:sSub>
                  <m:r>
                    <a:rPr lang="es-ES" sz="1600" b="0" i="1">
                      <a:latin typeface="Cambria Math" panose="02040503050406030204" pitchFamily="18" charset="0"/>
                    </a:rPr>
                    <m:t>=4</m:t>
                  </m:r>
                </m:oMath>
              </a14:m>
              <a:r>
                <a:rPr lang="es-MX" sz="1600"/>
                <a:t>.3881297 asociado</a:t>
              </a:r>
              <a:r>
                <a:rPr lang="es-MX" sz="1600" baseline="0"/>
                <a:t> con (0.75957,0.81441,1) </a:t>
              </a:r>
              <a:endParaRPr lang="es-MX" sz="16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F330931-F671-A34B-857A-BC51FBFACD76}"/>
                </a:ext>
              </a:extLst>
            </xdr:cNvPr>
            <xdr:cNvSpPr txBox="1"/>
          </xdr:nvSpPr>
          <xdr:spPr>
            <a:xfrm>
              <a:off x="9798050" y="5702300"/>
              <a:ext cx="4681731" cy="266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600" b="0" i="0">
                  <a:latin typeface="Cambria Math" panose="02040503050406030204" pitchFamily="18" charset="0"/>
                </a:rPr>
                <a:t>𝜆_𝑚𝑎𝑦𝑜𝑟=4</a:t>
              </a:r>
              <a:r>
                <a:rPr lang="es-MX" sz="1600"/>
                <a:t>.3881297 asociado</a:t>
              </a:r>
              <a:r>
                <a:rPr lang="es-MX" sz="1600" baseline="0"/>
                <a:t> con (0.75957,0.81441,1) </a:t>
              </a:r>
              <a:endParaRPr lang="es-MX" sz="1600"/>
            </a:p>
          </xdr:txBody>
        </xdr:sp>
      </mc:Fallback>
    </mc:AlternateContent>
    <xdr:clientData/>
  </xdr:oneCellAnchor>
  <xdr:twoCellAnchor>
    <xdr:from>
      <xdr:col>0</xdr:col>
      <xdr:colOff>190500</xdr:colOff>
      <xdr:row>0</xdr:row>
      <xdr:rowOff>152400</xdr:rowOff>
    </xdr:from>
    <xdr:to>
      <xdr:col>3</xdr:col>
      <xdr:colOff>132210</xdr:colOff>
      <xdr:row>7</xdr:row>
      <xdr:rowOff>12700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1476C1B-AAD3-BB4D-80D0-675B7667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52400"/>
          <a:ext cx="2418210" cy="119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336550</xdr:colOff>
      <xdr:row>7</xdr:row>
      <xdr:rowOff>38100</xdr:rowOff>
    </xdr:from>
    <xdr:ext cx="175626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23B7BB8-BFB9-E144-982D-D9F1FF160807}"/>
                </a:ext>
              </a:extLst>
            </xdr:cNvPr>
            <xdr:cNvSpPr txBox="1"/>
          </xdr:nvSpPr>
          <xdr:spPr>
            <a:xfrm>
              <a:off x="9569450" y="1371600"/>
              <a:ext cx="17562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latin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lang="es-MX" sz="18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23B7BB8-BFB9-E144-982D-D9F1FF160807}"/>
                </a:ext>
              </a:extLst>
            </xdr:cNvPr>
            <xdr:cNvSpPr txBox="1"/>
          </xdr:nvSpPr>
          <xdr:spPr>
            <a:xfrm>
              <a:off x="9569450" y="1371600"/>
              <a:ext cx="17562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800" b="0" i="0">
                  <a:latin typeface="Cambria Math" panose="02040503050406030204" pitchFamily="18" charset="0"/>
                </a:rPr>
                <a:t>𝜆</a:t>
              </a:r>
              <a:endParaRPr lang="es-MX" sz="1800"/>
            </a:p>
          </xdr:txBody>
        </xdr:sp>
      </mc:Fallback>
    </mc:AlternateContent>
    <xdr:clientData/>
  </xdr:oneCellAnchor>
  <xdr:oneCellAnchor>
    <xdr:from>
      <xdr:col>9</xdr:col>
      <xdr:colOff>615950</xdr:colOff>
      <xdr:row>50</xdr:row>
      <xdr:rowOff>12700</xdr:rowOff>
    </xdr:from>
    <xdr:ext cx="6133410" cy="3491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466F0C5-2D30-6849-AD2B-81AA8B5AC291}"/>
                </a:ext>
              </a:extLst>
            </xdr:cNvPr>
            <xdr:cNvSpPr txBox="1"/>
          </xdr:nvSpPr>
          <xdr:spPr>
            <a:xfrm>
              <a:off x="8045450" y="9652000"/>
              <a:ext cx="6133410" cy="34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𝑚𝑒𝑛𝑜𝑟</m:t>
                      </m:r>
                    </m:sub>
                  </m:sSub>
                  <m:r>
                    <a:rPr lang="es-ES" sz="16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ES" sz="16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s-ES" sz="1600" b="0" i="1">
                          <a:latin typeface="Cambria Math" panose="02040503050406030204" pitchFamily="18" charset="0"/>
                        </a:rPr>
                        <m:t>1.733731465</m:t>
                      </m:r>
                    </m:den>
                  </m:f>
                  <m:r>
                    <a:rPr lang="es-ES" sz="1600" b="0" i="1">
                      <a:latin typeface="Cambria Math" panose="02040503050406030204" pitchFamily="18" charset="0"/>
                    </a:rPr>
                    <m:t>=0.57560097</m:t>
                  </m:r>
                </m:oMath>
              </a14:m>
              <a:r>
                <a:rPr lang="es-MX" sz="1600"/>
                <a:t> asociado</a:t>
              </a:r>
              <a:r>
                <a:rPr lang="es-MX" sz="1600" baseline="0"/>
                <a:t> con (-0.10252,1,-0.73654) </a:t>
              </a:r>
              <a:endParaRPr lang="es-MX" sz="16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466F0C5-2D30-6849-AD2B-81AA8B5AC291}"/>
                </a:ext>
              </a:extLst>
            </xdr:cNvPr>
            <xdr:cNvSpPr txBox="1"/>
          </xdr:nvSpPr>
          <xdr:spPr>
            <a:xfrm>
              <a:off x="8045450" y="9652000"/>
              <a:ext cx="6133410" cy="3491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600" b="0" i="0">
                  <a:latin typeface="Cambria Math" panose="02040503050406030204" pitchFamily="18" charset="0"/>
                </a:rPr>
                <a:t>𝜆_𝑚𝑒𝑛𝑜𝑟=1/1.733731465=0.57560097</a:t>
              </a:r>
              <a:r>
                <a:rPr lang="es-MX" sz="1600"/>
                <a:t> asociado</a:t>
              </a:r>
              <a:r>
                <a:rPr lang="es-MX" sz="1600" baseline="0"/>
                <a:t> con (-0.10252,1,-0.73654) 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1</xdr:col>
      <xdr:colOff>285750</xdr:colOff>
      <xdr:row>19</xdr:row>
      <xdr:rowOff>152400</xdr:rowOff>
    </xdr:from>
    <xdr:ext cx="260071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C051A1B-777A-C34F-9F0F-434CDA62E746}"/>
                </a:ext>
              </a:extLst>
            </xdr:cNvPr>
            <xdr:cNvSpPr txBox="1"/>
          </xdr:nvSpPr>
          <xdr:spPr>
            <a:xfrm>
              <a:off x="1111250" y="3886200"/>
              <a:ext cx="26007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C051A1B-777A-C34F-9F0F-434CDA62E746}"/>
                </a:ext>
              </a:extLst>
            </xdr:cNvPr>
            <xdr:cNvSpPr txBox="1"/>
          </xdr:nvSpPr>
          <xdr:spPr>
            <a:xfrm>
              <a:off x="1111250" y="3886200"/>
              <a:ext cx="26007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𝐴^(−1)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8</xdr:col>
      <xdr:colOff>768350</xdr:colOff>
      <xdr:row>7</xdr:row>
      <xdr:rowOff>63500</xdr:rowOff>
    </xdr:from>
    <xdr:ext cx="340606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62F4A0B-5511-8448-AEF9-D9F893F99710}"/>
                </a:ext>
              </a:extLst>
            </xdr:cNvPr>
            <xdr:cNvSpPr txBox="1"/>
          </xdr:nvSpPr>
          <xdr:spPr>
            <a:xfrm>
              <a:off x="6546850" y="1397000"/>
              <a:ext cx="340606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4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4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s-ES" sz="14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4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MX" sz="1400" b="1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62F4A0B-5511-8448-AEF9-D9F893F99710}"/>
                </a:ext>
              </a:extLst>
            </xdr:cNvPr>
            <xdr:cNvSpPr txBox="1"/>
          </xdr:nvSpPr>
          <xdr:spPr>
            <a:xfrm>
              <a:off x="6546850" y="1397000"/>
              <a:ext cx="340606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400" b="1" i="0">
                  <a:latin typeface="Cambria Math" panose="02040503050406030204" pitchFamily="18" charset="0"/>
                </a:rPr>
                <a:t>𝑨^(−𝟏)</a:t>
              </a:r>
              <a:endParaRPr lang="es-MX" sz="1400" b="1"/>
            </a:p>
          </xdr:txBody>
        </xdr:sp>
      </mc:Fallback>
    </mc:AlternateContent>
    <xdr:clientData/>
  </xdr:oneCellAnchor>
  <xdr:twoCellAnchor>
    <xdr:from>
      <xdr:col>0</xdr:col>
      <xdr:colOff>342900</xdr:colOff>
      <xdr:row>1</xdr:row>
      <xdr:rowOff>0</xdr:rowOff>
    </xdr:from>
    <xdr:to>
      <xdr:col>3</xdr:col>
      <xdr:colOff>284610</xdr:colOff>
      <xdr:row>7</xdr:row>
      <xdr:rowOff>50800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51A8041-DFB0-5B4C-9DD8-5D7625D18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90500"/>
          <a:ext cx="2418210" cy="119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66675</xdr:colOff>
      <xdr:row>2</xdr:row>
      <xdr:rowOff>38100</xdr:rowOff>
    </xdr:from>
    <xdr:to>
      <xdr:col>30</xdr:col>
      <xdr:colOff>66675</xdr:colOff>
      <xdr:row>4</xdr:row>
      <xdr:rowOff>180975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69B07DFF-E2D1-D745-B65A-FF574DBF5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3675" y="419100"/>
          <a:ext cx="29337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57150</xdr:colOff>
      <xdr:row>6</xdr:row>
      <xdr:rowOff>76200</xdr:rowOff>
    </xdr:from>
    <xdr:to>
      <xdr:col>30</xdr:col>
      <xdr:colOff>292100</xdr:colOff>
      <xdr:row>8</xdr:row>
      <xdr:rowOff>104775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56699715-A041-3949-A9A3-07929C2D4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4150" y="1219200"/>
          <a:ext cx="31686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355600</xdr:colOff>
      <xdr:row>10</xdr:row>
      <xdr:rowOff>31750</xdr:rowOff>
    </xdr:from>
    <xdr:to>
      <xdr:col>30</xdr:col>
      <xdr:colOff>355600</xdr:colOff>
      <xdr:row>12</xdr:row>
      <xdr:rowOff>174625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DB3335EA-264D-B248-A950-B2D3BF72A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2600" y="1936750"/>
          <a:ext cx="29337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123825</xdr:colOff>
      <xdr:row>14</xdr:row>
      <xdr:rowOff>28575</xdr:rowOff>
    </xdr:from>
    <xdr:to>
      <xdr:col>30</xdr:col>
      <xdr:colOff>774700</xdr:colOff>
      <xdr:row>16</xdr:row>
      <xdr:rowOff>171450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D4CDD32B-4AFD-8549-90F9-F2EDF81D0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0825" y="2695575"/>
          <a:ext cx="35845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828675</xdr:colOff>
      <xdr:row>10</xdr:row>
      <xdr:rowOff>28575</xdr:rowOff>
    </xdr:from>
    <xdr:to>
      <xdr:col>18</xdr:col>
      <xdr:colOff>22225</xdr:colOff>
      <xdr:row>16</xdr:row>
      <xdr:rowOff>180141</xdr:rowOff>
    </xdr:to>
    <xdr:pic>
      <xdr:nvPicPr>
        <xdr:cNvPr id="7" name="12 Imagen" descr="Recorte de pantalla">
          <a:extLst>
            <a:ext uri="{FF2B5EF4-FFF2-40B4-BE49-F238E27FC236}">
              <a16:creationId xmlns:a16="http://schemas.microsoft.com/office/drawing/2014/main" id="{3232D9D6-D5EF-1540-8BA2-1B98D6663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5475" y="1933575"/>
          <a:ext cx="1746250" cy="1294566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1</xdr:row>
      <xdr:rowOff>38100</xdr:rowOff>
    </xdr:from>
    <xdr:to>
      <xdr:col>2</xdr:col>
      <xdr:colOff>63500</xdr:colOff>
      <xdr:row>4</xdr:row>
      <xdr:rowOff>12700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7E44814-5FE6-2D4F-B4C0-CDB7F9749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28600"/>
          <a:ext cx="1384300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25399</xdr:colOff>
      <xdr:row>11</xdr:row>
      <xdr:rowOff>42862</xdr:rowOff>
    </xdr:from>
    <xdr:to>
      <xdr:col>26</xdr:col>
      <xdr:colOff>589276</xdr:colOff>
      <xdr:row>12</xdr:row>
      <xdr:rowOff>165100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723B35-0C54-614F-AD0C-540A26CEA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4999" y="2138362"/>
          <a:ext cx="3002277" cy="312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266699</xdr:colOff>
      <xdr:row>11</xdr:row>
      <xdr:rowOff>38100</xdr:rowOff>
    </xdr:from>
    <xdr:to>
      <xdr:col>12</xdr:col>
      <xdr:colOff>387772</xdr:colOff>
      <xdr:row>12</xdr:row>
      <xdr:rowOff>177800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7D7FB39-BF43-5B4C-8E2E-566F25932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7199" y="2133600"/>
          <a:ext cx="946573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253999</xdr:colOff>
      <xdr:row>18</xdr:row>
      <xdr:rowOff>63500</xdr:rowOff>
    </xdr:from>
    <xdr:to>
      <xdr:col>13</xdr:col>
      <xdr:colOff>762000</xdr:colOff>
      <xdr:row>19</xdr:row>
      <xdr:rowOff>138451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20FFC5F-0CEC-CB4A-B6F1-CB5EB73DD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499" y="3568700"/>
          <a:ext cx="2159001" cy="265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266699</xdr:colOff>
      <xdr:row>24</xdr:row>
      <xdr:rowOff>76200</xdr:rowOff>
    </xdr:from>
    <xdr:to>
      <xdr:col>13</xdr:col>
      <xdr:colOff>783166</xdr:colOff>
      <xdr:row>25</xdr:row>
      <xdr:rowOff>139700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4E5DDD3-AD39-D744-B644-1C3EDEACC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7199" y="4724400"/>
          <a:ext cx="2167467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23</xdr:col>
      <xdr:colOff>215900</xdr:colOff>
      <xdr:row>19</xdr:row>
      <xdr:rowOff>127000</xdr:rowOff>
    </xdr:from>
    <xdr:ext cx="901465" cy="2544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4C74BDCF-8109-3A41-937F-829B531F5120}"/>
                </a:ext>
              </a:extLst>
            </xdr:cNvPr>
            <xdr:cNvSpPr txBox="1"/>
          </xdr:nvSpPr>
          <xdr:spPr>
            <a:xfrm>
              <a:off x="15481300" y="3822700"/>
              <a:ext cx="901465" cy="254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ES" sz="16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s-ES" sz="16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ES" sz="16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4C74BDCF-8109-3A41-937F-829B531F5120}"/>
                </a:ext>
              </a:extLst>
            </xdr:cNvPr>
            <xdr:cNvSpPr txBox="1"/>
          </xdr:nvSpPr>
          <xdr:spPr>
            <a:xfrm>
              <a:off x="15481300" y="3822700"/>
              <a:ext cx="901465" cy="2544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600" b="0" i="0">
                  <a:latin typeface="Cambria Math" panose="02040503050406030204" pitchFamily="18" charset="0"/>
                </a:rPr>
                <a:t>𝑥=𝐴^(−1) 𝐵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0</xdr:col>
      <xdr:colOff>571500</xdr:colOff>
      <xdr:row>27</xdr:row>
      <xdr:rowOff>101600</xdr:rowOff>
    </xdr:from>
    <xdr:ext cx="3009900" cy="2550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4FDC6141-00ED-4B49-AF8C-B90A795016E6}"/>
                </a:ext>
              </a:extLst>
            </xdr:cNvPr>
            <xdr:cNvSpPr txBox="1"/>
          </xdr:nvSpPr>
          <xdr:spPr>
            <a:xfrm>
              <a:off x="571500" y="5397500"/>
              <a:ext cx="3009900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6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</m:d>
                  <m:r>
                    <a:rPr lang="es-ES" sz="1600" b="0" i="1">
                      <a:latin typeface="Cambria Math" panose="02040503050406030204" pitchFamily="18" charset="0"/>
                    </a:rPr>
                    <m:t>= </m:t>
                  </m:r>
                  <m:sSup>
                    <m:sSup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  <m:sup>
                      <m:r>
                        <a:rPr lang="es-ES" sz="16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  <m:r>
                    <a:rPr lang="es-ES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sSup>
                    <m:sSup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  <m:sup>
                      <m:r>
                        <a:rPr lang="es-ES" sz="16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s-ES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s-ES" sz="1600" b="0" i="1">
                      <a:latin typeface="Cambria Math" panose="02040503050406030204" pitchFamily="18" charset="0"/>
                    </a:rPr>
                    <m:t>𝜆</m:t>
                  </m:r>
                  <m:r>
                    <a:rPr lang="es-ES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𝑏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es-ES" sz="1600" b="0" i="1">
                      <a:latin typeface="Cambria Math" panose="02040503050406030204" pitchFamily="18" charset="0"/>
                    </a:rPr>
                    <m:t>=0</m:t>
                  </m:r>
                </m:oMath>
              </a14:m>
              <a:r>
                <a:rPr lang="es-MX" sz="1600"/>
                <a:t>  </a:t>
              </a:r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4FDC6141-00ED-4B49-AF8C-B90A795016E6}"/>
                </a:ext>
              </a:extLst>
            </xdr:cNvPr>
            <xdr:cNvSpPr txBox="1"/>
          </xdr:nvSpPr>
          <xdr:spPr>
            <a:xfrm>
              <a:off x="571500" y="5397500"/>
              <a:ext cx="3009900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600" b="0" i="0">
                  <a:latin typeface="Cambria Math" panose="02040503050406030204" pitchFamily="18" charset="0"/>
                </a:rPr>
                <a:t>𝑃(𝜆)= 𝜆^3+𝑏_1 𝜆^2+𝑏_2 𝜆+𝑏_3=0</a:t>
              </a:r>
              <a:r>
                <a:rPr lang="es-MX" sz="1600"/>
                <a:t>  </a:t>
              </a:r>
            </a:p>
          </xdr:txBody>
        </xdr:sp>
      </mc:Fallback>
    </mc:AlternateContent>
    <xdr:clientData/>
  </xdr:oneCellAnchor>
  <xdr:oneCellAnchor>
    <xdr:from>
      <xdr:col>2</xdr:col>
      <xdr:colOff>571500</xdr:colOff>
      <xdr:row>29</xdr:row>
      <xdr:rowOff>88900</xdr:rowOff>
    </xdr:from>
    <xdr:ext cx="2421112" cy="2550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3EC71502-EA2E-D144-AB05-513B5B13D1EF}"/>
                </a:ext>
              </a:extLst>
            </xdr:cNvPr>
            <xdr:cNvSpPr txBox="1"/>
          </xdr:nvSpPr>
          <xdr:spPr>
            <a:xfrm>
              <a:off x="2222500" y="5842000"/>
              <a:ext cx="2421112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6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</m:d>
                  <m:r>
                    <a:rPr lang="es-ES" sz="1600" b="0" i="1">
                      <a:latin typeface="Cambria Math" panose="02040503050406030204" pitchFamily="18" charset="0"/>
                    </a:rPr>
                    <m:t>= </m:t>
                  </m:r>
                  <m:sSup>
                    <m:sSup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  <m:sup>
                      <m:r>
                        <a:rPr lang="es-ES" sz="16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  <m:r>
                    <a:rPr lang="es-ES" sz="1600" b="0" i="1">
                      <a:latin typeface="Cambria Math" panose="02040503050406030204" pitchFamily="18" charset="0"/>
                    </a:rPr>
                    <m:t>−8</m:t>
                  </m:r>
                  <m:sSup>
                    <m:sSup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  <m:sup>
                      <m:r>
                        <a:rPr lang="es-ES" sz="16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s-ES" sz="1600" b="0" i="1">
                      <a:latin typeface="Cambria Math" panose="02040503050406030204" pitchFamily="18" charset="0"/>
                    </a:rPr>
                    <m:t>+9</m:t>
                  </m:r>
                  <m:r>
                    <a:rPr lang="es-ES" sz="1600" b="0" i="1">
                      <a:latin typeface="Cambria Math" panose="02040503050406030204" pitchFamily="18" charset="0"/>
                    </a:rPr>
                    <m:t>𝜆</m:t>
                  </m:r>
                  <m:r>
                    <a:rPr lang="es-ES" sz="1600" b="0" i="1">
                      <a:latin typeface="Cambria Math" panose="02040503050406030204" pitchFamily="18" charset="0"/>
                    </a:rPr>
                    <m:t>=0</m:t>
                  </m:r>
                </m:oMath>
              </a14:m>
              <a:r>
                <a:rPr lang="es-MX" sz="1600"/>
                <a:t>  </a:t>
              </a:r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3EC71502-EA2E-D144-AB05-513B5B13D1EF}"/>
                </a:ext>
              </a:extLst>
            </xdr:cNvPr>
            <xdr:cNvSpPr txBox="1"/>
          </xdr:nvSpPr>
          <xdr:spPr>
            <a:xfrm>
              <a:off x="2222500" y="5842000"/>
              <a:ext cx="2421112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600" b="0" i="0">
                  <a:latin typeface="Cambria Math" panose="02040503050406030204" pitchFamily="18" charset="0"/>
                </a:rPr>
                <a:t>𝑃(𝜆)= 𝜆^3−8𝜆^2+9𝜆=0</a:t>
              </a:r>
              <a:r>
                <a:rPr lang="es-MX" sz="1600"/>
                <a:t>  </a:t>
              </a:r>
            </a:p>
          </xdr:txBody>
        </xdr:sp>
      </mc:Fallback>
    </mc:AlternateContent>
    <xdr:clientData/>
  </xdr:oneCellAnchor>
  <xdr:twoCellAnchor>
    <xdr:from>
      <xdr:col>0</xdr:col>
      <xdr:colOff>342900</xdr:colOff>
      <xdr:row>1</xdr:row>
      <xdr:rowOff>63499</xdr:rowOff>
    </xdr:from>
    <xdr:to>
      <xdr:col>3</xdr:col>
      <xdr:colOff>711200</xdr:colOff>
      <xdr:row>8</xdr:row>
      <xdr:rowOff>134394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A8F66985-1243-7D41-8F0A-50292D278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53999"/>
          <a:ext cx="2844800" cy="1404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336550</xdr:colOff>
      <xdr:row>7</xdr:row>
      <xdr:rowOff>38100</xdr:rowOff>
    </xdr:from>
    <xdr:ext cx="175626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856B34B-60B7-FB43-901D-C53315B2C7B8}"/>
                </a:ext>
              </a:extLst>
            </xdr:cNvPr>
            <xdr:cNvSpPr txBox="1"/>
          </xdr:nvSpPr>
          <xdr:spPr>
            <a:xfrm>
              <a:off x="12045950" y="1371600"/>
              <a:ext cx="17562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latin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lang="es-MX" sz="18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856B34B-60B7-FB43-901D-C53315B2C7B8}"/>
                </a:ext>
              </a:extLst>
            </xdr:cNvPr>
            <xdr:cNvSpPr txBox="1"/>
          </xdr:nvSpPr>
          <xdr:spPr>
            <a:xfrm>
              <a:off x="12045950" y="1371600"/>
              <a:ext cx="17562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800" b="0" i="0">
                  <a:latin typeface="Cambria Math" panose="02040503050406030204" pitchFamily="18" charset="0"/>
                </a:rPr>
                <a:t>𝜆</a:t>
              </a:r>
              <a:endParaRPr lang="es-MX" sz="1800"/>
            </a:p>
          </xdr:txBody>
        </xdr:sp>
      </mc:Fallback>
    </mc:AlternateContent>
    <xdr:clientData/>
  </xdr:oneCellAnchor>
  <xdr:oneCellAnchor>
    <xdr:from>
      <xdr:col>11</xdr:col>
      <xdr:colOff>158750</xdr:colOff>
      <xdr:row>47</xdr:row>
      <xdr:rowOff>63500</xdr:rowOff>
    </xdr:from>
    <xdr:ext cx="4978542" cy="2660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F606BB3-62CC-1243-80DC-55D1BB37DF9D}"/>
                </a:ext>
              </a:extLst>
            </xdr:cNvPr>
            <xdr:cNvSpPr txBox="1"/>
          </xdr:nvSpPr>
          <xdr:spPr>
            <a:xfrm>
              <a:off x="9239250" y="5130800"/>
              <a:ext cx="4978542" cy="266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𝑚𝑎𝑦𝑜𝑟</m:t>
                      </m:r>
                    </m:sub>
                  </m:sSub>
                  <m:r>
                    <a:rPr lang="es-ES" sz="1600" b="0" i="1">
                      <a:latin typeface="Cambria Math" panose="02040503050406030204" pitchFamily="18" charset="0"/>
                    </a:rPr>
                    <m:t>=6.37313039</m:t>
                  </m:r>
                </m:oMath>
              </a14:m>
              <a:r>
                <a:rPr lang="es-MX" sz="1600"/>
                <a:t> asociado</a:t>
              </a:r>
              <a:r>
                <a:rPr lang="es-MX" sz="1600" baseline="0"/>
                <a:t> con (-0.5,0.406839627,-1) </a:t>
              </a:r>
              <a:endParaRPr lang="es-MX" sz="16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F606BB3-62CC-1243-80DC-55D1BB37DF9D}"/>
                </a:ext>
              </a:extLst>
            </xdr:cNvPr>
            <xdr:cNvSpPr txBox="1"/>
          </xdr:nvSpPr>
          <xdr:spPr>
            <a:xfrm>
              <a:off x="9239250" y="5130800"/>
              <a:ext cx="4978542" cy="266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600" b="0" i="0">
                  <a:latin typeface="Cambria Math" panose="02040503050406030204" pitchFamily="18" charset="0"/>
                </a:rPr>
                <a:t>𝜆_𝑚𝑎𝑦𝑜𝑟=6.37313039</a:t>
              </a:r>
              <a:r>
                <a:rPr lang="es-MX" sz="1600"/>
                <a:t> asociado</a:t>
              </a:r>
              <a:r>
                <a:rPr lang="es-MX" sz="1600" baseline="0"/>
                <a:t> con (-0.5,0.406839627,-1) </a:t>
              </a:r>
              <a:endParaRPr lang="es-MX" sz="1600"/>
            </a:p>
          </xdr:txBody>
        </xdr:sp>
      </mc:Fallback>
    </mc:AlternateContent>
    <xdr:clientData/>
  </xdr:oneCellAnchor>
  <xdr:twoCellAnchor editAs="oneCell">
    <xdr:from>
      <xdr:col>0</xdr:col>
      <xdr:colOff>685800</xdr:colOff>
      <xdr:row>1</xdr:row>
      <xdr:rowOff>126999</xdr:rowOff>
    </xdr:from>
    <xdr:to>
      <xdr:col>3</xdr:col>
      <xdr:colOff>165100</xdr:colOff>
      <xdr:row>7</xdr:row>
      <xdr:rowOff>98988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31E6B42-974E-9948-B0BC-5A517ED80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17499"/>
          <a:ext cx="1955800" cy="111498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336550</xdr:colOff>
      <xdr:row>7</xdr:row>
      <xdr:rowOff>38100</xdr:rowOff>
    </xdr:from>
    <xdr:ext cx="175626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1AD7FF1-48A1-BD4F-AF3A-B9BFFCBC08CF}"/>
                </a:ext>
              </a:extLst>
            </xdr:cNvPr>
            <xdr:cNvSpPr txBox="1"/>
          </xdr:nvSpPr>
          <xdr:spPr>
            <a:xfrm>
              <a:off x="11220450" y="1371600"/>
              <a:ext cx="17562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b="0" i="1">
                        <a:latin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lang="es-MX" sz="18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1AD7FF1-48A1-BD4F-AF3A-B9BFFCBC08CF}"/>
                </a:ext>
              </a:extLst>
            </xdr:cNvPr>
            <xdr:cNvSpPr txBox="1"/>
          </xdr:nvSpPr>
          <xdr:spPr>
            <a:xfrm>
              <a:off x="11220450" y="1371600"/>
              <a:ext cx="17562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800" b="0" i="0">
                  <a:latin typeface="Cambria Math" panose="02040503050406030204" pitchFamily="18" charset="0"/>
                </a:rPr>
                <a:t>𝜆</a:t>
              </a:r>
              <a:endParaRPr lang="es-MX" sz="1800"/>
            </a:p>
          </xdr:txBody>
        </xdr:sp>
      </mc:Fallback>
    </mc:AlternateContent>
    <xdr:clientData/>
  </xdr:oneCellAnchor>
  <xdr:oneCellAnchor>
    <xdr:from>
      <xdr:col>8</xdr:col>
      <xdr:colOff>698500</xdr:colOff>
      <xdr:row>29</xdr:row>
      <xdr:rowOff>25400</xdr:rowOff>
    </xdr:from>
    <xdr:ext cx="6870535" cy="3493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41D5B02-EA2A-8245-BCEB-DD8760F9BA98}"/>
                </a:ext>
              </a:extLst>
            </xdr:cNvPr>
            <xdr:cNvSpPr txBox="1"/>
          </xdr:nvSpPr>
          <xdr:spPr>
            <a:xfrm>
              <a:off x="7302500" y="5664200"/>
              <a:ext cx="6870535" cy="349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𝜆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𝑚𝑒𝑛𝑜𝑟</m:t>
                      </m:r>
                    </m:sub>
                  </m:sSub>
                  <m:r>
                    <a:rPr lang="es-ES" sz="16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ES" sz="16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s-ES" sz="1600" b="0" i="1">
                          <a:latin typeface="Cambria Math" panose="02040503050406030204" pitchFamily="18" charset="0"/>
                        </a:rPr>
                        <m:t>1.59319658</m:t>
                      </m:r>
                    </m:den>
                  </m:f>
                  <m:r>
                    <a:rPr lang="es-ES" sz="1600" b="0" i="1">
                      <a:latin typeface="Cambria Math" panose="02040503050406030204" pitchFamily="18" charset="0"/>
                    </a:rPr>
                    <m:t>=0.62766893</m:t>
                  </m:r>
                </m:oMath>
              </a14:m>
              <a:r>
                <a:rPr lang="es-MX" sz="1600"/>
                <a:t> asociado</a:t>
              </a:r>
              <a:r>
                <a:rPr lang="es-MX" sz="1600" baseline="0"/>
                <a:t> con (-0.271280157,1,-0.542566317) </a:t>
              </a:r>
              <a:endParaRPr lang="es-MX" sz="16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41D5B02-EA2A-8245-BCEB-DD8760F9BA98}"/>
                </a:ext>
              </a:extLst>
            </xdr:cNvPr>
            <xdr:cNvSpPr txBox="1"/>
          </xdr:nvSpPr>
          <xdr:spPr>
            <a:xfrm>
              <a:off x="7302500" y="5664200"/>
              <a:ext cx="6870535" cy="349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600" b="0" i="0">
                  <a:latin typeface="Cambria Math" panose="02040503050406030204" pitchFamily="18" charset="0"/>
                </a:rPr>
                <a:t>𝜆_𝑚𝑒𝑛𝑜𝑟=1/1.59319658=0.62766893</a:t>
              </a:r>
              <a:r>
                <a:rPr lang="es-MX" sz="1600"/>
                <a:t> asociado</a:t>
              </a:r>
              <a:r>
                <a:rPr lang="es-MX" sz="1600" baseline="0"/>
                <a:t> con (-0.271280157,1,-0.542566317) 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1</xdr:col>
      <xdr:colOff>285750</xdr:colOff>
      <xdr:row>19</xdr:row>
      <xdr:rowOff>152400</xdr:rowOff>
    </xdr:from>
    <xdr:ext cx="260071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8793D333-A41F-D542-B4C2-7D9E862FFCC2}"/>
                </a:ext>
              </a:extLst>
            </xdr:cNvPr>
            <xdr:cNvSpPr txBox="1"/>
          </xdr:nvSpPr>
          <xdr:spPr>
            <a:xfrm>
              <a:off x="1111250" y="3886200"/>
              <a:ext cx="26007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8793D333-A41F-D542-B4C2-7D9E862FFCC2}"/>
                </a:ext>
              </a:extLst>
            </xdr:cNvPr>
            <xdr:cNvSpPr txBox="1"/>
          </xdr:nvSpPr>
          <xdr:spPr>
            <a:xfrm>
              <a:off x="1111250" y="3886200"/>
              <a:ext cx="26007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𝐴^(−1)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8</xdr:col>
      <xdr:colOff>768350</xdr:colOff>
      <xdr:row>7</xdr:row>
      <xdr:rowOff>63500</xdr:rowOff>
    </xdr:from>
    <xdr:ext cx="340606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6CFF14D-6416-3B4C-9E96-9FA38710DF16}"/>
                </a:ext>
              </a:extLst>
            </xdr:cNvPr>
            <xdr:cNvSpPr txBox="1"/>
          </xdr:nvSpPr>
          <xdr:spPr>
            <a:xfrm>
              <a:off x="7372350" y="1397000"/>
              <a:ext cx="340606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4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4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  <m:sup>
                        <m:r>
                          <a:rPr lang="es-ES" sz="14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4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MX" sz="1400" b="1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6CFF14D-6416-3B4C-9E96-9FA38710DF16}"/>
                </a:ext>
              </a:extLst>
            </xdr:cNvPr>
            <xdr:cNvSpPr txBox="1"/>
          </xdr:nvSpPr>
          <xdr:spPr>
            <a:xfrm>
              <a:off x="7372350" y="1397000"/>
              <a:ext cx="340606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400" b="1" i="0">
                  <a:latin typeface="Cambria Math" panose="02040503050406030204" pitchFamily="18" charset="0"/>
                </a:rPr>
                <a:t>𝑨^(−𝟏)</a:t>
              </a:r>
              <a:endParaRPr lang="es-MX" sz="1400" b="1"/>
            </a:p>
          </xdr:txBody>
        </xdr:sp>
      </mc:Fallback>
    </mc:AlternateContent>
    <xdr:clientData/>
  </xdr:oneCellAnchor>
  <xdr:twoCellAnchor editAs="oneCell">
    <xdr:from>
      <xdr:col>1</xdr:col>
      <xdr:colOff>25400</xdr:colOff>
      <xdr:row>1</xdr:row>
      <xdr:rowOff>101600</xdr:rowOff>
    </xdr:from>
    <xdr:to>
      <xdr:col>3</xdr:col>
      <xdr:colOff>602104</xdr:colOff>
      <xdr:row>7</xdr:row>
      <xdr:rowOff>228600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6EE89D0-4ECA-2F4E-A78C-110EEA6F5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900" y="292100"/>
          <a:ext cx="2227704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1"/>
  <sheetViews>
    <sheetView workbookViewId="0">
      <selection activeCell="K26" sqref="K26"/>
    </sheetView>
  </sheetViews>
  <sheetFormatPr baseColWidth="10" defaultColWidth="9.1640625" defaultRowHeight="15"/>
  <cols>
    <col min="5" max="6" width="2" bestFit="1" customWidth="1"/>
    <col min="16" max="16" width="11.83203125" bestFit="1" customWidth="1"/>
    <col min="18" max="18" width="10.5" bestFit="1" customWidth="1"/>
  </cols>
  <sheetData>
    <row r="2" spans="2:18">
      <c r="B2" s="1"/>
      <c r="C2" s="1"/>
      <c r="D2" s="1"/>
      <c r="I2" s="99" t="s">
        <v>4</v>
      </c>
      <c r="J2" s="99"/>
      <c r="K2">
        <f>MDETERM(B10:D12)</f>
        <v>-47.999999999999993</v>
      </c>
    </row>
    <row r="3" spans="2:18">
      <c r="B3" s="1"/>
      <c r="C3" s="1"/>
      <c r="D3" s="1"/>
    </row>
    <row r="4" spans="2:18">
      <c r="B4" s="1"/>
      <c r="C4" s="1"/>
      <c r="D4" s="1"/>
    </row>
    <row r="5" spans="2:18">
      <c r="B5" s="1"/>
      <c r="C5" s="1"/>
      <c r="D5" s="1"/>
    </row>
    <row r="6" spans="2:18">
      <c r="B6" s="1"/>
      <c r="C6" s="1"/>
      <c r="D6" s="1"/>
    </row>
    <row r="7" spans="2:18">
      <c r="B7" s="1"/>
      <c r="C7" s="1"/>
      <c r="D7" s="1"/>
      <c r="R7" t="s">
        <v>8</v>
      </c>
    </row>
    <row r="8" spans="2:18">
      <c r="K8" s="95" t="s">
        <v>5</v>
      </c>
      <c r="L8" s="10">
        <f>G10</f>
        <v>1</v>
      </c>
      <c r="M8" s="2">
        <f>C10</f>
        <v>3</v>
      </c>
      <c r="N8" s="13">
        <f>D10</f>
        <v>1</v>
      </c>
      <c r="O8" s="95" t="s">
        <v>0</v>
      </c>
    </row>
    <row r="9" spans="2:18">
      <c r="K9" s="95"/>
      <c r="L9" s="10">
        <f t="shared" ref="L9:L10" si="0">G11</f>
        <v>-3</v>
      </c>
      <c r="M9" s="2">
        <f t="shared" ref="M9:N9" si="1">C11</f>
        <v>-2</v>
      </c>
      <c r="N9" s="13">
        <f t="shared" si="1"/>
        <v>-4</v>
      </c>
      <c r="O9" s="95"/>
    </row>
    <row r="10" spans="2:18" ht="16" thickBot="1">
      <c r="B10" s="2">
        <v>2</v>
      </c>
      <c r="C10" s="2">
        <v>3</v>
      </c>
      <c r="D10" s="2">
        <v>1</v>
      </c>
      <c r="E10" s="5" t="s">
        <v>1</v>
      </c>
      <c r="F10" s="98" t="s">
        <v>0</v>
      </c>
      <c r="G10" s="4">
        <v>1</v>
      </c>
      <c r="K10" s="95"/>
      <c r="L10" s="11">
        <f t="shared" si="0"/>
        <v>4</v>
      </c>
      <c r="M10" s="7">
        <f t="shared" ref="M10:N10" si="2">C12</f>
        <v>-1</v>
      </c>
      <c r="N10" s="14">
        <f t="shared" si="2"/>
        <v>-1</v>
      </c>
      <c r="O10" s="95"/>
      <c r="P10" s="6">
        <f>MDETERM(L8:N10)</f>
        <v>-48</v>
      </c>
      <c r="Q10" s="95" t="s">
        <v>0</v>
      </c>
      <c r="R10" s="97">
        <f>P10/P11</f>
        <v>1.0000000000000002</v>
      </c>
    </row>
    <row r="11" spans="2:18">
      <c r="B11" s="2">
        <v>3</v>
      </c>
      <c r="C11" s="2">
        <v>-2</v>
      </c>
      <c r="D11" s="2">
        <v>-4</v>
      </c>
      <c r="E11" s="5" t="s">
        <v>2</v>
      </c>
      <c r="F11" s="98"/>
      <c r="G11" s="4">
        <v>-3</v>
      </c>
      <c r="K11" s="95"/>
      <c r="L11" s="100">
        <v>-47.999999999999993</v>
      </c>
      <c r="M11" s="100"/>
      <c r="N11" s="100"/>
      <c r="O11" s="95"/>
      <c r="P11" s="12">
        <f>L11</f>
        <v>-47.999999999999993</v>
      </c>
      <c r="Q11" s="95"/>
      <c r="R11" s="97"/>
    </row>
    <row r="12" spans="2:18">
      <c r="B12" s="2">
        <v>5</v>
      </c>
      <c r="C12" s="2">
        <v>-1</v>
      </c>
      <c r="D12" s="2">
        <v>-1</v>
      </c>
      <c r="E12" s="5" t="s">
        <v>3</v>
      </c>
      <c r="F12" s="98"/>
      <c r="G12" s="4">
        <v>4</v>
      </c>
    </row>
    <row r="13" spans="2:18">
      <c r="K13" s="95" t="s">
        <v>6</v>
      </c>
      <c r="L13" s="9">
        <f>B10</f>
        <v>2</v>
      </c>
      <c r="M13" s="8">
        <f>G10</f>
        <v>1</v>
      </c>
      <c r="N13" s="13">
        <f>D10</f>
        <v>1</v>
      </c>
      <c r="O13" s="95" t="s">
        <v>0</v>
      </c>
    </row>
    <row r="14" spans="2:18">
      <c r="K14" s="95"/>
      <c r="L14" s="9">
        <f t="shared" ref="L14:L15" si="3">B11</f>
        <v>3</v>
      </c>
      <c r="M14" s="8">
        <f t="shared" ref="M14:M15" si="4">G11</f>
        <v>-3</v>
      </c>
      <c r="N14" s="13">
        <f t="shared" ref="N14:N15" si="5">D11</f>
        <v>-4</v>
      </c>
      <c r="O14" s="95"/>
    </row>
    <row r="15" spans="2:18" ht="16" thickBot="1">
      <c r="K15" s="95"/>
      <c r="L15" s="9">
        <f t="shared" si="3"/>
        <v>5</v>
      </c>
      <c r="M15" s="8">
        <f t="shared" si="4"/>
        <v>4</v>
      </c>
      <c r="N15" s="13">
        <f t="shared" si="5"/>
        <v>-1</v>
      </c>
      <c r="O15" s="95"/>
      <c r="P15" s="6">
        <f>MDETERM(L13:N15)</f>
        <v>48</v>
      </c>
      <c r="Q15" s="95" t="s">
        <v>0</v>
      </c>
      <c r="R15" s="97">
        <f>P15/P16</f>
        <v>-1.0000000000000002</v>
      </c>
    </row>
    <row r="16" spans="2:18">
      <c r="K16" s="95"/>
      <c r="L16" s="96">
        <f>K2</f>
        <v>-47.999999999999993</v>
      </c>
      <c r="M16" s="96"/>
      <c r="N16" s="96"/>
      <c r="O16" s="95"/>
      <c r="P16" s="12">
        <f>L16</f>
        <v>-47.999999999999993</v>
      </c>
      <c r="Q16" s="95"/>
      <c r="R16" s="97"/>
    </row>
    <row r="18" spans="11:18">
      <c r="K18" s="95" t="s">
        <v>7</v>
      </c>
      <c r="L18" s="9">
        <f>B10</f>
        <v>2</v>
      </c>
      <c r="M18" s="2">
        <f>C10</f>
        <v>3</v>
      </c>
      <c r="N18" s="15">
        <f>G10</f>
        <v>1</v>
      </c>
      <c r="O18" s="95" t="s">
        <v>0</v>
      </c>
    </row>
    <row r="19" spans="11:18">
      <c r="K19" s="95"/>
      <c r="L19" s="9">
        <f t="shared" ref="L19:M19" si="6">B11</f>
        <v>3</v>
      </c>
      <c r="M19" s="2">
        <f t="shared" si="6"/>
        <v>-2</v>
      </c>
      <c r="N19" s="15">
        <f t="shared" ref="N19:N20" si="7">G11</f>
        <v>-3</v>
      </c>
      <c r="O19" s="95"/>
    </row>
    <row r="20" spans="11:18" ht="16" thickBot="1">
      <c r="K20" s="95"/>
      <c r="L20" s="9">
        <f t="shared" ref="L20:M20" si="8">B12</f>
        <v>5</v>
      </c>
      <c r="M20" s="2">
        <f t="shared" si="8"/>
        <v>-1</v>
      </c>
      <c r="N20" s="15">
        <f t="shared" si="7"/>
        <v>4</v>
      </c>
      <c r="O20" s="95"/>
      <c r="P20" s="6">
        <f>MDETERM(L18:N20)</f>
        <v>-96</v>
      </c>
      <c r="Q20" s="95" t="s">
        <v>0</v>
      </c>
      <c r="R20" s="97">
        <f>P20/P21</f>
        <v>2.0000000000000004</v>
      </c>
    </row>
    <row r="21" spans="11:18">
      <c r="K21" s="95"/>
      <c r="L21" s="96">
        <f>K2</f>
        <v>-47.999999999999993</v>
      </c>
      <c r="M21" s="96"/>
      <c r="N21" s="96"/>
      <c r="O21" s="95"/>
      <c r="P21" s="12">
        <f>L21</f>
        <v>-47.999999999999993</v>
      </c>
      <c r="Q21" s="95"/>
      <c r="R21" s="97"/>
    </row>
  </sheetData>
  <mergeCells count="17">
    <mergeCell ref="F10:F12"/>
    <mergeCell ref="I2:J2"/>
    <mergeCell ref="L11:N11"/>
    <mergeCell ref="K8:K11"/>
    <mergeCell ref="O8:O11"/>
    <mergeCell ref="Q10:Q11"/>
    <mergeCell ref="R10:R11"/>
    <mergeCell ref="K13:K16"/>
    <mergeCell ref="L16:N16"/>
    <mergeCell ref="O13:O16"/>
    <mergeCell ref="Q15:Q16"/>
    <mergeCell ref="K18:K21"/>
    <mergeCell ref="L21:N21"/>
    <mergeCell ref="O18:O21"/>
    <mergeCell ref="Q20:Q21"/>
    <mergeCell ref="R15:R16"/>
    <mergeCell ref="R20:R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5"/>
  <sheetViews>
    <sheetView workbookViewId="0">
      <selection activeCell="B9" sqref="B9:G11"/>
    </sheetView>
  </sheetViews>
  <sheetFormatPr baseColWidth="10" defaultRowHeight="15"/>
  <cols>
    <col min="5" max="6" width="2" bestFit="1" customWidth="1"/>
    <col min="9" max="9" width="9" customWidth="1"/>
    <col min="10" max="10" width="11.83203125" bestFit="1" customWidth="1"/>
  </cols>
  <sheetData>
    <row r="2" spans="2:12">
      <c r="B2" s="1"/>
      <c r="C2" s="1"/>
      <c r="D2" s="1"/>
    </row>
    <row r="3" spans="2:12">
      <c r="B3" s="1"/>
      <c r="C3" s="1"/>
      <c r="D3" s="1"/>
    </row>
    <row r="4" spans="2:12">
      <c r="B4" s="1"/>
      <c r="C4" s="1"/>
      <c r="D4" s="1"/>
    </row>
    <row r="5" spans="2:12">
      <c r="B5" s="1"/>
      <c r="C5" s="1"/>
      <c r="D5" s="1"/>
    </row>
    <row r="6" spans="2:12">
      <c r="B6" s="1"/>
      <c r="C6" s="1"/>
      <c r="D6" s="1"/>
    </row>
    <row r="7" spans="2:12">
      <c r="B7" s="1"/>
      <c r="C7" s="1"/>
      <c r="D7" s="1"/>
    </row>
    <row r="9" spans="2:12">
      <c r="B9" s="2">
        <v>2</v>
      </c>
      <c r="C9" s="2">
        <v>3</v>
      </c>
      <c r="D9" s="2">
        <v>1</v>
      </c>
      <c r="E9" s="5" t="s">
        <v>1</v>
      </c>
      <c r="F9" s="98" t="s">
        <v>0</v>
      </c>
      <c r="G9" s="4">
        <v>1</v>
      </c>
      <c r="J9" s="18">
        <f t="array" ref="J9:L11">MINVERSE(B9:D11)</f>
        <v>4.1666666666666671E-2</v>
      </c>
      <c r="K9" s="18">
        <v>-4.1666666666666671E-2</v>
      </c>
      <c r="L9" s="18">
        <v>0.20833333333333334</v>
      </c>
    </row>
    <row r="10" spans="2:12">
      <c r="B10" s="2">
        <v>3</v>
      </c>
      <c r="C10" s="2">
        <v>-2</v>
      </c>
      <c r="D10" s="2">
        <v>-4</v>
      </c>
      <c r="E10" s="5" t="s">
        <v>2</v>
      </c>
      <c r="F10" s="98"/>
      <c r="G10" s="4">
        <v>-3</v>
      </c>
      <c r="I10" s="18"/>
      <c r="J10" s="18">
        <v>0.35416666666666669</v>
      </c>
      <c r="K10" s="18">
        <v>0.14583333333333334</v>
      </c>
      <c r="L10" s="18">
        <v>-0.22916666666666663</v>
      </c>
    </row>
    <row r="11" spans="2:12">
      <c r="B11" s="2">
        <v>5</v>
      </c>
      <c r="C11" s="2">
        <v>-1</v>
      </c>
      <c r="D11" s="2">
        <v>-1</v>
      </c>
      <c r="E11" s="5" t="s">
        <v>3</v>
      </c>
      <c r="F11" s="98"/>
      <c r="G11" s="4">
        <v>4</v>
      </c>
      <c r="J11" s="18">
        <v>-0.14583333333333334</v>
      </c>
      <c r="K11" s="18">
        <v>-0.35416666666666669</v>
      </c>
      <c r="L11" s="18">
        <v>0.27083333333333331</v>
      </c>
    </row>
    <row r="13" spans="2:12">
      <c r="J13" s="19">
        <f t="array" ref="J13:J15">MMULT(J9:L11,G9:G11)</f>
        <v>1</v>
      </c>
    </row>
    <row r="14" spans="2:12">
      <c r="I14" s="19" t="s">
        <v>9</v>
      </c>
      <c r="J14" s="19">
        <v>-0.99999999999999978</v>
      </c>
    </row>
    <row r="15" spans="2:12">
      <c r="J15" s="19">
        <v>2</v>
      </c>
    </row>
  </sheetData>
  <mergeCells count="1">
    <mergeCell ref="F9:F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L10"/>
  <sheetViews>
    <sheetView topLeftCell="I1" workbookViewId="0">
      <selection activeCell="AE29" sqref="AE29"/>
    </sheetView>
  </sheetViews>
  <sheetFormatPr baseColWidth="10" defaultRowHeight="15"/>
  <cols>
    <col min="2" max="2" width="2" bestFit="1" customWidth="1"/>
    <col min="3" max="4" width="2.6640625" bestFit="1" customWidth="1"/>
    <col min="5" max="6" width="2" bestFit="1" customWidth="1"/>
    <col min="7" max="7" width="2.6640625" bestFit="1" customWidth="1"/>
    <col min="9" max="9" width="3.1640625" bestFit="1" customWidth="1"/>
    <col min="10" max="10" width="2" bestFit="1" customWidth="1"/>
    <col min="11" max="13" width="2.6640625" bestFit="1" customWidth="1"/>
    <col min="15" max="16" width="3" bestFit="1" customWidth="1"/>
    <col min="17" max="18" width="2" bestFit="1" customWidth="1"/>
    <col min="19" max="19" width="7.5" style="3" customWidth="1"/>
    <col min="20" max="20" width="2" bestFit="1" customWidth="1"/>
    <col min="21" max="21" width="12" bestFit="1" customWidth="1"/>
    <col min="22" max="22" width="2" bestFit="1" customWidth="1"/>
    <col min="23" max="23" width="12" bestFit="1" customWidth="1"/>
    <col min="24" max="24" width="11.5" style="3"/>
    <col min="25" max="25" width="2" bestFit="1" customWidth="1"/>
    <col min="26" max="26" width="12.6640625" bestFit="1" customWidth="1"/>
    <col min="27" max="27" width="2" bestFit="1" customWidth="1"/>
    <col min="28" max="28" width="12" bestFit="1" customWidth="1"/>
    <col min="29" max="29" width="11.5" style="3" customWidth="1"/>
    <col min="30" max="30" width="2" bestFit="1" customWidth="1"/>
    <col min="31" max="31" width="12" bestFit="1" customWidth="1"/>
    <col min="32" max="32" width="2" bestFit="1" customWidth="1"/>
    <col min="33" max="33" width="12" customWidth="1"/>
    <col min="34" max="34" width="16.33203125" style="3" customWidth="1"/>
    <col min="35" max="37" width="2" bestFit="1" customWidth="1"/>
    <col min="38" max="38" width="2.6640625" bestFit="1" customWidth="1"/>
  </cols>
  <sheetData>
    <row r="2" spans="2:38">
      <c r="I2" s="23" t="s">
        <v>18</v>
      </c>
      <c r="J2" s="19">
        <v>2</v>
      </c>
      <c r="K2" s="19">
        <v>3</v>
      </c>
      <c r="L2" s="20">
        <v>1</v>
      </c>
      <c r="M2" s="18">
        <v>1</v>
      </c>
      <c r="O2" s="19">
        <f>J2</f>
        <v>2</v>
      </c>
      <c r="P2" s="19">
        <f t="shared" ref="P2:R2" si="0">K2</f>
        <v>3</v>
      </c>
      <c r="Q2" s="20">
        <f t="shared" si="0"/>
        <v>1</v>
      </c>
      <c r="R2" s="18">
        <f t="shared" si="0"/>
        <v>1</v>
      </c>
      <c r="T2" s="19">
        <f>O2</f>
        <v>2</v>
      </c>
      <c r="U2" s="19">
        <f t="shared" ref="U2:W2" si="1">P2</f>
        <v>3</v>
      </c>
      <c r="V2" s="20">
        <f t="shared" si="1"/>
        <v>1</v>
      </c>
      <c r="W2" s="18">
        <f t="shared" si="1"/>
        <v>1</v>
      </c>
      <c r="X2" s="21" t="s">
        <v>13</v>
      </c>
      <c r="Y2" s="19">
        <f>(-2*T3)+T2</f>
        <v>0</v>
      </c>
      <c r="Z2" s="19">
        <f t="shared" ref="Z2:AB2" si="2">(-2*U3)+U2</f>
        <v>1.1818181818181819</v>
      </c>
      <c r="AA2" s="20">
        <f t="shared" si="2"/>
        <v>1</v>
      </c>
      <c r="AB2" s="18">
        <f t="shared" si="2"/>
        <v>0.81818181818181812</v>
      </c>
      <c r="AD2" s="19">
        <f>Y2</f>
        <v>0</v>
      </c>
      <c r="AE2" s="19">
        <f t="shared" ref="AE2:AG2" si="3">Z2</f>
        <v>1.1818181818181819</v>
      </c>
      <c r="AF2" s="20">
        <f t="shared" si="3"/>
        <v>1</v>
      </c>
      <c r="AG2" s="18">
        <f t="shared" si="3"/>
        <v>0.81818181818181812</v>
      </c>
      <c r="AH2" s="3" t="s">
        <v>17</v>
      </c>
      <c r="AI2" s="19">
        <f>(-$AE$2*AD4)+AD2</f>
        <v>0</v>
      </c>
      <c r="AJ2" s="19">
        <f t="shared" ref="AJ2:AL2" si="4">(-$AE$2*AE4)+AE2</f>
        <v>0</v>
      </c>
      <c r="AK2" s="20">
        <f t="shared" si="4"/>
        <v>1</v>
      </c>
      <c r="AL2" s="18">
        <f t="shared" si="4"/>
        <v>2</v>
      </c>
    </row>
    <row r="3" spans="2:38">
      <c r="I3" s="23" t="s">
        <v>19</v>
      </c>
      <c r="J3" s="20">
        <v>3</v>
      </c>
      <c r="K3" s="19">
        <v>-2</v>
      </c>
      <c r="L3" s="19">
        <v>-4</v>
      </c>
      <c r="M3" s="18">
        <v>-3</v>
      </c>
      <c r="N3" s="21" t="s">
        <v>11</v>
      </c>
      <c r="O3" s="20">
        <f>(4*O2)+J3</f>
        <v>11</v>
      </c>
      <c r="P3" s="19">
        <f t="shared" ref="P3:R3" si="5">(4*P2)+K3</f>
        <v>10</v>
      </c>
      <c r="Q3" s="19">
        <f t="shared" si="5"/>
        <v>0</v>
      </c>
      <c r="R3" s="18">
        <f t="shared" si="5"/>
        <v>1</v>
      </c>
      <c r="S3" s="3" t="s">
        <v>12</v>
      </c>
      <c r="T3" s="20">
        <f>O3/11</f>
        <v>1</v>
      </c>
      <c r="U3" s="19">
        <f t="shared" ref="U3:W3" si="6">P3/11</f>
        <v>0.90909090909090906</v>
      </c>
      <c r="V3" s="19">
        <f t="shared" si="6"/>
        <v>0</v>
      </c>
      <c r="W3" s="18">
        <f t="shared" si="6"/>
        <v>9.0909090909090912E-2</v>
      </c>
      <c r="Y3" s="20">
        <f>T3</f>
        <v>1</v>
      </c>
      <c r="Z3" s="19">
        <f t="shared" ref="Z3:AB3" si="7">U3</f>
        <v>0.90909090909090906</v>
      </c>
      <c r="AA3" s="19">
        <f t="shared" si="7"/>
        <v>0</v>
      </c>
      <c r="AB3" s="18">
        <f t="shared" si="7"/>
        <v>9.0909090909090912E-2</v>
      </c>
      <c r="AC3" s="3" t="s">
        <v>15</v>
      </c>
      <c r="AD3" s="20">
        <f>Y3</f>
        <v>1</v>
      </c>
      <c r="AE3" s="19">
        <f t="shared" ref="AE3:AG3" si="8">Z3</f>
        <v>0.90909090909090906</v>
      </c>
      <c r="AF3" s="19">
        <f t="shared" si="8"/>
        <v>0</v>
      </c>
      <c r="AG3" s="18">
        <f t="shared" si="8"/>
        <v>9.0909090909090912E-2</v>
      </c>
      <c r="AH3" s="3" t="s">
        <v>16</v>
      </c>
      <c r="AI3" s="20">
        <f>(-$AE$3*AD4)+AD3</f>
        <v>1</v>
      </c>
      <c r="AJ3" s="19">
        <f t="shared" ref="AJ3:AL3" si="9">(-$AE$3*AE4)+AE3</f>
        <v>0</v>
      </c>
      <c r="AK3" s="19">
        <f t="shared" si="9"/>
        <v>0</v>
      </c>
      <c r="AL3" s="18">
        <f t="shared" si="9"/>
        <v>1</v>
      </c>
    </row>
    <row r="4" spans="2:38">
      <c r="I4" s="23" t="s">
        <v>20</v>
      </c>
      <c r="J4" s="19">
        <v>5</v>
      </c>
      <c r="K4" s="20">
        <v>-1</v>
      </c>
      <c r="L4" s="19">
        <v>-1</v>
      </c>
      <c r="M4" s="18">
        <v>4</v>
      </c>
      <c r="N4" s="3" t="s">
        <v>10</v>
      </c>
      <c r="O4" s="19">
        <f>O2+J4</f>
        <v>7</v>
      </c>
      <c r="P4" s="20">
        <f t="shared" ref="P4:R4" si="10">P2+K4</f>
        <v>2</v>
      </c>
      <c r="Q4" s="19">
        <f t="shared" si="10"/>
        <v>0</v>
      </c>
      <c r="R4" s="18">
        <f t="shared" si="10"/>
        <v>5</v>
      </c>
      <c r="T4" s="19">
        <f>O4</f>
        <v>7</v>
      </c>
      <c r="U4" s="20">
        <f t="shared" ref="U4:W4" si="11">P4</f>
        <v>2</v>
      </c>
      <c r="V4" s="19">
        <f t="shared" si="11"/>
        <v>0</v>
      </c>
      <c r="W4" s="18">
        <f t="shared" si="11"/>
        <v>5</v>
      </c>
      <c r="X4" s="21" t="s">
        <v>14</v>
      </c>
      <c r="Y4" s="19">
        <f>(-7*T3)+T4</f>
        <v>0</v>
      </c>
      <c r="Z4" s="20">
        <f t="shared" ref="Z4:AB4" si="12">(-7*U3)+U4</f>
        <v>-4.3636363636363633</v>
      </c>
      <c r="AA4" s="19">
        <f t="shared" si="12"/>
        <v>0</v>
      </c>
      <c r="AB4" s="18">
        <f t="shared" si="12"/>
        <v>4.3636363636363633</v>
      </c>
      <c r="AD4" s="19">
        <f>Y4/$Z$4</f>
        <v>0</v>
      </c>
      <c r="AE4" s="20">
        <f t="shared" ref="AE4:AG4" si="13">Z4/$Z$4</f>
        <v>1</v>
      </c>
      <c r="AF4" s="19">
        <f t="shared" si="13"/>
        <v>0</v>
      </c>
      <c r="AG4" s="18">
        <f t="shared" si="13"/>
        <v>-1</v>
      </c>
      <c r="AI4" s="19">
        <f>AD4</f>
        <v>0</v>
      </c>
      <c r="AJ4" s="20">
        <f t="shared" ref="AJ4:AL4" si="14">AE4</f>
        <v>1</v>
      </c>
      <c r="AK4" s="19">
        <f t="shared" si="14"/>
        <v>0</v>
      </c>
      <c r="AL4" s="18">
        <f t="shared" si="14"/>
        <v>-1</v>
      </c>
    </row>
    <row r="8" spans="2:38">
      <c r="B8" s="2">
        <v>2</v>
      </c>
      <c r="C8" s="2">
        <v>3</v>
      </c>
      <c r="D8" s="2">
        <v>1</v>
      </c>
      <c r="E8" s="5" t="s">
        <v>1</v>
      </c>
      <c r="F8" s="98" t="s">
        <v>0</v>
      </c>
      <c r="G8" s="4">
        <v>1</v>
      </c>
    </row>
    <row r="9" spans="2:38">
      <c r="B9" s="2">
        <v>3</v>
      </c>
      <c r="C9" s="2">
        <v>-2</v>
      </c>
      <c r="D9" s="2">
        <v>-4</v>
      </c>
      <c r="E9" s="5" t="s">
        <v>2</v>
      </c>
      <c r="F9" s="98"/>
      <c r="G9" s="4">
        <v>-3</v>
      </c>
    </row>
    <row r="10" spans="2:38">
      <c r="B10" s="2">
        <v>5</v>
      </c>
      <c r="C10" s="2">
        <v>-1</v>
      </c>
      <c r="D10" s="2">
        <v>-1</v>
      </c>
      <c r="E10" s="5" t="s">
        <v>3</v>
      </c>
      <c r="F10" s="98"/>
      <c r="G10" s="4">
        <v>4</v>
      </c>
    </row>
  </sheetData>
  <mergeCells count="1">
    <mergeCell ref="F8:F10"/>
  </mergeCells>
  <pageMargins left="0.7" right="0.7" top="0.75" bottom="0.75" header="0.3" footer="0.3"/>
  <pageSetup orientation="portrait" r:id="rId1"/>
  <ignoredErrors>
    <ignoredError sqref="T3 U3:W3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J24"/>
  <sheetViews>
    <sheetView workbookViewId="0">
      <selection activeCell="BB17" sqref="BB17"/>
    </sheetView>
  </sheetViews>
  <sheetFormatPr baseColWidth="10" defaultRowHeight="15"/>
  <cols>
    <col min="2" max="2" width="16.6640625" bestFit="1" customWidth="1"/>
    <col min="3" max="3" width="3.33203125" bestFit="1" customWidth="1"/>
    <col min="4" max="4" width="2" bestFit="1" customWidth="1"/>
    <col min="5" max="5" width="12" bestFit="1" customWidth="1"/>
    <col min="6" max="6" width="12.5" customWidth="1"/>
    <col min="7" max="21" width="0" hidden="1" customWidth="1"/>
    <col min="23" max="23" width="23.1640625" bestFit="1" customWidth="1"/>
    <col min="24" max="24" width="3.33203125" bestFit="1" customWidth="1"/>
    <col min="25" max="25" width="2.1640625" bestFit="1" customWidth="1"/>
    <col min="28" max="32" width="0" hidden="1" customWidth="1"/>
    <col min="35" max="35" width="19.83203125" bestFit="1" customWidth="1"/>
  </cols>
  <sheetData>
    <row r="2" spans="1:62" s="26" customFormat="1">
      <c r="B2"/>
      <c r="C2"/>
      <c r="D2"/>
      <c r="E2" s="31" t="s">
        <v>32</v>
      </c>
      <c r="F2" s="17">
        <v>2.0000000000000001E-4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BD2"/>
      <c r="BE2"/>
      <c r="BF2"/>
      <c r="BG2"/>
      <c r="BH2"/>
      <c r="BI2"/>
      <c r="BJ2"/>
    </row>
    <row r="3" spans="1:62">
      <c r="B3" s="30" t="s">
        <v>21</v>
      </c>
      <c r="C3" s="27"/>
      <c r="D3" s="27" t="s">
        <v>25</v>
      </c>
      <c r="E3" s="27">
        <v>0</v>
      </c>
      <c r="F3" s="27">
        <f>E3+1</f>
        <v>1</v>
      </c>
      <c r="G3" s="27">
        <f t="shared" ref="G3:I3" si="0">F3+1</f>
        <v>2</v>
      </c>
      <c r="H3" s="27">
        <f t="shared" si="0"/>
        <v>3</v>
      </c>
      <c r="I3" s="27">
        <f t="shared" si="0"/>
        <v>4</v>
      </c>
      <c r="J3" s="27">
        <f t="shared" ref="J3:L3" si="1">I3+1</f>
        <v>5</v>
      </c>
      <c r="K3" s="27">
        <f t="shared" si="1"/>
        <v>6</v>
      </c>
      <c r="L3" s="27">
        <f t="shared" si="1"/>
        <v>7</v>
      </c>
      <c r="M3" s="27">
        <f t="shared" ref="M3:V3" si="2">L3+1</f>
        <v>8</v>
      </c>
      <c r="N3" s="27">
        <f t="shared" si="2"/>
        <v>9</v>
      </c>
      <c r="O3" s="27">
        <f t="shared" si="2"/>
        <v>10</v>
      </c>
      <c r="P3" s="27">
        <f t="shared" si="2"/>
        <v>11</v>
      </c>
      <c r="Q3" s="27">
        <f t="shared" si="2"/>
        <v>12</v>
      </c>
      <c r="R3" s="27">
        <f t="shared" si="2"/>
        <v>13</v>
      </c>
      <c r="S3" s="27">
        <f t="shared" si="2"/>
        <v>14</v>
      </c>
      <c r="T3" s="27">
        <f t="shared" si="2"/>
        <v>15</v>
      </c>
      <c r="U3" s="27">
        <f t="shared" si="2"/>
        <v>16</v>
      </c>
      <c r="V3" s="27">
        <f t="shared" si="2"/>
        <v>17</v>
      </c>
      <c r="AL3" s="31" t="s">
        <v>32</v>
      </c>
      <c r="AM3" s="17">
        <v>2.0000000000000001E-4</v>
      </c>
    </row>
    <row r="4" spans="1:62">
      <c r="B4" s="22"/>
      <c r="C4" s="18" t="s">
        <v>22</v>
      </c>
      <c r="D4" s="17">
        <v>0</v>
      </c>
      <c r="E4" s="17">
        <f>(19+(2*D5)-(3*D6))/7</f>
        <v>2.7142857142857144</v>
      </c>
      <c r="F4" s="17">
        <f>(19+(2*E5)-(3*E6))/7</f>
        <v>2.7976190476190474</v>
      </c>
      <c r="G4" s="17">
        <f t="shared" ref="G4:I4" si="3">(19+(2*F5)-(3*F6))/7</f>
        <v>3.2925170068027212</v>
      </c>
      <c r="H4" s="17">
        <f t="shared" si="3"/>
        <v>3.0758219954648527</v>
      </c>
      <c r="I4" s="17">
        <f t="shared" si="3"/>
        <v>2.934361839974085</v>
      </c>
      <c r="J4" s="17">
        <f t="shared" ref="J4:L4" si="4">(19+(2*I5)-(3*I6))/7</f>
        <v>2.9583451436130006</v>
      </c>
      <c r="K4" s="17">
        <f t="shared" si="4"/>
        <v>3.012556496521511</v>
      </c>
      <c r="L4" s="17">
        <f t="shared" si="4"/>
        <v>3.0160939363935291</v>
      </c>
      <c r="M4" s="17">
        <f t="shared" ref="M4:V4" si="5">(19+(2*L5)-(3*L6))/7</f>
        <v>2.999537258551515</v>
      </c>
      <c r="N4" s="17">
        <f t="shared" si="5"/>
        <v>2.9946964343311882</v>
      </c>
      <c r="O4" s="17">
        <f t="shared" si="5"/>
        <v>2.9989771361304043</v>
      </c>
      <c r="P4" s="17">
        <f t="shared" si="5"/>
        <v>3.0014852197508763</v>
      </c>
      <c r="Q4" s="17">
        <f t="shared" si="5"/>
        <v>3.0006588959882565</v>
      </c>
      <c r="R4" s="17">
        <f t="shared" si="5"/>
        <v>2.9996663943922313</v>
      </c>
      <c r="S4" s="17">
        <f t="shared" si="5"/>
        <v>2.9997135008781526</v>
      </c>
      <c r="T4" s="17">
        <f t="shared" si="5"/>
        <v>3.0000442803934422</v>
      </c>
      <c r="U4" s="17">
        <f t="shared" si="5"/>
        <v>3.0001022751601076</v>
      </c>
      <c r="V4" s="18">
        <f t="shared" si="5"/>
        <v>3.0000083398295465</v>
      </c>
      <c r="AI4" s="30" t="s">
        <v>33</v>
      </c>
      <c r="AJ4" s="27"/>
      <c r="AK4" s="27" t="s">
        <v>25</v>
      </c>
      <c r="AL4" s="27">
        <v>0</v>
      </c>
      <c r="AM4" s="27">
        <f>AL4+1</f>
        <v>1</v>
      </c>
      <c r="AN4" s="27">
        <f t="shared" ref="AN4:AU4" si="6">AM4+1</f>
        <v>2</v>
      </c>
      <c r="AO4" s="27">
        <f t="shared" si="6"/>
        <v>3</v>
      </c>
      <c r="AP4" s="27">
        <f t="shared" si="6"/>
        <v>4</v>
      </c>
      <c r="AQ4" s="27">
        <f t="shared" si="6"/>
        <v>5</v>
      </c>
      <c r="AR4" s="27">
        <f t="shared" si="6"/>
        <v>6</v>
      </c>
      <c r="AS4" s="27">
        <f t="shared" si="6"/>
        <v>7</v>
      </c>
      <c r="AT4" s="27">
        <f t="shared" si="6"/>
        <v>8</v>
      </c>
      <c r="AU4" s="27">
        <f t="shared" si="6"/>
        <v>9</v>
      </c>
      <c r="AV4" s="27">
        <f t="shared" ref="AV4:BC4" si="7">AU4+1</f>
        <v>10</v>
      </c>
      <c r="AW4" s="27">
        <f t="shared" si="7"/>
        <v>11</v>
      </c>
      <c r="AX4" s="27">
        <f t="shared" si="7"/>
        <v>12</v>
      </c>
      <c r="AY4" s="27">
        <f t="shared" si="7"/>
        <v>13</v>
      </c>
      <c r="AZ4" s="27">
        <f t="shared" si="7"/>
        <v>14</v>
      </c>
      <c r="BA4" s="27">
        <f t="shared" si="7"/>
        <v>15</v>
      </c>
      <c r="BB4" s="27">
        <f t="shared" si="7"/>
        <v>16</v>
      </c>
      <c r="BC4" s="27">
        <f t="shared" si="7"/>
        <v>17</v>
      </c>
    </row>
    <row r="5" spans="1:62">
      <c r="B5" s="22"/>
      <c r="C5" s="18" t="s">
        <v>23</v>
      </c>
      <c r="D5" s="17">
        <v>0</v>
      </c>
      <c r="E5" s="17">
        <f t="shared" ref="E5:V5" si="8">(9-D4+(6*D6))/8</f>
        <v>1.125</v>
      </c>
      <c r="F5" s="17">
        <f t="shared" si="8"/>
        <v>1.2023809523809523</v>
      </c>
      <c r="G5" s="17">
        <f t="shared" si="8"/>
        <v>0.36458333333333331</v>
      </c>
      <c r="H5" s="17">
        <f t="shared" si="8"/>
        <v>0.2630385487528345</v>
      </c>
      <c r="I5" s="17">
        <f t="shared" si="8"/>
        <v>0.48690830498866206</v>
      </c>
      <c r="J5" s="17">
        <f t="shared" si="8"/>
        <v>0.5745549211748191</v>
      </c>
      <c r="K5" s="17">
        <f t="shared" si="8"/>
        <v>0.52051044872314023</v>
      </c>
      <c r="L5" s="17">
        <f t="shared" si="8"/>
        <v>0.48052127360770464</v>
      </c>
      <c r="M5" s="17">
        <f t="shared" si="8"/>
        <v>0.48905869228951027</v>
      </c>
      <c r="N5" s="17">
        <f t="shared" si="8"/>
        <v>0.50386842874623761</v>
      </c>
      <c r="O5" s="17">
        <f t="shared" si="8"/>
        <v>0.50438717185351223</v>
      </c>
      <c r="P5" s="17">
        <f t="shared" si="8"/>
        <v>0.4997223093464222</v>
      </c>
      <c r="Q5" s="17">
        <f t="shared" si="8"/>
        <v>0.49852243422490239</v>
      </c>
      <c r="R5" s="17">
        <f t="shared" si="8"/>
        <v>0.49976266492751442</v>
      </c>
      <c r="S5" s="17">
        <f t="shared" si="8"/>
        <v>0.50042440662796084</v>
      </c>
      <c r="T5" s="17">
        <f t="shared" si="8"/>
        <v>0.50017052501568759</v>
      </c>
      <c r="U5" s="17">
        <f t="shared" si="8"/>
        <v>0.499900745928474</v>
      </c>
      <c r="V5" s="18">
        <f t="shared" si="8"/>
        <v>0.49992299386751693</v>
      </c>
      <c r="AI5" s="22"/>
      <c r="AJ5" s="18" t="s">
        <v>22</v>
      </c>
      <c r="AK5" s="17">
        <v>0</v>
      </c>
      <c r="AL5" s="17">
        <f>((28-(2*AK6)-(6*AK7))/10)</f>
        <v>2.8</v>
      </c>
      <c r="AM5" s="17">
        <f>((28-(2*AL6)-(6*AL7))/10)</f>
        <v>1.5364</v>
      </c>
      <c r="AN5" s="17">
        <f t="shared" ref="AN5:AU5" si="9">((28-(2*AM6)-(6*AM7))/10)</f>
        <v>1.3265631999999996</v>
      </c>
      <c r="AO5" s="17">
        <f t="shared" si="9"/>
        <v>1.1786732415999999</v>
      </c>
      <c r="AP5" s="17">
        <f t="shared" si="9"/>
        <v>1.0989488171008006</v>
      </c>
      <c r="AQ5" s="17">
        <f t="shared" si="9"/>
        <v>1.0547192594427899</v>
      </c>
      <c r="AR5" s="17">
        <f t="shared" si="9"/>
        <v>1.0302651560237108</v>
      </c>
      <c r="AS5" s="17">
        <f t="shared" si="9"/>
        <v>1.0167392894795106</v>
      </c>
      <c r="AT5" s="17">
        <f t="shared" si="9"/>
        <v>1.0092583188828548</v>
      </c>
      <c r="AU5" s="17">
        <f t="shared" si="9"/>
        <v>1.0051206740360961</v>
      </c>
      <c r="AV5" s="17">
        <f t="shared" ref="AV5:BC5" si="10">((28-(2*AU6)-(6*AU7))/10)</f>
        <v>1.0028321884093976</v>
      </c>
      <c r="AW5" s="17">
        <f t="shared" si="10"/>
        <v>1.0015664522090852</v>
      </c>
      <c r="AX5" s="17">
        <f t="shared" si="10"/>
        <v>1.0008663874607719</v>
      </c>
      <c r="AY5" s="17">
        <f t="shared" si="10"/>
        <v>1.0004791893603844</v>
      </c>
      <c r="AZ5" s="17">
        <f t="shared" si="10"/>
        <v>1.0002650343564554</v>
      </c>
      <c r="BA5" s="17">
        <f t="shared" si="10"/>
        <v>1.0001465875829232</v>
      </c>
      <c r="BB5" s="17">
        <f t="shared" si="10"/>
        <v>1.0000810759772989</v>
      </c>
      <c r="BC5" s="17">
        <f t="shared" si="10"/>
        <v>1.0000448422299073</v>
      </c>
    </row>
    <row r="6" spans="1:62">
      <c r="B6" s="22"/>
      <c r="C6" s="18" t="s">
        <v>24</v>
      </c>
      <c r="D6" s="17">
        <v>0</v>
      </c>
      <c r="E6" s="17">
        <f>(5-(2*D4)-(4*D5))/9</f>
        <v>0.55555555555555558</v>
      </c>
      <c r="F6" s="17">
        <f>(5-(2*E4)-(4*E5))/9</f>
        <v>-0.54761904761904767</v>
      </c>
      <c r="G6" s="17">
        <f t="shared" ref="G6:I6" si="11">(5-(2*F4)-(4*F5))/9</f>
        <v>-0.60052910052910047</v>
      </c>
      <c r="H6" s="17">
        <f t="shared" si="11"/>
        <v>-0.33815192743764172</v>
      </c>
      <c r="I6" s="17">
        <f t="shared" si="11"/>
        <v>-0.24486646510456037</v>
      </c>
      <c r="J6" s="17">
        <f t="shared" ref="J6:L6" si="12">(5-(2*I4)-(4*I5))/9</f>
        <v>-0.31292854443364643</v>
      </c>
      <c r="K6" s="17">
        <f t="shared" si="12"/>
        <v>-0.35721221910280865</v>
      </c>
      <c r="L6" s="17">
        <f t="shared" si="12"/>
        <v>-0.34523942088173143</v>
      </c>
      <c r="M6" s="17">
        <f t="shared" ref="M6:V6" si="13">(5-(2*L4)-(4*L5))/9</f>
        <v>-0.32825255191309743</v>
      </c>
      <c r="N6" s="17">
        <f t="shared" si="13"/>
        <v>-0.32836769847345232</v>
      </c>
      <c r="O6" s="17">
        <f t="shared" si="13"/>
        <v>-0.33387406484970295</v>
      </c>
      <c r="P6" s="17">
        <f t="shared" si="13"/>
        <v>-0.33505588440831752</v>
      </c>
      <c r="Q6" s="17">
        <f t="shared" si="13"/>
        <v>-0.33353996409860465</v>
      </c>
      <c r="R6" s="17">
        <f t="shared" si="13"/>
        <v>-0.33282305876401364</v>
      </c>
      <c r="S6" s="17">
        <f t="shared" si="13"/>
        <v>-0.33315371649939113</v>
      </c>
      <c r="T6" s="17">
        <f t="shared" si="13"/>
        <v>-0.33345829202979427</v>
      </c>
      <c r="U6" s="17">
        <f t="shared" si="13"/>
        <v>-0.3334189623166261</v>
      </c>
      <c r="V6" s="18">
        <f t="shared" si="13"/>
        <v>-0.33331194822601234</v>
      </c>
      <c r="AI6" s="22"/>
      <c r="AJ6" s="18" t="s">
        <v>23</v>
      </c>
      <c r="AK6" s="17">
        <v>0</v>
      </c>
      <c r="AL6" s="17">
        <f>((7-AL5-(9*AK7))/10)</f>
        <v>0.42000000000000004</v>
      </c>
      <c r="AM6" s="17">
        <f>((7-AM5-(9*AL7))/10)</f>
        <v>-1.2230399999999999</v>
      </c>
      <c r="AN6" s="17">
        <f t="shared" ref="AN6:AU6" si="14">((7-AN5-(9*AM7))/10)</f>
        <v>-2.0097235200000001</v>
      </c>
      <c r="AO6" s="17">
        <f t="shared" si="14"/>
        <v>-2.4527745177600004</v>
      </c>
      <c r="AP6" s="17">
        <f t="shared" si="14"/>
        <v>-2.6973040113868803</v>
      </c>
      <c r="AQ6" s="17">
        <f t="shared" si="14"/>
        <v>-2.8325842401961578</v>
      </c>
      <c r="AR6" s="17">
        <f t="shared" si="14"/>
        <v>-2.9074040536256525</v>
      </c>
      <c r="AS6" s="17">
        <f t="shared" si="14"/>
        <v>-2.9487862108163805</v>
      </c>
      <c r="AT6" s="17">
        <f t="shared" si="14"/>
        <v>-2.9716742168089167</v>
      </c>
      <c r="AU6" s="17">
        <f t="shared" si="14"/>
        <v>-2.9843333213921408</v>
      </c>
      <c r="AV6" s="17">
        <f t="shared" ref="AV6" si="15">((7-AV5-(9*AU7))/10)</f>
        <v>-2.9913349326444858</v>
      </c>
      <c r="AW6" s="17">
        <f t="shared" ref="AW6" si="16">((7-AW5-(9*AV7))/10)</f>
        <v>-2.9952074467006264</v>
      </c>
      <c r="AX6" s="17">
        <f t="shared" ref="AX6" si="17">((7-AX5-(9*AW7))/10)</f>
        <v>-2.997349291565107</v>
      </c>
      <c r="AY6" s="17">
        <f t="shared" ref="AY6" si="18">((7-AY5-(9*AX7))/10)</f>
        <v>-2.9985339223649943</v>
      </c>
      <c r="AZ6" s="17">
        <f t="shared" ref="AZ6" si="19">((7-AZ5-(9*AY7))/10)</f>
        <v>-2.9991891286104613</v>
      </c>
      <c r="BA6" s="17">
        <f t="shared" ref="BA6" si="20">((7-BA5-(9*AZ7))/10)</f>
        <v>-2.9995515159670454</v>
      </c>
      <c r="BB6" s="17">
        <f t="shared" ref="BB6:BC6" si="21">((7-BB5-(9*BA7))/10)</f>
        <v>-2.9997519484218946</v>
      </c>
      <c r="BC6" s="17">
        <f t="shared" si="21"/>
        <v>-2.9998628054046987</v>
      </c>
    </row>
    <row r="7" spans="1:62">
      <c r="B7" s="22"/>
      <c r="C7" s="22"/>
      <c r="D7" s="22"/>
      <c r="E7" s="28" t="s">
        <v>26</v>
      </c>
      <c r="F7" s="17">
        <f>ABS(F4-E4)</f>
        <v>8.3333333333333037E-2</v>
      </c>
      <c r="G7" s="17">
        <f t="shared" ref="G7:I7" si="22">ABS(G4-F4)</f>
        <v>0.49489795918367374</v>
      </c>
      <c r="H7" s="17">
        <f t="shared" si="22"/>
        <v>0.2166950113378685</v>
      </c>
      <c r="I7" s="17">
        <f t="shared" si="22"/>
        <v>0.14146015549076774</v>
      </c>
      <c r="J7" s="17">
        <f t="shared" ref="J7:L7" si="23">ABS(J4-I4)</f>
        <v>2.3983303638915654E-2</v>
      </c>
      <c r="K7" s="17">
        <f t="shared" si="23"/>
        <v>5.4211352908510424E-2</v>
      </c>
      <c r="L7" s="17">
        <f t="shared" si="23"/>
        <v>3.5374398720180444E-3</v>
      </c>
      <c r="M7" s="17">
        <f t="shared" ref="M7:V7" si="24">ABS(M4-L4)</f>
        <v>1.6556677842014089E-2</v>
      </c>
      <c r="N7" s="17">
        <f t="shared" si="24"/>
        <v>4.8408242203268337E-3</v>
      </c>
      <c r="O7" s="17">
        <f t="shared" si="24"/>
        <v>4.2807017992161356E-3</v>
      </c>
      <c r="P7" s="17">
        <f t="shared" si="24"/>
        <v>2.5080836204720569E-3</v>
      </c>
      <c r="Q7" s="17">
        <f t="shared" si="24"/>
        <v>8.2632376261981832E-4</v>
      </c>
      <c r="R7" s="17">
        <f t="shared" si="24"/>
        <v>9.9250159602526367E-4</v>
      </c>
      <c r="S7" s="17">
        <f t="shared" si="24"/>
        <v>4.7106485921322161E-5</v>
      </c>
      <c r="T7" s="17">
        <f t="shared" si="24"/>
        <v>3.3077951528959204E-4</v>
      </c>
      <c r="U7" s="17">
        <f t="shared" si="24"/>
        <v>5.7994766665458997E-5</v>
      </c>
      <c r="V7" s="17">
        <f t="shared" si="24"/>
        <v>9.3935330561123465E-5</v>
      </c>
      <c r="AI7" s="22"/>
      <c r="AJ7" s="18" t="s">
        <v>24</v>
      </c>
      <c r="AK7" s="17">
        <v>0</v>
      </c>
      <c r="AL7" s="17">
        <f>((17+(2*AL5)-(7*AL6))/10)</f>
        <v>1.966</v>
      </c>
      <c r="AM7" s="17">
        <f>((17+(2*AM5)-(7*AM6))/10)</f>
        <v>2.8634080000000002</v>
      </c>
      <c r="AN7" s="17">
        <f t="shared" ref="AN7:AU7" si="25">((17+(2*AN5)-(7*AN6))/10)</f>
        <v>3.3721191040000003</v>
      </c>
      <c r="AO7" s="17">
        <f t="shared" si="25"/>
        <v>3.6526768107519998</v>
      </c>
      <c r="AP7" s="17">
        <f t="shared" si="25"/>
        <v>3.8079025713909767</v>
      </c>
      <c r="AQ7" s="17">
        <f t="shared" si="25"/>
        <v>3.8937528200258682</v>
      </c>
      <c r="AR7" s="17">
        <f t="shared" si="25"/>
        <v>3.9412358687426989</v>
      </c>
      <c r="AS7" s="17">
        <f t="shared" si="25"/>
        <v>3.9674982054673684</v>
      </c>
      <c r="AT7" s="17">
        <f t="shared" si="25"/>
        <v>3.9820236155428126</v>
      </c>
      <c r="AU7" s="17">
        <f t="shared" si="25"/>
        <v>3.9900574597817178</v>
      </c>
      <c r="AV7" s="17">
        <f t="shared" ref="AV7" si="26">((17+(2*AV5)-(7*AV6))/10)</f>
        <v>3.9945008905330197</v>
      </c>
      <c r="AW7" s="17">
        <f t="shared" ref="AW7" si="27">((17+(2*AW5)-(7*AW6))/10)</f>
        <v>3.9969585031322552</v>
      </c>
      <c r="AX7" s="17">
        <f t="shared" ref="AX7" si="28">((17+(2*AX5)-(7*AX6))/10)</f>
        <v>3.9983177815877289</v>
      </c>
      <c r="AY7" s="17">
        <f t="shared" ref="AY7" si="29">((17+(2*AY5)-(7*AY6))/10)</f>
        <v>3.9990695835275729</v>
      </c>
      <c r="AZ7" s="17">
        <f t="shared" ref="AZ7" si="30">((17+(2*AZ5)-(7*AZ6))/10)</f>
        <v>3.9994853968986144</v>
      </c>
      <c r="BA7" s="17">
        <f t="shared" ref="BA7" si="31">((17+(2*BA5)-(7*BA6))/10)</f>
        <v>3.9997153786935167</v>
      </c>
      <c r="BB7" s="17">
        <f t="shared" ref="BB7:BC7" si="32">((17+(2*BB5)-(7*BB6))/10)</f>
        <v>3.9998425790907861</v>
      </c>
      <c r="BC7" s="17">
        <f t="shared" si="32"/>
        <v>3.9999129322292704</v>
      </c>
    </row>
    <row r="8" spans="1:62">
      <c r="B8" s="22"/>
      <c r="C8" s="22"/>
      <c r="D8" s="22"/>
      <c r="E8" s="28" t="s">
        <v>27</v>
      </c>
      <c r="F8" s="17">
        <f t="shared" ref="F8:H9" si="33">ABS(F5-E5)</f>
        <v>7.7380952380952328E-2</v>
      </c>
      <c r="G8" s="17">
        <f t="shared" si="33"/>
        <v>0.83779761904761907</v>
      </c>
      <c r="H8" s="17">
        <f t="shared" si="33"/>
        <v>0.10154478458049881</v>
      </c>
      <c r="I8" s="17">
        <f t="shared" ref="I8:O8" si="34">ABS(I5-H5)</f>
        <v>0.22386975623582756</v>
      </c>
      <c r="J8" s="17">
        <f t="shared" si="34"/>
        <v>8.7646616186157045E-2</v>
      </c>
      <c r="K8" s="17">
        <f t="shared" si="34"/>
        <v>5.4044472451678871E-2</v>
      </c>
      <c r="L8" s="17">
        <f t="shared" si="34"/>
        <v>3.9989175115435593E-2</v>
      </c>
      <c r="M8" s="17">
        <f t="shared" si="34"/>
        <v>8.5374186818056308E-3</v>
      </c>
      <c r="N8" s="17">
        <f t="shared" si="34"/>
        <v>1.480973645672734E-2</v>
      </c>
      <c r="O8" s="17">
        <f t="shared" si="34"/>
        <v>5.1874310727462181E-4</v>
      </c>
      <c r="P8" s="17">
        <f t="shared" ref="P8:V9" si="35">ABS(P5-O5)</f>
        <v>4.6648625070900285E-3</v>
      </c>
      <c r="Q8" s="17">
        <f t="shared" si="35"/>
        <v>1.1998751215198111E-3</v>
      </c>
      <c r="R8" s="17">
        <f t="shared" si="35"/>
        <v>1.2402307026120329E-3</v>
      </c>
      <c r="S8" s="17">
        <f t="shared" si="35"/>
        <v>6.6174170044641656E-4</v>
      </c>
      <c r="T8" s="17">
        <f t="shared" si="35"/>
        <v>2.5388161227324346E-4</v>
      </c>
      <c r="U8" s="17">
        <f t="shared" si="35"/>
        <v>2.6977908721359523E-4</v>
      </c>
      <c r="V8" s="17">
        <f t="shared" si="35"/>
        <v>2.2247939042929765E-5</v>
      </c>
      <c r="AI8" s="22"/>
      <c r="AJ8" s="22"/>
      <c r="AK8" s="22"/>
      <c r="AL8" s="28" t="s">
        <v>26</v>
      </c>
      <c r="AM8" s="17">
        <f>ABS(AM5-AL5)</f>
        <v>1.2635999999999998</v>
      </c>
      <c r="AN8" s="17">
        <f t="shared" ref="AN8:AU10" si="36">ABS(AN5-AM5)</f>
        <v>0.20983680000000038</v>
      </c>
      <c r="AO8" s="17">
        <f t="shared" si="36"/>
        <v>0.14788995839999974</v>
      </c>
      <c r="AP8" s="17">
        <f t="shared" si="36"/>
        <v>7.9724424499199253E-2</v>
      </c>
      <c r="AQ8" s="17">
        <f t="shared" si="36"/>
        <v>4.4229557658010732E-2</v>
      </c>
      <c r="AR8" s="17">
        <f t="shared" si="36"/>
        <v>2.4454103419079054E-2</v>
      </c>
      <c r="AS8" s="17">
        <f t="shared" si="36"/>
        <v>1.3525866544200182E-2</v>
      </c>
      <c r="AT8" s="17">
        <f t="shared" si="36"/>
        <v>7.4809705966558671E-3</v>
      </c>
      <c r="AU8" s="17">
        <f t="shared" si="36"/>
        <v>4.1376448467587146E-3</v>
      </c>
      <c r="AV8" s="17">
        <f t="shared" ref="AV8:BC10" si="37">ABS(AV5-AU5)</f>
        <v>2.2884856266984777E-3</v>
      </c>
      <c r="AW8" s="17">
        <f t="shared" si="37"/>
        <v>1.2657362003123396E-3</v>
      </c>
      <c r="AX8" s="17">
        <f t="shared" si="37"/>
        <v>7.0006474831330046E-4</v>
      </c>
      <c r="AY8" s="17">
        <f t="shared" si="37"/>
        <v>3.8719810038756464E-4</v>
      </c>
      <c r="AZ8" s="17">
        <f t="shared" si="37"/>
        <v>2.1415500392896192E-4</v>
      </c>
      <c r="BA8" s="17">
        <f t="shared" si="37"/>
        <v>1.1844677353223254E-4</v>
      </c>
      <c r="BB8" s="17">
        <f t="shared" si="37"/>
        <v>6.5511605624291036E-5</v>
      </c>
      <c r="BC8" s="17">
        <f t="shared" si="37"/>
        <v>3.6233747391589688E-5</v>
      </c>
    </row>
    <row r="9" spans="1:62">
      <c r="B9" s="22"/>
      <c r="C9" s="22"/>
      <c r="D9" s="22"/>
      <c r="E9" s="28" t="s">
        <v>28</v>
      </c>
      <c r="F9" s="17">
        <f t="shared" si="33"/>
        <v>1.1031746031746033</v>
      </c>
      <c r="G9" s="17">
        <f t="shared" si="33"/>
        <v>5.2910052910052796E-2</v>
      </c>
      <c r="H9" s="17">
        <f t="shared" si="33"/>
        <v>0.26237717309145875</v>
      </c>
      <c r="I9" s="17">
        <f t="shared" ref="I9:O9" si="38">ABS(I6-H6)</f>
        <v>9.3285462333081354E-2</v>
      </c>
      <c r="J9" s="17">
        <f t="shared" si="38"/>
        <v>6.8062079329086062E-2</v>
      </c>
      <c r="K9" s="17">
        <f t="shared" si="38"/>
        <v>4.4283674669162221E-2</v>
      </c>
      <c r="L9" s="17">
        <f t="shared" si="38"/>
        <v>1.1972798221077219E-2</v>
      </c>
      <c r="M9" s="17">
        <f t="shared" si="38"/>
        <v>1.6986868968633995E-2</v>
      </c>
      <c r="N9" s="17">
        <f t="shared" si="38"/>
        <v>1.1514656035488402E-4</v>
      </c>
      <c r="O9" s="17">
        <f t="shared" si="38"/>
        <v>5.5063663762506265E-3</v>
      </c>
      <c r="P9" s="17">
        <f t="shared" si="35"/>
        <v>1.1818195586145719E-3</v>
      </c>
      <c r="Q9" s="17">
        <f t="shared" si="35"/>
        <v>1.5159203097128704E-3</v>
      </c>
      <c r="R9" s="17">
        <f t="shared" si="35"/>
        <v>7.1690533459101147E-4</v>
      </c>
      <c r="S9" s="17">
        <f t="shared" si="35"/>
        <v>3.306577353774931E-4</v>
      </c>
      <c r="T9" s="17">
        <f t="shared" si="35"/>
        <v>3.0457553040313945E-4</v>
      </c>
      <c r="U9" s="17">
        <f t="shared" si="35"/>
        <v>3.9329713168168023E-5</v>
      </c>
      <c r="V9" s="17">
        <f t="shared" si="35"/>
        <v>1.0701409061375511E-4</v>
      </c>
      <c r="AI9" s="22"/>
      <c r="AJ9" s="22"/>
      <c r="AK9" s="22"/>
      <c r="AL9" s="28" t="s">
        <v>27</v>
      </c>
      <c r="AM9" s="17">
        <f t="shared" ref="AM9:AM10" si="39">ABS(AM6-AL6)</f>
        <v>1.6430400000000001</v>
      </c>
      <c r="AN9" s="17">
        <f t="shared" si="36"/>
        <v>0.78668352000000019</v>
      </c>
      <c r="AO9" s="17">
        <f t="shared" si="36"/>
        <v>0.44305099776000034</v>
      </c>
      <c r="AP9" s="17">
        <f t="shared" si="36"/>
        <v>0.24452949362687981</v>
      </c>
      <c r="AQ9" s="17">
        <f t="shared" si="36"/>
        <v>0.13528022880927759</v>
      </c>
      <c r="AR9" s="17">
        <f t="shared" si="36"/>
        <v>7.4819813429494619E-2</v>
      </c>
      <c r="AS9" s="17">
        <f t="shared" si="36"/>
        <v>4.1382157190728019E-2</v>
      </c>
      <c r="AT9" s="17">
        <f t="shared" si="36"/>
        <v>2.2888005992536264E-2</v>
      </c>
      <c r="AU9" s="17">
        <f t="shared" si="36"/>
        <v>1.2659104583224057E-2</v>
      </c>
      <c r="AV9" s="17">
        <f t="shared" ref="AV9:BB9" si="40">ABS(AV6-AU6)</f>
        <v>7.0016112523449969E-3</v>
      </c>
      <c r="AW9" s="17">
        <f t="shared" si="40"/>
        <v>3.8725140561406413E-3</v>
      </c>
      <c r="AX9" s="17">
        <f t="shared" si="40"/>
        <v>2.1418448644805466E-3</v>
      </c>
      <c r="AY9" s="17">
        <f t="shared" si="40"/>
        <v>1.1846307998872874E-3</v>
      </c>
      <c r="AZ9" s="17">
        <f t="shared" si="40"/>
        <v>6.5520624546699935E-4</v>
      </c>
      <c r="BA9" s="17">
        <f t="shared" si="40"/>
        <v>3.6238735658411514E-4</v>
      </c>
      <c r="BB9" s="17">
        <f t="shared" si="40"/>
        <v>2.0043245484924199E-4</v>
      </c>
      <c r="BC9" s="17">
        <f t="shared" si="37"/>
        <v>1.1085698280410838E-4</v>
      </c>
    </row>
    <row r="10" spans="1:62">
      <c r="B10" s="22"/>
      <c r="C10" s="22"/>
      <c r="D10" s="22"/>
      <c r="E10" s="28" t="s">
        <v>29</v>
      </c>
      <c r="F10" s="29" t="str">
        <f t="shared" ref="F10:V10" si="41">IF(F7&lt;=$F$2,"Converge","Diverge")</f>
        <v>Diverge</v>
      </c>
      <c r="G10" s="29" t="str">
        <f t="shared" si="41"/>
        <v>Diverge</v>
      </c>
      <c r="H10" s="29" t="str">
        <f t="shared" si="41"/>
        <v>Diverge</v>
      </c>
      <c r="I10" s="29" t="str">
        <f t="shared" si="41"/>
        <v>Diverge</v>
      </c>
      <c r="J10" s="29" t="str">
        <f t="shared" si="41"/>
        <v>Diverge</v>
      </c>
      <c r="K10" s="29" t="str">
        <f t="shared" si="41"/>
        <v>Diverge</v>
      </c>
      <c r="L10" s="29" t="str">
        <f t="shared" si="41"/>
        <v>Diverge</v>
      </c>
      <c r="M10" s="29" t="str">
        <f t="shared" si="41"/>
        <v>Diverge</v>
      </c>
      <c r="N10" s="29" t="str">
        <f t="shared" si="41"/>
        <v>Diverge</v>
      </c>
      <c r="O10" s="29" t="str">
        <f t="shared" si="41"/>
        <v>Diverge</v>
      </c>
      <c r="P10" s="29" t="str">
        <f t="shared" si="41"/>
        <v>Diverge</v>
      </c>
      <c r="Q10" s="29" t="str">
        <f t="shared" si="41"/>
        <v>Diverge</v>
      </c>
      <c r="R10" s="29" t="str">
        <f t="shared" si="41"/>
        <v>Diverge</v>
      </c>
      <c r="S10" s="29" t="str">
        <f t="shared" si="41"/>
        <v>Converge</v>
      </c>
      <c r="T10" s="29" t="str">
        <f t="shared" si="41"/>
        <v>Diverge</v>
      </c>
      <c r="U10" s="29" t="str">
        <f t="shared" si="41"/>
        <v>Converge</v>
      </c>
      <c r="V10" s="29" t="str">
        <f t="shared" si="41"/>
        <v>Converge</v>
      </c>
      <c r="AI10" s="22"/>
      <c r="AJ10" s="22"/>
      <c r="AK10" s="22"/>
      <c r="AL10" s="28" t="s">
        <v>28</v>
      </c>
      <c r="AM10" s="17">
        <f t="shared" si="39"/>
        <v>0.89740800000000021</v>
      </c>
      <c r="AN10" s="17">
        <f t="shared" si="36"/>
        <v>0.50871110400000008</v>
      </c>
      <c r="AO10" s="17">
        <f t="shared" si="36"/>
        <v>0.28055770675199954</v>
      </c>
      <c r="AP10" s="17">
        <f t="shared" si="36"/>
        <v>0.15522576063897686</v>
      </c>
      <c r="AQ10" s="17">
        <f t="shared" si="36"/>
        <v>8.5850248634891546E-2</v>
      </c>
      <c r="AR10" s="17">
        <f t="shared" si="36"/>
        <v>4.7483048716830734E-2</v>
      </c>
      <c r="AS10" s="17">
        <f t="shared" si="36"/>
        <v>2.6262336724669488E-2</v>
      </c>
      <c r="AT10" s="17">
        <f t="shared" si="36"/>
        <v>1.4525410075444167E-2</v>
      </c>
      <c r="AU10" s="17">
        <f t="shared" si="36"/>
        <v>8.0338442389051856E-3</v>
      </c>
      <c r="AV10" s="17">
        <f t="shared" ref="AV10:BB10" si="42">ABS(AV7-AU7)</f>
        <v>4.4434307513019355E-3</v>
      </c>
      <c r="AW10" s="17">
        <f t="shared" si="42"/>
        <v>2.4576125992354925E-3</v>
      </c>
      <c r="AX10" s="17">
        <f t="shared" si="42"/>
        <v>1.3592784554736781E-3</v>
      </c>
      <c r="AY10" s="17">
        <f t="shared" si="42"/>
        <v>7.5180193984403232E-4</v>
      </c>
      <c r="AZ10" s="17">
        <f t="shared" si="42"/>
        <v>4.1581337104146243E-4</v>
      </c>
      <c r="BA10" s="17">
        <f t="shared" si="42"/>
        <v>2.2998179490230086E-4</v>
      </c>
      <c r="BB10" s="17">
        <f t="shared" si="42"/>
        <v>1.2720039726943355E-4</v>
      </c>
      <c r="BC10" s="17">
        <f t="shared" si="37"/>
        <v>7.0353138484247069E-5</v>
      </c>
    </row>
    <row r="11" spans="1:62">
      <c r="B11" s="22"/>
      <c r="C11" s="22"/>
      <c r="D11" s="22"/>
      <c r="E11" s="28" t="s">
        <v>30</v>
      </c>
      <c r="F11" s="29" t="str">
        <f t="shared" ref="F11:V11" si="43">IF(F8&lt;=$F$2,"Converge","Diverge")</f>
        <v>Diverge</v>
      </c>
      <c r="G11" s="29" t="str">
        <f t="shared" si="43"/>
        <v>Diverge</v>
      </c>
      <c r="H11" s="29" t="str">
        <f t="shared" si="43"/>
        <v>Diverge</v>
      </c>
      <c r="I11" s="29" t="str">
        <f t="shared" si="43"/>
        <v>Diverge</v>
      </c>
      <c r="J11" s="29" t="str">
        <f t="shared" si="43"/>
        <v>Diverge</v>
      </c>
      <c r="K11" s="29" t="str">
        <f t="shared" si="43"/>
        <v>Diverge</v>
      </c>
      <c r="L11" s="29" t="str">
        <f t="shared" si="43"/>
        <v>Diverge</v>
      </c>
      <c r="M11" s="29" t="str">
        <f t="shared" si="43"/>
        <v>Diverge</v>
      </c>
      <c r="N11" s="29" t="str">
        <f t="shared" si="43"/>
        <v>Diverge</v>
      </c>
      <c r="O11" s="29" t="str">
        <f t="shared" si="43"/>
        <v>Diverge</v>
      </c>
      <c r="P11" s="29" t="str">
        <f t="shared" si="43"/>
        <v>Diverge</v>
      </c>
      <c r="Q11" s="29" t="str">
        <f t="shared" si="43"/>
        <v>Diverge</v>
      </c>
      <c r="R11" s="29" t="str">
        <f t="shared" si="43"/>
        <v>Diverge</v>
      </c>
      <c r="S11" s="29" t="str">
        <f t="shared" si="43"/>
        <v>Diverge</v>
      </c>
      <c r="T11" s="29" t="str">
        <f t="shared" si="43"/>
        <v>Diverge</v>
      </c>
      <c r="U11" s="29" t="str">
        <f t="shared" si="43"/>
        <v>Diverge</v>
      </c>
      <c r="V11" s="29" t="str">
        <f t="shared" si="43"/>
        <v>Converge</v>
      </c>
      <c r="AI11" s="22"/>
      <c r="AJ11" s="22"/>
      <c r="AK11" s="22"/>
      <c r="AL11" s="28" t="s">
        <v>29</v>
      </c>
      <c r="AM11" s="29" t="str">
        <f t="shared" ref="AM11" si="44">IF(AM8&lt;=$F$2,"Converge","Diverge")</f>
        <v>Diverge</v>
      </c>
      <c r="AN11" s="29" t="str">
        <f t="shared" ref="AN11:AU11" si="45">IF(AN8&lt;=$F$2,"Converge","Diverge")</f>
        <v>Diverge</v>
      </c>
      <c r="AO11" s="29" t="str">
        <f t="shared" si="45"/>
        <v>Diverge</v>
      </c>
      <c r="AP11" s="29" t="str">
        <f t="shared" si="45"/>
        <v>Diverge</v>
      </c>
      <c r="AQ11" s="29" t="str">
        <f t="shared" si="45"/>
        <v>Diverge</v>
      </c>
      <c r="AR11" s="29" t="str">
        <f t="shared" si="45"/>
        <v>Diverge</v>
      </c>
      <c r="AS11" s="29" t="str">
        <f t="shared" si="45"/>
        <v>Diverge</v>
      </c>
      <c r="AT11" s="29" t="str">
        <f t="shared" si="45"/>
        <v>Diverge</v>
      </c>
      <c r="AU11" s="29" t="str">
        <f t="shared" si="45"/>
        <v>Diverge</v>
      </c>
      <c r="AV11" s="29" t="str">
        <f t="shared" ref="AV11:BC11" si="46">IF(AV8&lt;=$F$2,"Converge","Diverge")</f>
        <v>Diverge</v>
      </c>
      <c r="AW11" s="29" t="str">
        <f t="shared" si="46"/>
        <v>Diverge</v>
      </c>
      <c r="AX11" s="29" t="str">
        <f t="shared" si="46"/>
        <v>Diverge</v>
      </c>
      <c r="AY11" s="29" t="str">
        <f t="shared" si="46"/>
        <v>Diverge</v>
      </c>
      <c r="AZ11" s="29" t="str">
        <f t="shared" si="46"/>
        <v>Diverge</v>
      </c>
      <c r="BA11" s="29" t="str">
        <f t="shared" si="46"/>
        <v>Converge</v>
      </c>
      <c r="BB11" s="29" t="str">
        <f t="shared" si="46"/>
        <v>Converge</v>
      </c>
      <c r="BC11" s="29" t="str">
        <f t="shared" si="46"/>
        <v>Converge</v>
      </c>
    </row>
    <row r="12" spans="1:62">
      <c r="B12" s="22"/>
      <c r="C12" s="22"/>
      <c r="D12" s="22"/>
      <c r="E12" s="28" t="s">
        <v>31</v>
      </c>
      <c r="F12" s="29" t="str">
        <f t="shared" ref="F12:V12" si="47">IF(F9&lt;=$F$2,"Converge","Diverge")</f>
        <v>Diverge</v>
      </c>
      <c r="G12" s="29" t="str">
        <f t="shared" si="47"/>
        <v>Diverge</v>
      </c>
      <c r="H12" s="29" t="str">
        <f t="shared" si="47"/>
        <v>Diverge</v>
      </c>
      <c r="I12" s="29" t="str">
        <f t="shared" si="47"/>
        <v>Diverge</v>
      </c>
      <c r="J12" s="29" t="str">
        <f t="shared" si="47"/>
        <v>Diverge</v>
      </c>
      <c r="K12" s="29" t="str">
        <f t="shared" si="47"/>
        <v>Diverge</v>
      </c>
      <c r="L12" s="29" t="str">
        <f t="shared" si="47"/>
        <v>Diverge</v>
      </c>
      <c r="M12" s="29" t="str">
        <f t="shared" si="47"/>
        <v>Diverge</v>
      </c>
      <c r="N12" s="29" t="str">
        <f t="shared" si="47"/>
        <v>Converge</v>
      </c>
      <c r="O12" s="29" t="str">
        <f t="shared" si="47"/>
        <v>Diverge</v>
      </c>
      <c r="P12" s="29" t="str">
        <f t="shared" si="47"/>
        <v>Diverge</v>
      </c>
      <c r="Q12" s="29" t="str">
        <f t="shared" si="47"/>
        <v>Diverge</v>
      </c>
      <c r="R12" s="29" t="str">
        <f t="shared" si="47"/>
        <v>Diverge</v>
      </c>
      <c r="S12" s="29" t="str">
        <f t="shared" si="47"/>
        <v>Diverge</v>
      </c>
      <c r="T12" s="29" t="str">
        <f t="shared" si="47"/>
        <v>Diverge</v>
      </c>
      <c r="U12" s="29" t="str">
        <f t="shared" si="47"/>
        <v>Converge</v>
      </c>
      <c r="V12" s="29" t="str">
        <f t="shared" si="47"/>
        <v>Converge</v>
      </c>
      <c r="AI12" s="22"/>
      <c r="AJ12" s="22"/>
      <c r="AK12" s="22"/>
      <c r="AL12" s="28" t="s">
        <v>30</v>
      </c>
      <c r="AM12" s="29" t="str">
        <f t="shared" ref="AM12" si="48">IF(AM9&lt;=$F$2,"Converge","Diverge")</f>
        <v>Diverge</v>
      </c>
      <c r="AN12" s="29" t="str">
        <f t="shared" ref="AN12:AU12" si="49">IF(AN9&lt;=$F$2,"Converge","Diverge")</f>
        <v>Diverge</v>
      </c>
      <c r="AO12" s="29" t="str">
        <f t="shared" si="49"/>
        <v>Diverge</v>
      </c>
      <c r="AP12" s="29" t="str">
        <f t="shared" si="49"/>
        <v>Diverge</v>
      </c>
      <c r="AQ12" s="29" t="str">
        <f t="shared" si="49"/>
        <v>Diverge</v>
      </c>
      <c r="AR12" s="29" t="str">
        <f t="shared" si="49"/>
        <v>Diverge</v>
      </c>
      <c r="AS12" s="29" t="str">
        <f t="shared" si="49"/>
        <v>Diverge</v>
      </c>
      <c r="AT12" s="29" t="str">
        <f t="shared" si="49"/>
        <v>Diverge</v>
      </c>
      <c r="AU12" s="29" t="str">
        <f t="shared" si="49"/>
        <v>Diverge</v>
      </c>
      <c r="AV12" s="29" t="str">
        <f t="shared" ref="AV12:BC12" si="50">IF(AV9&lt;=$F$2,"Converge","Diverge")</f>
        <v>Diverge</v>
      </c>
      <c r="AW12" s="29" t="str">
        <f t="shared" si="50"/>
        <v>Diverge</v>
      </c>
      <c r="AX12" s="29" t="str">
        <f t="shared" si="50"/>
        <v>Diverge</v>
      </c>
      <c r="AY12" s="29" t="str">
        <f t="shared" si="50"/>
        <v>Diverge</v>
      </c>
      <c r="AZ12" s="29" t="str">
        <f t="shared" si="50"/>
        <v>Diverge</v>
      </c>
      <c r="BA12" s="29" t="str">
        <f t="shared" si="50"/>
        <v>Diverge</v>
      </c>
      <c r="BB12" s="29" t="str">
        <f t="shared" si="50"/>
        <v>Diverge</v>
      </c>
      <c r="BC12" s="29" t="str">
        <f t="shared" si="50"/>
        <v>Converge</v>
      </c>
    </row>
    <row r="13" spans="1:62" ht="16">
      <c r="G13" s="24"/>
      <c r="AI13" s="22"/>
      <c r="AJ13" s="22"/>
      <c r="AK13" s="22"/>
      <c r="AL13" s="28" t="s">
        <v>31</v>
      </c>
      <c r="AM13" s="29" t="str">
        <f t="shared" ref="AM13" si="51">IF(AM10&lt;=$F$2,"Converge","Diverge")</f>
        <v>Diverge</v>
      </c>
      <c r="AN13" s="29" t="str">
        <f t="shared" ref="AN13:AU13" si="52">IF(AN10&lt;=$F$2,"Converge","Diverge")</f>
        <v>Diverge</v>
      </c>
      <c r="AO13" s="29" t="str">
        <f t="shared" si="52"/>
        <v>Diverge</v>
      </c>
      <c r="AP13" s="29" t="str">
        <f t="shared" si="52"/>
        <v>Diverge</v>
      </c>
      <c r="AQ13" s="29" t="str">
        <f t="shared" si="52"/>
        <v>Diverge</v>
      </c>
      <c r="AR13" s="29" t="str">
        <f t="shared" si="52"/>
        <v>Diverge</v>
      </c>
      <c r="AS13" s="29" t="str">
        <f t="shared" si="52"/>
        <v>Diverge</v>
      </c>
      <c r="AT13" s="29" t="str">
        <f t="shared" si="52"/>
        <v>Diverge</v>
      </c>
      <c r="AU13" s="29" t="str">
        <f t="shared" si="52"/>
        <v>Diverge</v>
      </c>
      <c r="AV13" s="29" t="str">
        <f t="shared" ref="AV13:BC13" si="53">IF(AV10&lt;=$F$2,"Converge","Diverge")</f>
        <v>Diverge</v>
      </c>
      <c r="AW13" s="29" t="str">
        <f t="shared" si="53"/>
        <v>Diverge</v>
      </c>
      <c r="AX13" s="29" t="str">
        <f t="shared" si="53"/>
        <v>Diverge</v>
      </c>
      <c r="AY13" s="29" t="str">
        <f t="shared" si="53"/>
        <v>Diverge</v>
      </c>
      <c r="AZ13" s="29" t="str">
        <f t="shared" si="53"/>
        <v>Diverge</v>
      </c>
      <c r="BA13" s="29" t="str">
        <f t="shared" si="53"/>
        <v>Diverge</v>
      </c>
      <c r="BB13" s="29" t="str">
        <f t="shared" si="53"/>
        <v>Converge</v>
      </c>
      <c r="BC13" s="29" t="str">
        <f t="shared" si="53"/>
        <v>Converge</v>
      </c>
    </row>
    <row r="14" spans="1:62">
      <c r="Z14" s="31" t="s">
        <v>32</v>
      </c>
      <c r="AA14" s="17">
        <v>2.0000000000000001E-4</v>
      </c>
    </row>
    <row r="15" spans="1:62">
      <c r="W15" s="30" t="s">
        <v>33</v>
      </c>
      <c r="X15" s="27"/>
      <c r="Y15" s="27" t="s">
        <v>25</v>
      </c>
      <c r="Z15" s="27">
        <v>0</v>
      </c>
      <c r="AA15" s="27">
        <f>Z15+1</f>
        <v>1</v>
      </c>
      <c r="AB15" s="27">
        <f>AA15+1</f>
        <v>2</v>
      </c>
      <c r="AC15" s="27">
        <f t="shared" ref="AC15:AF15" si="54">AB15+1</f>
        <v>3</v>
      </c>
      <c r="AD15" s="27">
        <f t="shared" si="54"/>
        <v>4</v>
      </c>
      <c r="AE15" s="27">
        <f t="shared" si="54"/>
        <v>5</v>
      </c>
      <c r="AF15" s="27">
        <f t="shared" si="54"/>
        <v>6</v>
      </c>
      <c r="AG15" s="27">
        <f>AF15+1</f>
        <v>7</v>
      </c>
    </row>
    <row r="16" spans="1:62">
      <c r="A16" s="25"/>
      <c r="B16" s="25"/>
      <c r="C16" s="25"/>
      <c r="D16" s="25"/>
      <c r="W16" s="22"/>
      <c r="X16" s="18" t="s">
        <v>22</v>
      </c>
      <c r="Y16" s="17">
        <v>0</v>
      </c>
      <c r="Z16" s="17">
        <f>(19+(2*Y17)-(3*Y18))/7</f>
        <v>2.7142857142857144</v>
      </c>
      <c r="AA16" s="17">
        <f>(19+(2*Z17)-(3*Z18))/7</f>
        <v>3.1088435374149661</v>
      </c>
      <c r="AB16" s="17">
        <f>(19+(2*AA17)-(3*AA18))/7</f>
        <v>2.9812115322319399</v>
      </c>
      <c r="AC16" s="17">
        <f t="shared" ref="AC16:AF16" si="55">(19+(2*AB17)-(3*AB18))/7</f>
        <v>3.0004087802921622</v>
      </c>
      <c r="AD16" s="17">
        <f t="shared" si="55"/>
        <v>3.0007730281400975</v>
      </c>
      <c r="AE16" s="17">
        <f t="shared" si="55"/>
        <v>2.9997504663729631</v>
      </c>
      <c r="AF16" s="17">
        <f t="shared" si="55"/>
        <v>3.0000374550966136</v>
      </c>
      <c r="AG16" s="18">
        <f>(19+(2*AF17)-(3*AF18))/7</f>
        <v>3.0000007352034856</v>
      </c>
    </row>
    <row r="17" spans="23:33">
      <c r="W17" s="22"/>
      <c r="X17" s="18" t="s">
        <v>23</v>
      </c>
      <c r="Y17" s="17">
        <v>0</v>
      </c>
      <c r="Z17" s="17">
        <f>(9-Z16+(6*Y18))/8</f>
        <v>0.7857142857142857</v>
      </c>
      <c r="AA17" s="17">
        <f>(9-AA16+(6*Z18))/8</f>
        <v>0.43877551020408156</v>
      </c>
      <c r="AB17" s="17">
        <f>(9-AB16+(6*AA18))/8</f>
        <v>0.50461613216715251</v>
      </c>
      <c r="AC17" s="17">
        <f t="shared" ref="AC17:AF17" si="56">(9-AC16+(6*AB18))/8</f>
        <v>0.50154160303577233</v>
      </c>
      <c r="AD17" s="17">
        <f t="shared" si="56"/>
        <v>0.49932137375520341</v>
      </c>
      <c r="AE17" s="17">
        <f t="shared" si="56"/>
        <v>0.50012856242829562</v>
      </c>
      <c r="AF17" s="17">
        <f t="shared" si="56"/>
        <v>0.49999405290799759</v>
      </c>
      <c r="AG17" s="18">
        <f>(9-AG16+(6*AF18))/8</f>
        <v>0.49999564794746287</v>
      </c>
    </row>
    <row r="18" spans="23:33">
      <c r="W18" s="22"/>
      <c r="X18" s="18" t="s">
        <v>24</v>
      </c>
      <c r="Y18" s="17">
        <v>0</v>
      </c>
      <c r="Z18" s="17">
        <f>(5-(2*Z16)-(4*Z17))/9</f>
        <v>-0.39682539682539686</v>
      </c>
      <c r="AA18" s="17">
        <f>(5-(2*AA16)-(4*AA17))/9</f>
        <v>-0.33030990173847319</v>
      </c>
      <c r="AB18" s="17">
        <f>(5-(2*AB16)-(4*AB17))/9</f>
        <v>-0.33120973257027664</v>
      </c>
      <c r="AC18" s="17">
        <f t="shared" ref="AC18:AF18" si="57">(5-(2*AC16)-(4*AC17))/9</f>
        <v>-0.33410933030304596</v>
      </c>
      <c r="AD18" s="17">
        <f t="shared" si="57"/>
        <v>-0.33320350570011203</v>
      </c>
      <c r="AE18" s="17">
        <f t="shared" si="57"/>
        <v>-0.33333502027323431</v>
      </c>
      <c r="AF18" s="17">
        <f t="shared" si="57"/>
        <v>-0.33333901353613526</v>
      </c>
      <c r="AG18" s="18">
        <f>(5-(2*AG16)-(4*AG17))/9</f>
        <v>-0.33333156246631362</v>
      </c>
    </row>
    <row r="19" spans="23:33">
      <c r="W19" s="22"/>
      <c r="X19" s="22"/>
      <c r="Y19" s="22"/>
      <c r="Z19" s="28" t="s">
        <v>26</v>
      </c>
      <c r="AA19" s="17">
        <f>ABS(AA16-Z16)</f>
        <v>0.39455782312925169</v>
      </c>
      <c r="AB19" s="17">
        <f>ABS(AB16-AA16)</f>
        <v>0.1276320051830262</v>
      </c>
      <c r="AC19" s="17">
        <f t="shared" ref="AC19:AF19" si="58">ABS(AC16-AB16)</f>
        <v>1.9197248060222272E-2</v>
      </c>
      <c r="AD19" s="17">
        <f t="shared" si="58"/>
        <v>3.6424784793531728E-4</v>
      </c>
      <c r="AE19" s="17">
        <f t="shared" si="58"/>
        <v>1.0225617671344445E-3</v>
      </c>
      <c r="AF19" s="17">
        <f t="shared" si="58"/>
        <v>2.8698872365051642E-4</v>
      </c>
      <c r="AG19" s="17">
        <f>ABS(AG16-AF16)</f>
        <v>3.6719893127923342E-5</v>
      </c>
    </row>
    <row r="20" spans="23:33">
      <c r="W20" s="22"/>
      <c r="X20" s="22"/>
      <c r="Y20" s="22"/>
      <c r="Z20" s="28" t="s">
        <v>27</v>
      </c>
      <c r="AA20" s="17">
        <f t="shared" ref="AA20" si="59">ABS(AA17-Z17)</f>
        <v>0.34693877551020413</v>
      </c>
      <c r="AB20" s="17">
        <f t="shared" ref="AB20:AC20" si="60">ABS(AB17-AA17)</f>
        <v>6.5840621963070944E-2</v>
      </c>
      <c r="AC20" s="17">
        <f t="shared" si="60"/>
        <v>3.074529131380177E-3</v>
      </c>
      <c r="AD20" s="17">
        <f t="shared" ref="AD20:AG20" si="61">ABS(AD17-AC17)</f>
        <v>2.2202292805689194E-3</v>
      </c>
      <c r="AE20" s="17">
        <f t="shared" si="61"/>
        <v>8.0718867309220732E-4</v>
      </c>
      <c r="AF20" s="17">
        <f t="shared" si="61"/>
        <v>1.3450952029803176E-4</v>
      </c>
      <c r="AG20" s="17">
        <f t="shared" si="61"/>
        <v>1.5950394652852751E-6</v>
      </c>
    </row>
    <row r="21" spans="23:33">
      <c r="W21" s="22"/>
      <c r="X21" s="22"/>
      <c r="Y21" s="22"/>
      <c r="Z21" s="28" t="s">
        <v>28</v>
      </c>
      <c r="AA21" s="17">
        <f t="shared" ref="AA21" si="62">ABS(AA18-Z18)</f>
        <v>6.6515495086923671E-2</v>
      </c>
      <c r="AB21" s="17">
        <f t="shared" ref="AB21:AC21" si="63">ABS(AB18-AA18)</f>
        <v>8.998308318034498E-4</v>
      </c>
      <c r="AC21" s="17">
        <f t="shared" si="63"/>
        <v>2.8995977327693212E-3</v>
      </c>
      <c r="AD21" s="17">
        <f t="shared" ref="AD21:AG21" si="64">ABS(AD18-AC18)</f>
        <v>9.0582460293392453E-4</v>
      </c>
      <c r="AE21" s="17">
        <f t="shared" si="64"/>
        <v>1.3151457312227111E-4</v>
      </c>
      <c r="AF21" s="17">
        <f t="shared" si="64"/>
        <v>3.993262900958694E-6</v>
      </c>
      <c r="AG21" s="17">
        <f t="shared" si="64"/>
        <v>7.4510698216401217E-6</v>
      </c>
    </row>
    <row r="22" spans="23:33">
      <c r="W22" s="22"/>
      <c r="X22" s="22"/>
      <c r="Y22" s="22"/>
      <c r="Z22" s="28" t="s">
        <v>29</v>
      </c>
      <c r="AA22" s="29" t="str">
        <f t="shared" ref="AA22:AG24" si="65">IF(AA19&lt;=$F$2,"Converge","Diverge")</f>
        <v>Diverge</v>
      </c>
      <c r="AB22" s="29" t="str">
        <f t="shared" si="65"/>
        <v>Diverge</v>
      </c>
      <c r="AC22" s="29" t="str">
        <f t="shared" si="65"/>
        <v>Diverge</v>
      </c>
      <c r="AD22" s="29" t="str">
        <f t="shared" si="65"/>
        <v>Diverge</v>
      </c>
      <c r="AE22" s="29" t="str">
        <f t="shared" si="65"/>
        <v>Diverge</v>
      </c>
      <c r="AF22" s="29" t="str">
        <f t="shared" si="65"/>
        <v>Diverge</v>
      </c>
      <c r="AG22" s="29" t="str">
        <f t="shared" si="65"/>
        <v>Converge</v>
      </c>
    </row>
    <row r="23" spans="23:33">
      <c r="W23" s="22"/>
      <c r="X23" s="22"/>
      <c r="Y23" s="22"/>
      <c r="Z23" s="28" t="s">
        <v>30</v>
      </c>
      <c r="AA23" s="29" t="str">
        <f t="shared" si="65"/>
        <v>Diverge</v>
      </c>
      <c r="AB23" s="29" t="str">
        <f t="shared" si="65"/>
        <v>Diverge</v>
      </c>
      <c r="AC23" s="29" t="str">
        <f t="shared" si="65"/>
        <v>Diverge</v>
      </c>
      <c r="AD23" s="29" t="str">
        <f t="shared" si="65"/>
        <v>Diverge</v>
      </c>
      <c r="AE23" s="29" t="str">
        <f t="shared" si="65"/>
        <v>Diverge</v>
      </c>
      <c r="AF23" s="29" t="str">
        <f t="shared" si="65"/>
        <v>Converge</v>
      </c>
      <c r="AG23" s="29" t="str">
        <f t="shared" si="65"/>
        <v>Converge</v>
      </c>
    </row>
    <row r="24" spans="23:33">
      <c r="W24" s="22"/>
      <c r="X24" s="22"/>
      <c r="Y24" s="22"/>
      <c r="Z24" s="28" t="s">
        <v>31</v>
      </c>
      <c r="AA24" s="29" t="str">
        <f t="shared" si="65"/>
        <v>Diverge</v>
      </c>
      <c r="AB24" s="29" t="str">
        <f t="shared" si="65"/>
        <v>Diverge</v>
      </c>
      <c r="AC24" s="29" t="str">
        <f t="shared" si="65"/>
        <v>Diverge</v>
      </c>
      <c r="AD24" s="29" t="str">
        <f t="shared" si="65"/>
        <v>Diverge</v>
      </c>
      <c r="AE24" s="29" t="str">
        <f t="shared" si="65"/>
        <v>Converge</v>
      </c>
      <c r="AF24" s="29" t="str">
        <f t="shared" si="65"/>
        <v>Converge</v>
      </c>
      <c r="AG24" s="29" t="str">
        <f t="shared" si="65"/>
        <v>Converge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Z32"/>
  <sheetViews>
    <sheetView topLeftCell="C1" workbookViewId="0">
      <selection activeCell="W31" sqref="W31"/>
    </sheetView>
  </sheetViews>
  <sheetFormatPr baseColWidth="10" defaultRowHeight="15"/>
  <cols>
    <col min="4" max="4" width="6.83203125" customWidth="1"/>
    <col min="5" max="5" width="6.6640625" customWidth="1"/>
    <col min="6" max="7" width="2" bestFit="1" customWidth="1"/>
    <col min="8" max="8" width="8" customWidth="1"/>
    <col min="10" max="10" width="2.1640625" bestFit="1" customWidth="1"/>
    <col min="11" max="11" width="2.6640625" bestFit="1" customWidth="1"/>
    <col min="12" max="12" width="2" bestFit="1" customWidth="1"/>
    <col min="15" max="15" width="8.33203125" customWidth="1"/>
    <col min="16" max="16" width="9.33203125" customWidth="1"/>
    <col min="24" max="24" width="17.83203125" hidden="1" customWidth="1"/>
    <col min="25" max="25" width="11" hidden="1" customWidth="1"/>
  </cols>
  <sheetData>
    <row r="2" spans="1:26">
      <c r="A2" s="38"/>
      <c r="B2" s="38"/>
      <c r="C2" s="38"/>
    </row>
    <row r="3" spans="1:26">
      <c r="A3" s="38"/>
      <c r="B3" s="38"/>
      <c r="C3" s="38"/>
      <c r="T3" t="s">
        <v>40</v>
      </c>
    </row>
    <row r="4" spans="1:26">
      <c r="A4" s="38"/>
      <c r="B4" s="38"/>
      <c r="C4" s="38"/>
      <c r="T4" s="38"/>
      <c r="U4" s="38"/>
      <c r="V4" s="38"/>
      <c r="W4" s="38"/>
      <c r="Z4" s="32"/>
    </row>
    <row r="5" spans="1:26">
      <c r="M5" s="101" t="s">
        <v>34</v>
      </c>
      <c r="N5" s="101"/>
      <c r="O5" s="102" t="s">
        <v>35</v>
      </c>
      <c r="P5" s="102"/>
      <c r="T5" s="38"/>
      <c r="U5" s="38"/>
      <c r="V5" s="38"/>
      <c r="W5" s="38"/>
      <c r="Z5" s="32"/>
    </row>
    <row r="6" spans="1:26">
      <c r="D6" s="34">
        <v>1</v>
      </c>
      <c r="E6" s="34">
        <v>1</v>
      </c>
      <c r="F6" s="39" t="s">
        <v>1</v>
      </c>
      <c r="G6" s="103" t="s">
        <v>0</v>
      </c>
      <c r="H6" s="40">
        <v>45</v>
      </c>
      <c r="J6" s="34">
        <f>D6</f>
        <v>1</v>
      </c>
      <c r="K6" s="34">
        <f>E6</f>
        <v>1</v>
      </c>
      <c r="L6" s="98" t="s">
        <v>0</v>
      </c>
      <c r="M6" s="35">
        <f>J6</f>
        <v>1</v>
      </c>
      <c r="N6" s="35">
        <v>0</v>
      </c>
      <c r="O6" s="36">
        <f>J6/$J$6</f>
        <v>1</v>
      </c>
      <c r="P6" s="36">
        <f>K6/$J$6</f>
        <v>1</v>
      </c>
      <c r="T6" s="38"/>
      <c r="U6" s="38"/>
      <c r="V6" s="38"/>
      <c r="W6" s="38"/>
      <c r="Z6" s="32"/>
    </row>
    <row r="7" spans="1:26">
      <c r="D7" s="34">
        <v>1</v>
      </c>
      <c r="E7" s="34">
        <v>-1</v>
      </c>
      <c r="F7" s="39" t="s">
        <v>2</v>
      </c>
      <c r="G7" s="103"/>
      <c r="H7" s="40">
        <v>21</v>
      </c>
      <c r="J7" s="34">
        <f>D7</f>
        <v>1</v>
      </c>
      <c r="K7" s="34">
        <f>E7</f>
        <v>-1</v>
      </c>
      <c r="L7" s="98"/>
      <c r="M7" s="35">
        <f>J7</f>
        <v>1</v>
      </c>
      <c r="N7" s="35">
        <f>K7-(M7*P6)</f>
        <v>-2</v>
      </c>
      <c r="O7" s="36">
        <v>0</v>
      </c>
      <c r="P7" s="36">
        <v>1</v>
      </c>
    </row>
    <row r="8" spans="1:26">
      <c r="L8" s="46"/>
    </row>
    <row r="9" spans="1:26">
      <c r="X9" s="104" t="s">
        <v>41</v>
      </c>
      <c r="Y9" s="104"/>
    </row>
    <row r="10" spans="1:26">
      <c r="J10" s="47"/>
      <c r="K10" s="47"/>
      <c r="L10" s="47"/>
      <c r="M10" s="47"/>
      <c r="N10" s="48"/>
      <c r="X10" s="33">
        <f t="array" ref="X10:Y11">MINVERSE(M20:N21)</f>
        <v>1</v>
      </c>
      <c r="Y10" s="33">
        <v>0</v>
      </c>
    </row>
    <row r="11" spans="1:26">
      <c r="J11" s="47"/>
      <c r="K11" s="47"/>
      <c r="L11" s="47"/>
      <c r="M11" s="47"/>
      <c r="N11" s="48"/>
      <c r="X11" s="33">
        <v>0.5</v>
      </c>
      <c r="Y11" s="33">
        <v>-0.5</v>
      </c>
    </row>
    <row r="12" spans="1:26">
      <c r="J12" s="47"/>
      <c r="K12" s="47"/>
      <c r="L12" s="47"/>
      <c r="M12" s="47"/>
      <c r="N12" s="48"/>
    </row>
    <row r="13" spans="1:26">
      <c r="J13" s="47"/>
      <c r="K13" s="47"/>
      <c r="L13" s="47"/>
      <c r="M13" s="47"/>
      <c r="N13" s="48"/>
      <c r="X13" s="104" t="s">
        <v>42</v>
      </c>
      <c r="Y13" s="104"/>
    </row>
    <row r="14" spans="1:26">
      <c r="J14" s="47"/>
      <c r="K14" s="47"/>
      <c r="L14" s="47"/>
      <c r="M14" s="47"/>
      <c r="N14" s="48"/>
      <c r="X14" s="33">
        <f t="array" ref="X14:Y15">MINVERSE(M28:N29)</f>
        <v>1</v>
      </c>
      <c r="Y14" s="33">
        <v>-1</v>
      </c>
    </row>
    <row r="15" spans="1:26">
      <c r="J15" s="47"/>
      <c r="K15" s="47"/>
      <c r="L15" s="47"/>
      <c r="M15" s="47"/>
      <c r="N15" s="48"/>
      <c r="X15" s="33">
        <v>0</v>
      </c>
      <c r="Y15" s="33">
        <v>1</v>
      </c>
    </row>
    <row r="16" spans="1:26">
      <c r="J16" s="47"/>
      <c r="K16" s="47"/>
      <c r="L16" s="47"/>
      <c r="M16" s="47"/>
      <c r="N16" s="48"/>
    </row>
    <row r="19" spans="13:17">
      <c r="M19" s="101" t="s">
        <v>34</v>
      </c>
      <c r="N19" s="101"/>
    </row>
    <row r="20" spans="13:17">
      <c r="M20" s="35">
        <f>M6</f>
        <v>1</v>
      </c>
      <c r="N20" s="35">
        <f>N6</f>
        <v>0</v>
      </c>
      <c r="O20" s="37" t="s">
        <v>37</v>
      </c>
      <c r="P20" s="97" t="s">
        <v>0</v>
      </c>
      <c r="Q20" s="37">
        <f>H6</f>
        <v>45</v>
      </c>
    </row>
    <row r="21" spans="13:17">
      <c r="M21" s="35">
        <f>M7</f>
        <v>1</v>
      </c>
      <c r="N21" s="35">
        <f>N7</f>
        <v>-2</v>
      </c>
      <c r="O21" s="37" t="s">
        <v>38</v>
      </c>
      <c r="P21" s="97"/>
      <c r="Q21" s="37">
        <f>H7</f>
        <v>21</v>
      </c>
    </row>
    <row r="23" spans="13:17">
      <c r="O23" s="37" t="s">
        <v>37</v>
      </c>
      <c r="P23" s="97" t="s">
        <v>0</v>
      </c>
      <c r="Q23" s="37" cm="1">
        <f t="array" ref="Q23:Q24">MMULT(X10:Y11,Q20:Q21)</f>
        <v>45</v>
      </c>
    </row>
    <row r="24" spans="13:17">
      <c r="O24" s="37" t="s">
        <v>38</v>
      </c>
      <c r="P24" s="97"/>
      <c r="Q24" s="37">
        <v>12</v>
      </c>
    </row>
    <row r="27" spans="13:17">
      <c r="M27" s="102" t="s">
        <v>35</v>
      </c>
      <c r="N27" s="102"/>
    </row>
    <row r="28" spans="13:17">
      <c r="M28" s="36">
        <f>O6</f>
        <v>1</v>
      </c>
      <c r="N28" s="36">
        <f>P6</f>
        <v>1</v>
      </c>
      <c r="O28" s="37" t="s">
        <v>1</v>
      </c>
      <c r="P28" s="97" t="s">
        <v>0</v>
      </c>
      <c r="Q28" s="37">
        <f>Q23</f>
        <v>45</v>
      </c>
    </row>
    <row r="29" spans="13:17">
      <c r="M29" s="36">
        <f>O7</f>
        <v>0</v>
      </c>
      <c r="N29" s="36">
        <f>P7</f>
        <v>1</v>
      </c>
      <c r="O29" s="37" t="s">
        <v>2</v>
      </c>
      <c r="P29" s="97"/>
      <c r="Q29" s="37">
        <f>Q24</f>
        <v>12</v>
      </c>
    </row>
    <row r="31" spans="13:17">
      <c r="O31" s="37" t="s">
        <v>1</v>
      </c>
      <c r="P31" s="97" t="s">
        <v>0</v>
      </c>
      <c r="Q31" s="37">
        <f t="array" ref="Q31:Q32">MMULT(X14:Y15,Q28:Q29)</f>
        <v>33</v>
      </c>
    </row>
    <row r="32" spans="13:17">
      <c r="O32" s="37" t="s">
        <v>2</v>
      </c>
      <c r="P32" s="97"/>
      <c r="Q32" s="37">
        <v>12</v>
      </c>
    </row>
  </sheetData>
  <mergeCells count="12">
    <mergeCell ref="G6:G7"/>
    <mergeCell ref="L6:L7"/>
    <mergeCell ref="X9:Y9"/>
    <mergeCell ref="X13:Y13"/>
    <mergeCell ref="M19:N19"/>
    <mergeCell ref="M5:N5"/>
    <mergeCell ref="O5:P5"/>
    <mergeCell ref="M27:N27"/>
    <mergeCell ref="P28:P29"/>
    <mergeCell ref="P31:P32"/>
    <mergeCell ref="P20:P21"/>
    <mergeCell ref="P23:P2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5CED-8A4F-3D4C-8C11-AEC26FCF98AD}">
  <dimension ref="A2:Y32"/>
  <sheetViews>
    <sheetView workbookViewId="0">
      <selection activeCell="R21" sqref="R21"/>
    </sheetView>
  </sheetViews>
  <sheetFormatPr baseColWidth="10" defaultRowHeight="15"/>
  <cols>
    <col min="4" max="4" width="12.6640625" bestFit="1" customWidth="1"/>
    <col min="5" max="5" width="12.1640625" bestFit="1" customWidth="1"/>
    <col min="6" max="6" width="2.83203125" customWidth="1"/>
    <col min="7" max="7" width="2" bestFit="1" customWidth="1"/>
    <col min="8" max="8" width="8" customWidth="1"/>
    <col min="10" max="10" width="12.6640625" bestFit="1" customWidth="1"/>
    <col min="11" max="11" width="12.1640625" bestFit="1" customWidth="1"/>
    <col min="12" max="12" width="2" bestFit="1" customWidth="1"/>
    <col min="15" max="15" width="8.33203125" customWidth="1"/>
    <col min="16" max="16" width="9.33203125" customWidth="1"/>
    <col min="24" max="24" width="17.83203125" hidden="1" customWidth="1"/>
    <col min="25" max="25" width="11" hidden="1" customWidth="1"/>
  </cols>
  <sheetData>
    <row r="2" spans="1:25">
      <c r="A2" s="38"/>
      <c r="B2" s="38"/>
      <c r="C2" s="38"/>
    </row>
    <row r="3" spans="1:25">
      <c r="A3" s="38"/>
      <c r="B3" s="38"/>
      <c r="C3" s="38"/>
    </row>
    <row r="4" spans="1:25">
      <c r="A4" s="38"/>
      <c r="B4" s="38"/>
      <c r="C4" s="38"/>
    </row>
    <row r="5" spans="1:25">
      <c r="M5" s="101" t="s">
        <v>34</v>
      </c>
      <c r="N5" s="101"/>
      <c r="O5" s="102" t="s">
        <v>35</v>
      </c>
      <c r="P5" s="102"/>
    </row>
    <row r="6" spans="1:25">
      <c r="D6" s="34">
        <f>-COS(RADIANS(45))</f>
        <v>-0.70710678118654757</v>
      </c>
      <c r="E6" s="34">
        <f>COS(RADIANS(30))</f>
        <v>0.86602540378443871</v>
      </c>
      <c r="F6" s="39" t="s">
        <v>43</v>
      </c>
      <c r="G6" s="103" t="s">
        <v>0</v>
      </c>
      <c r="H6" s="40">
        <v>0</v>
      </c>
      <c r="J6" s="34">
        <f>D6</f>
        <v>-0.70710678118654757</v>
      </c>
      <c r="K6" s="34">
        <f>E6</f>
        <v>0.86602540378443871</v>
      </c>
      <c r="L6" s="98" t="s">
        <v>0</v>
      </c>
      <c r="M6" s="45">
        <f>J6</f>
        <v>-0.70710678118654757</v>
      </c>
      <c r="N6" s="45">
        <v>0</v>
      </c>
      <c r="O6" s="43">
        <f>J6/$J$6</f>
        <v>1</v>
      </c>
      <c r="P6" s="43">
        <f>K6/$J$6</f>
        <v>-1.2247448713915889</v>
      </c>
    </row>
    <row r="7" spans="1:25">
      <c r="D7" s="34">
        <f>SIN(RADIANS(45))</f>
        <v>0.70710678118654746</v>
      </c>
      <c r="E7" s="34">
        <f>SIN(RADIANS(30))</f>
        <v>0.49999999999999994</v>
      </c>
      <c r="F7" s="39" t="s">
        <v>44</v>
      </c>
      <c r="G7" s="103"/>
      <c r="H7" s="40">
        <v>1962</v>
      </c>
      <c r="J7" s="34">
        <f>D7</f>
        <v>0.70710678118654746</v>
      </c>
      <c r="K7" s="34">
        <f>E7</f>
        <v>0.49999999999999994</v>
      </c>
      <c r="L7" s="98"/>
      <c r="M7" s="45">
        <f>J7</f>
        <v>0.70710678118654746</v>
      </c>
      <c r="N7" s="45">
        <f>K7-(M7*P6)</f>
        <v>1.3660254037844384</v>
      </c>
      <c r="O7" s="43">
        <v>0</v>
      </c>
      <c r="P7" s="43">
        <v>1</v>
      </c>
    </row>
    <row r="8" spans="1:25">
      <c r="L8" s="46"/>
    </row>
    <row r="9" spans="1:25">
      <c r="X9" s="104" t="s">
        <v>41</v>
      </c>
      <c r="Y9" s="104"/>
    </row>
    <row r="10" spans="1:25">
      <c r="J10" s="47"/>
      <c r="K10" s="47"/>
      <c r="L10" s="47"/>
      <c r="M10" s="47"/>
      <c r="N10" s="48"/>
      <c r="X10" s="44">
        <f t="array" ref="X10:Y11">MINVERSE(D20:E21)</f>
        <v>-1.4142135623730949</v>
      </c>
      <c r="Y10" s="44">
        <v>0</v>
      </c>
    </row>
    <row r="11" spans="1:25">
      <c r="J11" s="47"/>
      <c r="K11" s="47"/>
      <c r="L11" s="47"/>
      <c r="M11" s="47"/>
      <c r="N11" s="48"/>
      <c r="X11" s="44">
        <v>0.7320508075688773</v>
      </c>
      <c r="Y11" s="44">
        <v>0.73205080756887742</v>
      </c>
    </row>
    <row r="12" spans="1:25">
      <c r="J12" s="47"/>
      <c r="K12" s="47"/>
      <c r="L12" s="47"/>
      <c r="M12" s="47"/>
      <c r="N12" s="48"/>
    </row>
    <row r="13" spans="1:25">
      <c r="J13" s="47"/>
      <c r="K13" s="47"/>
      <c r="L13" s="47"/>
      <c r="M13" s="47"/>
      <c r="N13" s="48"/>
      <c r="X13" s="104" t="s">
        <v>42</v>
      </c>
      <c r="Y13" s="104"/>
    </row>
    <row r="14" spans="1:25">
      <c r="J14" s="47"/>
      <c r="K14" s="47"/>
      <c r="L14" s="47"/>
      <c r="M14" s="47"/>
      <c r="N14" s="48"/>
      <c r="X14" s="44">
        <f t="array" ref="X14:Y15">MINVERSE(D28:E29)</f>
        <v>1</v>
      </c>
      <c r="Y14" s="44">
        <v>1.2247448713915889</v>
      </c>
    </row>
    <row r="15" spans="1:25">
      <c r="J15" s="47"/>
      <c r="K15" s="47"/>
      <c r="L15" s="47"/>
      <c r="M15" s="47"/>
      <c r="N15" s="48"/>
      <c r="X15" s="44">
        <v>0</v>
      </c>
      <c r="Y15" s="44">
        <v>1</v>
      </c>
    </row>
    <row r="16" spans="1:25">
      <c r="J16" s="47"/>
      <c r="K16" s="47"/>
      <c r="L16" s="47"/>
      <c r="M16" s="47"/>
      <c r="N16" s="48"/>
    </row>
    <row r="19" spans="4:16">
      <c r="D19" s="101" t="s">
        <v>34</v>
      </c>
      <c r="E19" s="101"/>
      <c r="J19" t="s">
        <v>40</v>
      </c>
    </row>
    <row r="20" spans="4:16">
      <c r="D20" s="45">
        <f>M6</f>
        <v>-0.70710678118654757</v>
      </c>
      <c r="E20" s="45">
        <f>N6</f>
        <v>0</v>
      </c>
      <c r="F20" s="37" t="s">
        <v>37</v>
      </c>
      <c r="G20" s="97" t="s">
        <v>0</v>
      </c>
      <c r="H20" s="37">
        <f>H6</f>
        <v>0</v>
      </c>
      <c r="J20" s="38"/>
      <c r="K20" s="38"/>
      <c r="L20" s="38"/>
      <c r="M20" s="38"/>
      <c r="P20" s="42"/>
    </row>
    <row r="21" spans="4:16">
      <c r="D21" s="45">
        <f>M7</f>
        <v>0.70710678118654746</v>
      </c>
      <c r="E21" s="45">
        <f>N7</f>
        <v>1.3660254037844384</v>
      </c>
      <c r="F21" s="37" t="s">
        <v>38</v>
      </c>
      <c r="G21" s="97"/>
      <c r="H21" s="37">
        <f>H7</f>
        <v>1962</v>
      </c>
      <c r="J21" s="38"/>
      <c r="K21" s="38"/>
      <c r="L21" s="38"/>
      <c r="M21" s="38"/>
      <c r="P21" s="42"/>
    </row>
    <row r="22" spans="4:16">
      <c r="J22" s="38"/>
      <c r="K22" s="38"/>
      <c r="L22" s="38"/>
      <c r="M22" s="38"/>
      <c r="P22" s="42"/>
    </row>
    <row r="23" spans="4:16">
      <c r="F23" s="37" t="s">
        <v>37</v>
      </c>
      <c r="G23" s="97" t="s">
        <v>0</v>
      </c>
      <c r="H23" s="37" cm="1">
        <f t="array" ref="H23:H24">MMULT(X10:Y11,H20:H21)</f>
        <v>0</v>
      </c>
    </row>
    <row r="24" spans="4:16">
      <c r="F24" s="37" t="s">
        <v>38</v>
      </c>
      <c r="G24" s="97"/>
      <c r="H24" s="37">
        <v>1436.2836844501376</v>
      </c>
    </row>
    <row r="27" spans="4:16">
      <c r="D27" s="102" t="s">
        <v>35</v>
      </c>
      <c r="E27" s="102"/>
    </row>
    <row r="28" spans="4:16">
      <c r="D28" s="43">
        <f>O6</f>
        <v>1</v>
      </c>
      <c r="E28" s="43">
        <f>P6</f>
        <v>-1.2247448713915889</v>
      </c>
      <c r="F28" s="37" t="s">
        <v>43</v>
      </c>
      <c r="G28" s="97" t="s">
        <v>0</v>
      </c>
      <c r="H28" s="37">
        <f>H23</f>
        <v>0</v>
      </c>
    </row>
    <row r="29" spans="4:16">
      <c r="D29" s="43">
        <f>O7</f>
        <v>0</v>
      </c>
      <c r="E29" s="43">
        <f>P7</f>
        <v>1</v>
      </c>
      <c r="F29" s="37" t="s">
        <v>44</v>
      </c>
      <c r="G29" s="97"/>
      <c r="H29" s="37">
        <f>H24</f>
        <v>1436.2836844501376</v>
      </c>
    </row>
    <row r="31" spans="4:16">
      <c r="F31" s="37" t="s">
        <v>43</v>
      </c>
      <c r="G31" s="97" t="s">
        <v>0</v>
      </c>
      <c r="H31" s="37">
        <f t="array" ref="H31:H32">MMULT(X14:Y15,H28:H29)</f>
        <v>1759.0810763937213</v>
      </c>
    </row>
    <row r="32" spans="4:16">
      <c r="F32" s="37" t="s">
        <v>44</v>
      </c>
      <c r="G32" s="97"/>
      <c r="H32" s="37">
        <v>1436.2836844501376</v>
      </c>
    </row>
  </sheetData>
  <mergeCells count="12">
    <mergeCell ref="X9:Y9"/>
    <mergeCell ref="X13:Y13"/>
    <mergeCell ref="G31:G32"/>
    <mergeCell ref="M5:N5"/>
    <mergeCell ref="O5:P5"/>
    <mergeCell ref="G6:G7"/>
    <mergeCell ref="L6:L7"/>
    <mergeCell ref="D19:E19"/>
    <mergeCell ref="G20:G21"/>
    <mergeCell ref="G23:G24"/>
    <mergeCell ref="D27:E27"/>
    <mergeCell ref="G28:G2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J30"/>
  <sheetViews>
    <sheetView topLeftCell="A4" zoomScaleNormal="100" workbookViewId="0">
      <selection activeCell="R38" sqref="R38"/>
    </sheetView>
  </sheetViews>
  <sheetFormatPr baseColWidth="10" defaultRowHeight="15"/>
  <cols>
    <col min="1" max="1" width="11.5" style="16" customWidth="1"/>
    <col min="2" max="3" width="11.5" style="16"/>
    <col min="4" max="4" width="2" style="16" customWidth="1"/>
    <col min="5" max="5" width="2" style="16" bestFit="1" customWidth="1"/>
    <col min="6" max="6" width="2.6640625" style="16" bestFit="1" customWidth="1"/>
    <col min="7" max="9" width="2" style="16" bestFit="1" customWidth="1"/>
    <col min="10" max="10" width="7" style="16" customWidth="1"/>
    <col min="11" max="11" width="4.5" style="16" customWidth="1"/>
    <col min="12" max="12" width="6.1640625" style="16" customWidth="1"/>
    <col min="13" max="13" width="6.5" style="16" customWidth="1"/>
    <col min="14" max="14" width="2" style="16" bestFit="1" customWidth="1"/>
    <col min="15" max="15" width="7.33203125" style="16" customWidth="1"/>
    <col min="16" max="16" width="12.6640625" style="16" bestFit="1" customWidth="1"/>
    <col min="17" max="17" width="9.6640625" style="16" customWidth="1"/>
    <col min="18" max="18" width="11.1640625" style="16" customWidth="1"/>
    <col min="19" max="20" width="12" style="16" bestFit="1" customWidth="1"/>
    <col min="21" max="21" width="2" style="16" customWidth="1"/>
    <col min="22" max="22" width="11.83203125" style="16" hidden="1" customWidth="1"/>
    <col min="23" max="24" width="11.5" style="16" hidden="1" customWidth="1"/>
    <col min="25" max="28" width="11.5" style="16"/>
    <col min="29" max="30" width="2" style="16" bestFit="1" customWidth="1"/>
    <col min="31" max="31" width="12" style="16" bestFit="1" customWidth="1"/>
    <col min="32" max="32" width="11.5" style="16"/>
    <col min="33" max="35" width="0" hidden="1" customWidth="1"/>
  </cols>
  <sheetData>
    <row r="2" spans="1:35">
      <c r="A2" s="38"/>
      <c r="B2" s="38"/>
      <c r="C2" s="38"/>
      <c r="Z2" s="38" t="s">
        <v>36</v>
      </c>
      <c r="AG2" s="16"/>
      <c r="AH2" s="16"/>
      <c r="AI2" s="16"/>
    </row>
    <row r="3" spans="1:35">
      <c r="A3" s="38"/>
      <c r="B3" s="38"/>
      <c r="C3" s="38"/>
      <c r="Z3" s="38"/>
      <c r="AA3" s="38"/>
      <c r="AB3" s="38"/>
      <c r="AC3" s="38"/>
      <c r="AD3" s="38"/>
      <c r="AE3" s="38"/>
      <c r="AG3" s="16"/>
      <c r="AH3" s="16"/>
      <c r="AI3" s="16"/>
    </row>
    <row r="4" spans="1:35">
      <c r="A4" s="38"/>
      <c r="B4" s="38"/>
      <c r="C4" s="38"/>
      <c r="Z4" s="38"/>
      <c r="AA4" s="38"/>
      <c r="AB4" s="38"/>
      <c r="AC4" s="38"/>
      <c r="AD4" s="38"/>
      <c r="AE4" s="38"/>
      <c r="AG4" s="16"/>
      <c r="AH4" s="16"/>
      <c r="AI4" s="16"/>
    </row>
    <row r="5" spans="1:35">
      <c r="O5" s="108" t="s">
        <v>34</v>
      </c>
      <c r="P5" s="108"/>
      <c r="Q5" s="108"/>
      <c r="R5" s="109" t="s">
        <v>35</v>
      </c>
      <c r="S5" s="109"/>
      <c r="T5" s="109"/>
      <c r="Z5" s="38"/>
      <c r="AA5" s="38"/>
      <c r="AB5" s="38"/>
      <c r="AC5" s="38"/>
      <c r="AD5" s="38"/>
      <c r="AE5" s="38"/>
      <c r="AG5" s="16"/>
      <c r="AH5" s="16"/>
      <c r="AI5" s="16"/>
    </row>
    <row r="6" spans="1:35">
      <c r="D6" s="34">
        <v>3</v>
      </c>
      <c r="E6" s="34">
        <v>2</v>
      </c>
      <c r="F6" s="34">
        <v>1</v>
      </c>
      <c r="G6" s="39" t="s">
        <v>1</v>
      </c>
      <c r="H6" s="103" t="s">
        <v>0</v>
      </c>
      <c r="I6" s="40">
        <v>1</v>
      </c>
      <c r="K6" s="34">
        <f>D6</f>
        <v>3</v>
      </c>
      <c r="L6" s="34">
        <f t="shared" ref="L6:M6" si="0">E6</f>
        <v>2</v>
      </c>
      <c r="M6" s="34">
        <f t="shared" si="0"/>
        <v>1</v>
      </c>
      <c r="N6" s="103" t="s">
        <v>0</v>
      </c>
      <c r="O6" s="35">
        <f>K6</f>
        <v>3</v>
      </c>
      <c r="P6" s="35">
        <v>0</v>
      </c>
      <c r="Q6" s="35">
        <v>0</v>
      </c>
      <c r="R6" s="36">
        <f>K6/$K$6</f>
        <v>1</v>
      </c>
      <c r="S6" s="36">
        <f>L6/$K$6</f>
        <v>0.66666666666666663</v>
      </c>
      <c r="T6" s="36">
        <f>M6/$K$6</f>
        <v>0.33333333333333331</v>
      </c>
      <c r="AF6"/>
      <c r="AG6" s="16"/>
      <c r="AH6" s="16"/>
      <c r="AI6" s="16"/>
    </row>
    <row r="7" spans="1:35">
      <c r="D7" s="34">
        <v>5</v>
      </c>
      <c r="E7" s="34">
        <v>3</v>
      </c>
      <c r="F7" s="34">
        <v>4</v>
      </c>
      <c r="G7" s="39" t="s">
        <v>2</v>
      </c>
      <c r="H7" s="103"/>
      <c r="I7" s="40">
        <v>2</v>
      </c>
      <c r="K7" s="34">
        <f t="shared" ref="K7:K8" si="1">D7</f>
        <v>5</v>
      </c>
      <c r="L7" s="34">
        <f t="shared" ref="L7:L8" si="2">E7</f>
        <v>3</v>
      </c>
      <c r="M7" s="34">
        <f t="shared" ref="M7:M8" si="3">F7</f>
        <v>4</v>
      </c>
      <c r="N7" s="103"/>
      <c r="O7" s="35">
        <f t="shared" ref="O7:O8" si="4">K7</f>
        <v>5</v>
      </c>
      <c r="P7" s="35">
        <f>L7-(O7*S6)</f>
        <v>-0.33333333333333304</v>
      </c>
      <c r="Q7" s="35">
        <v>0</v>
      </c>
      <c r="R7" s="36">
        <v>0</v>
      </c>
      <c r="S7" s="36">
        <v>1</v>
      </c>
      <c r="T7" s="36">
        <f>(M7-(O7*T6))/P7</f>
        <v>-7.0000000000000071</v>
      </c>
      <c r="Z7" s="38"/>
      <c r="AA7" s="38"/>
      <c r="AB7" s="38"/>
      <c r="AC7" s="38"/>
      <c r="AD7" s="38"/>
      <c r="AE7" s="38"/>
      <c r="AF7"/>
      <c r="AG7" s="38"/>
      <c r="AH7" s="16"/>
      <c r="AI7" s="16"/>
    </row>
    <row r="8" spans="1:35">
      <c r="D8" s="34">
        <v>1</v>
      </c>
      <c r="E8" s="34">
        <v>1</v>
      </c>
      <c r="F8" s="34">
        <v>-1</v>
      </c>
      <c r="G8" s="39" t="s">
        <v>3</v>
      </c>
      <c r="H8" s="103"/>
      <c r="I8" s="40">
        <v>1</v>
      </c>
      <c r="K8" s="34">
        <f t="shared" si="1"/>
        <v>1</v>
      </c>
      <c r="L8" s="34">
        <f t="shared" si="2"/>
        <v>1</v>
      </c>
      <c r="M8" s="34">
        <f t="shared" si="3"/>
        <v>-1</v>
      </c>
      <c r="N8" s="103"/>
      <c r="O8" s="35">
        <f t="shared" si="4"/>
        <v>1</v>
      </c>
      <c r="P8" s="35">
        <f>L8-(O8*S6)</f>
        <v>0.33333333333333337</v>
      </c>
      <c r="Q8" s="35">
        <f>M8-((O8*T6) + (P8*T7))</f>
        <v>1.0000000000000027</v>
      </c>
      <c r="R8" s="36">
        <v>0</v>
      </c>
      <c r="S8" s="36">
        <v>0</v>
      </c>
      <c r="T8" s="36">
        <v>1</v>
      </c>
      <c r="Z8" s="38"/>
      <c r="AA8" s="38"/>
      <c r="AB8" s="38"/>
      <c r="AC8" s="38"/>
      <c r="AD8" s="38"/>
      <c r="AE8" s="38"/>
      <c r="AF8"/>
      <c r="AG8" s="38"/>
      <c r="AH8" s="16"/>
      <c r="AI8" s="16"/>
    </row>
    <row r="9" spans="1:35">
      <c r="Z9" s="38"/>
      <c r="AA9" s="38"/>
      <c r="AB9" s="38"/>
      <c r="AC9" s="38"/>
      <c r="AD9" s="38"/>
      <c r="AE9" s="38"/>
      <c r="AF9"/>
      <c r="AG9" s="38"/>
      <c r="AH9" s="16"/>
      <c r="AI9" s="16"/>
    </row>
    <row r="10" spans="1:35">
      <c r="AF10"/>
      <c r="AG10" s="16"/>
      <c r="AH10" s="16"/>
      <c r="AI10" s="16"/>
    </row>
    <row r="11" spans="1:35">
      <c r="P11" s="41"/>
      <c r="Q11" s="41"/>
      <c r="R11" s="41"/>
      <c r="S11" s="41"/>
      <c r="Z11" s="38"/>
      <c r="AA11" s="38"/>
      <c r="AB11" s="38"/>
      <c r="AC11" s="38"/>
      <c r="AD11" s="38"/>
      <c r="AE11" s="38"/>
      <c r="AF11"/>
      <c r="AG11" s="16"/>
      <c r="AH11" s="16"/>
      <c r="AI11" s="16"/>
    </row>
    <row r="12" spans="1:35">
      <c r="P12" s="41"/>
      <c r="Q12" s="41"/>
      <c r="R12" s="41"/>
      <c r="S12" s="41"/>
      <c r="Z12" s="38"/>
      <c r="AA12" s="38"/>
      <c r="AB12" s="38"/>
      <c r="AC12" s="38"/>
      <c r="AD12" s="38"/>
      <c r="AE12" s="38"/>
      <c r="AG12" s="16"/>
      <c r="AH12" s="16"/>
      <c r="AI12" s="16"/>
    </row>
    <row r="13" spans="1:35">
      <c r="P13" s="41"/>
      <c r="Q13" s="41"/>
      <c r="R13" s="41"/>
      <c r="S13" s="41"/>
      <c r="Z13" s="38"/>
      <c r="AA13" s="38"/>
      <c r="AB13" s="38"/>
      <c r="AC13" s="38"/>
      <c r="AD13" s="38"/>
      <c r="AE13" s="38"/>
      <c r="AF13"/>
      <c r="AG13" s="16"/>
      <c r="AH13" s="16"/>
      <c r="AI13" s="16"/>
    </row>
    <row r="14" spans="1:35">
      <c r="P14" s="41"/>
      <c r="Q14" s="41"/>
      <c r="R14" s="41"/>
      <c r="S14" s="41"/>
      <c r="AF14"/>
      <c r="AG14" s="16"/>
      <c r="AH14" s="16"/>
      <c r="AI14" s="16"/>
    </row>
    <row r="15" spans="1:35">
      <c r="P15" s="41"/>
      <c r="Q15" s="41"/>
      <c r="R15" s="41"/>
      <c r="S15" s="41"/>
      <c r="Z15" s="38"/>
      <c r="AA15" s="38"/>
      <c r="AB15" s="38"/>
      <c r="AC15" s="38"/>
      <c r="AD15" s="38"/>
      <c r="AE15" s="38"/>
      <c r="AF15"/>
      <c r="AG15" s="38"/>
      <c r="AH15" s="38"/>
      <c r="AI15" s="38"/>
    </row>
    <row r="16" spans="1:35">
      <c r="P16" s="41"/>
      <c r="Q16" s="41"/>
      <c r="R16" s="41"/>
      <c r="S16" s="41"/>
      <c r="Z16" s="38"/>
      <c r="AA16" s="38"/>
      <c r="AB16" s="38"/>
      <c r="AC16" s="38"/>
      <c r="AD16" s="38"/>
      <c r="AE16" s="38"/>
      <c r="AF16"/>
      <c r="AG16" s="38"/>
      <c r="AH16" s="38"/>
      <c r="AI16" s="38"/>
    </row>
    <row r="17" spans="15:36">
      <c r="P17" s="41"/>
      <c r="Q17" s="41"/>
      <c r="R17" s="41"/>
      <c r="S17" s="41"/>
      <c r="Z17" s="38"/>
      <c r="AA17" s="38"/>
      <c r="AB17" s="38"/>
      <c r="AC17" s="38"/>
      <c r="AD17" s="38"/>
      <c r="AE17" s="38"/>
      <c r="AF17"/>
      <c r="AG17" s="38"/>
      <c r="AH17" s="38"/>
      <c r="AI17" s="38"/>
      <c r="AJ17" s="16"/>
    </row>
    <row r="18" spans="15:36">
      <c r="AF18"/>
    </row>
    <row r="19" spans="15:36">
      <c r="V19" s="16">
        <f t="array" ref="V19:X21">MINVERSE(O24:Q26)</f>
        <v>0.33333333333333337</v>
      </c>
      <c r="W19" s="16">
        <v>2.2204460492503132E-17</v>
      </c>
      <c r="X19" s="16">
        <v>0</v>
      </c>
      <c r="AF19"/>
    </row>
    <row r="20" spans="15:36">
      <c r="V20" s="16">
        <v>5.0000000000000044</v>
      </c>
      <c r="W20" s="16">
        <v>-3.0000000000000022</v>
      </c>
      <c r="X20" s="16">
        <v>0</v>
      </c>
    </row>
    <row r="21" spans="15:36">
      <c r="V21" s="16">
        <v>-1.9999999999999964</v>
      </c>
      <c r="W21" s="16">
        <v>0.99999999999999822</v>
      </c>
      <c r="X21" s="16">
        <v>0.99999999999999734</v>
      </c>
    </row>
    <row r="23" spans="15:36">
      <c r="O23" s="108" t="s">
        <v>34</v>
      </c>
      <c r="P23" s="108"/>
      <c r="Q23" s="108"/>
      <c r="Z23" s="109" t="s">
        <v>35</v>
      </c>
      <c r="AA23" s="109"/>
      <c r="AB23" s="109"/>
    </row>
    <row r="24" spans="15:36">
      <c r="O24" s="35">
        <f t="shared" ref="O24:Q26" si="5">O6</f>
        <v>3</v>
      </c>
      <c r="P24" s="35">
        <f t="shared" si="5"/>
        <v>0</v>
      </c>
      <c r="Q24" s="35">
        <f t="shared" si="5"/>
        <v>0</v>
      </c>
      <c r="R24" s="37" t="s">
        <v>37</v>
      </c>
      <c r="S24" s="104" t="s">
        <v>0</v>
      </c>
      <c r="T24" s="37">
        <v>1</v>
      </c>
      <c r="Z24" s="36">
        <f t="shared" ref="Z24:AB26" si="6">R6</f>
        <v>1</v>
      </c>
      <c r="AA24" s="36">
        <f t="shared" si="6"/>
        <v>0.66666666666666663</v>
      </c>
      <c r="AB24" s="36">
        <f t="shared" si="6"/>
        <v>0.33333333333333331</v>
      </c>
      <c r="AC24" s="37" t="s">
        <v>1</v>
      </c>
      <c r="AD24" s="104" t="s">
        <v>0</v>
      </c>
      <c r="AE24" s="37">
        <f>T28</f>
        <v>0.33333333333333343</v>
      </c>
      <c r="AG24">
        <f t="array" ref="AG24:AI26">MINVERSE(Z24:AB26)</f>
        <v>1</v>
      </c>
      <c r="AH24">
        <v>-0.66666666666666663</v>
      </c>
      <c r="AI24">
        <v>-5.0000000000000044</v>
      </c>
    </row>
    <row r="25" spans="15:36">
      <c r="O25" s="35">
        <f t="shared" si="5"/>
        <v>5</v>
      </c>
      <c r="P25" s="35">
        <f t="shared" si="5"/>
        <v>-0.33333333333333304</v>
      </c>
      <c r="Q25" s="35">
        <f t="shared" si="5"/>
        <v>0</v>
      </c>
      <c r="R25" s="37" t="s">
        <v>38</v>
      </c>
      <c r="S25" s="104"/>
      <c r="T25" s="37">
        <v>2</v>
      </c>
      <c r="Z25" s="36">
        <f t="shared" si="6"/>
        <v>0</v>
      </c>
      <c r="AA25" s="36">
        <f t="shared" si="6"/>
        <v>1</v>
      </c>
      <c r="AB25" s="36">
        <f t="shared" si="6"/>
        <v>-7.0000000000000071</v>
      </c>
      <c r="AC25" s="37" t="s">
        <v>2</v>
      </c>
      <c r="AD25" s="104"/>
      <c r="AE25" s="37">
        <f>T29</f>
        <v>-1</v>
      </c>
      <c r="AG25">
        <v>0</v>
      </c>
      <c r="AH25">
        <v>1</v>
      </c>
      <c r="AI25">
        <v>7.0000000000000071</v>
      </c>
    </row>
    <row r="26" spans="15:36">
      <c r="O26" s="35">
        <f t="shared" si="5"/>
        <v>1</v>
      </c>
      <c r="P26" s="35">
        <f t="shared" si="5"/>
        <v>0.33333333333333337</v>
      </c>
      <c r="Q26" s="35">
        <f t="shared" si="5"/>
        <v>1.0000000000000027</v>
      </c>
      <c r="R26" s="37" t="s">
        <v>39</v>
      </c>
      <c r="S26" s="104"/>
      <c r="T26" s="37">
        <v>1</v>
      </c>
      <c r="Z26" s="36">
        <f t="shared" si="6"/>
        <v>0</v>
      </c>
      <c r="AA26" s="36">
        <f t="shared" si="6"/>
        <v>0</v>
      </c>
      <c r="AB26" s="36">
        <f t="shared" si="6"/>
        <v>1</v>
      </c>
      <c r="AC26" s="37" t="s">
        <v>3</v>
      </c>
      <c r="AD26" s="104"/>
      <c r="AE26" s="37">
        <f>T30</f>
        <v>0.99999999999999734</v>
      </c>
      <c r="AG26">
        <v>0</v>
      </c>
      <c r="AH26">
        <v>0</v>
      </c>
      <c r="AI26">
        <v>1</v>
      </c>
    </row>
    <row r="28" spans="15:36">
      <c r="R28" s="37" t="s">
        <v>37</v>
      </c>
      <c r="S28" s="105" t="s">
        <v>0</v>
      </c>
      <c r="T28" s="37">
        <f t="array" ref="T28:T30">MMULT(V19:X21,T24:T26)</f>
        <v>0.33333333333333343</v>
      </c>
      <c r="AC28" s="37" t="s">
        <v>1</v>
      </c>
      <c r="AD28" s="104" t="s">
        <v>0</v>
      </c>
      <c r="AE28" s="37">
        <f t="array" ref="AE28:AE30">MMULT(AG24:AI26,AE24:AE26)</f>
        <v>-3.9999999999999911</v>
      </c>
    </row>
    <row r="29" spans="15:36">
      <c r="R29" s="37" t="s">
        <v>38</v>
      </c>
      <c r="S29" s="106"/>
      <c r="T29" s="37">
        <v>-1</v>
      </c>
      <c r="AC29" s="37" t="s">
        <v>2</v>
      </c>
      <c r="AD29" s="104"/>
      <c r="AE29" s="37">
        <v>5.9999999999999885</v>
      </c>
    </row>
    <row r="30" spans="15:36">
      <c r="R30" s="37" t="s">
        <v>39</v>
      </c>
      <c r="S30" s="107"/>
      <c r="T30" s="37">
        <v>0.99999999999999734</v>
      </c>
      <c r="AC30" s="37" t="s">
        <v>3</v>
      </c>
      <c r="AD30" s="104"/>
      <c r="AE30" s="37">
        <v>0.99999999999999734</v>
      </c>
    </row>
  </sheetData>
  <mergeCells count="10">
    <mergeCell ref="O5:Q5"/>
    <mergeCell ref="R5:T5"/>
    <mergeCell ref="S24:S26"/>
    <mergeCell ref="O23:Q23"/>
    <mergeCell ref="Z23:AB23"/>
    <mergeCell ref="AD24:AD26"/>
    <mergeCell ref="S28:S30"/>
    <mergeCell ref="AD28:AD30"/>
    <mergeCell ref="H6:H8"/>
    <mergeCell ref="N6:N8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FDA6-A287-FA4F-8D5C-011DA5961662}">
  <dimension ref="A2:AJ30"/>
  <sheetViews>
    <sheetView topLeftCell="C1" zoomScaleNormal="100" workbookViewId="0">
      <selection activeCell="T36" sqref="T36"/>
    </sheetView>
  </sheetViews>
  <sheetFormatPr baseColWidth="10" defaultRowHeight="15"/>
  <cols>
    <col min="1" max="1" width="11.5" style="42" customWidth="1"/>
    <col min="2" max="3" width="10.83203125" style="42"/>
    <col min="4" max="4" width="2" style="42" customWidth="1"/>
    <col min="5" max="6" width="2.6640625" style="42" bestFit="1" customWidth="1"/>
    <col min="7" max="8" width="2" style="42" bestFit="1" customWidth="1"/>
    <col min="9" max="9" width="3.1640625" style="42" bestFit="1" customWidth="1"/>
    <col min="10" max="10" width="7" style="42" customWidth="1"/>
    <col min="11" max="11" width="4.5" style="42" customWidth="1"/>
    <col min="12" max="12" width="6.1640625" style="42" customWidth="1"/>
    <col min="13" max="13" width="6.5" style="42" customWidth="1"/>
    <col min="14" max="14" width="2" style="42" bestFit="1" customWidth="1"/>
    <col min="15" max="15" width="7.33203125" style="42" customWidth="1"/>
    <col min="16" max="16" width="12.6640625" style="42" bestFit="1" customWidth="1"/>
    <col min="17" max="17" width="9.6640625" style="42" customWidth="1"/>
    <col min="18" max="18" width="11.1640625" style="42" customWidth="1"/>
    <col min="19" max="20" width="12" style="42" bestFit="1" customWidth="1"/>
    <col min="21" max="21" width="2" style="42" customWidth="1"/>
    <col min="22" max="22" width="11.83203125" style="42" hidden="1" customWidth="1"/>
    <col min="23" max="24" width="11.5" style="42" hidden="1" customWidth="1"/>
    <col min="25" max="28" width="10.83203125" style="42"/>
    <col min="29" max="30" width="2" style="42" bestFit="1" customWidth="1"/>
    <col min="31" max="31" width="12" style="42" bestFit="1" customWidth="1"/>
    <col min="32" max="32" width="10.83203125" style="42"/>
    <col min="33" max="35" width="0" hidden="1" customWidth="1"/>
  </cols>
  <sheetData>
    <row r="2" spans="1:35">
      <c r="A2" s="38"/>
      <c r="B2" s="38"/>
      <c r="C2" s="38"/>
      <c r="Z2" s="38" t="s">
        <v>36</v>
      </c>
      <c r="AG2" s="42"/>
      <c r="AH2" s="42"/>
      <c r="AI2" s="42"/>
    </row>
    <row r="3" spans="1:35">
      <c r="A3" s="38"/>
      <c r="B3" s="38"/>
      <c r="C3" s="38"/>
      <c r="Z3" s="38"/>
      <c r="AA3" s="38"/>
      <c r="AB3" s="38"/>
      <c r="AC3" s="38"/>
      <c r="AD3" s="38"/>
      <c r="AE3" s="38"/>
      <c r="AG3" s="42"/>
      <c r="AH3" s="42"/>
      <c r="AI3" s="42"/>
    </row>
    <row r="4" spans="1:35">
      <c r="A4" s="38"/>
      <c r="B4" s="38"/>
      <c r="C4" s="38"/>
      <c r="Z4" s="38"/>
      <c r="AA4" s="38"/>
      <c r="AB4" s="38"/>
      <c r="AC4" s="38"/>
      <c r="AD4" s="38"/>
      <c r="AE4" s="38"/>
      <c r="AG4" s="42"/>
      <c r="AH4" s="42"/>
      <c r="AI4" s="42"/>
    </row>
    <row r="5" spans="1:35">
      <c r="O5" s="108" t="s">
        <v>34</v>
      </c>
      <c r="P5" s="108"/>
      <c r="Q5" s="108"/>
      <c r="R5" s="109" t="s">
        <v>35</v>
      </c>
      <c r="S5" s="109"/>
      <c r="T5" s="109"/>
      <c r="Z5" s="38"/>
      <c r="AA5" s="38"/>
      <c r="AB5" s="38"/>
      <c r="AC5" s="38"/>
      <c r="AD5" s="38"/>
      <c r="AE5" s="38"/>
      <c r="AG5" s="42"/>
      <c r="AH5" s="42"/>
      <c r="AI5" s="42"/>
    </row>
    <row r="6" spans="1:35">
      <c r="D6" s="34">
        <v>7</v>
      </c>
      <c r="E6" s="34">
        <v>-2</v>
      </c>
      <c r="F6" s="34">
        <v>3</v>
      </c>
      <c r="G6" s="39" t="s">
        <v>1</v>
      </c>
      <c r="H6" s="103" t="s">
        <v>0</v>
      </c>
      <c r="I6" s="40">
        <v>19</v>
      </c>
      <c r="K6" s="34">
        <f>D6</f>
        <v>7</v>
      </c>
      <c r="L6" s="34">
        <f t="shared" ref="L6:M8" si="0">E6</f>
        <v>-2</v>
      </c>
      <c r="M6" s="34">
        <f t="shared" si="0"/>
        <v>3</v>
      </c>
      <c r="N6" s="103" t="s">
        <v>0</v>
      </c>
      <c r="O6" s="45">
        <f>K6</f>
        <v>7</v>
      </c>
      <c r="P6" s="45">
        <v>0</v>
      </c>
      <c r="Q6" s="45">
        <v>0</v>
      </c>
      <c r="R6" s="43">
        <f>K6/$K$6</f>
        <v>1</v>
      </c>
      <c r="S6" s="43">
        <f>L6/$K$6</f>
        <v>-0.2857142857142857</v>
      </c>
      <c r="T6" s="43">
        <f>M6/$K$6</f>
        <v>0.42857142857142855</v>
      </c>
      <c r="AF6"/>
      <c r="AG6" s="42"/>
      <c r="AH6" s="42"/>
      <c r="AI6" s="42"/>
    </row>
    <row r="7" spans="1:35">
      <c r="D7" s="34">
        <v>1</v>
      </c>
      <c r="E7" s="34">
        <v>8</v>
      </c>
      <c r="F7" s="34">
        <v>-6</v>
      </c>
      <c r="G7" s="39" t="s">
        <v>2</v>
      </c>
      <c r="H7" s="103"/>
      <c r="I7" s="40">
        <v>9</v>
      </c>
      <c r="K7" s="34">
        <f t="shared" ref="K7:K8" si="1">D7</f>
        <v>1</v>
      </c>
      <c r="L7" s="34">
        <f t="shared" si="0"/>
        <v>8</v>
      </c>
      <c r="M7" s="34">
        <f t="shared" si="0"/>
        <v>-6</v>
      </c>
      <c r="N7" s="103"/>
      <c r="O7" s="45">
        <f t="shared" ref="O7:O8" si="2">K7</f>
        <v>1</v>
      </c>
      <c r="P7" s="45">
        <f>L7-(O7*S6)</f>
        <v>8.2857142857142865</v>
      </c>
      <c r="Q7" s="45">
        <v>0</v>
      </c>
      <c r="R7" s="43">
        <v>0</v>
      </c>
      <c r="S7" s="43">
        <v>1</v>
      </c>
      <c r="T7" s="43">
        <f>(M7-(O7*T6))/P7</f>
        <v>-0.77586206896551724</v>
      </c>
      <c r="Z7" s="38"/>
      <c r="AA7" s="38"/>
      <c r="AB7" s="38"/>
      <c r="AC7" s="38"/>
      <c r="AD7" s="38"/>
      <c r="AE7" s="38"/>
      <c r="AF7"/>
      <c r="AG7" s="38"/>
      <c r="AH7" s="42"/>
      <c r="AI7" s="42"/>
    </row>
    <row r="8" spans="1:35">
      <c r="D8" s="34">
        <v>2</v>
      </c>
      <c r="E8" s="34">
        <v>4</v>
      </c>
      <c r="F8" s="34">
        <v>9</v>
      </c>
      <c r="G8" s="39" t="s">
        <v>3</v>
      </c>
      <c r="H8" s="103"/>
      <c r="I8" s="40">
        <v>5</v>
      </c>
      <c r="K8" s="34">
        <f t="shared" si="1"/>
        <v>2</v>
      </c>
      <c r="L8" s="34">
        <f t="shared" si="0"/>
        <v>4</v>
      </c>
      <c r="M8" s="34">
        <f t="shared" si="0"/>
        <v>9</v>
      </c>
      <c r="N8" s="103"/>
      <c r="O8" s="45">
        <f t="shared" si="2"/>
        <v>2</v>
      </c>
      <c r="P8" s="45">
        <f>L8-(O8*S6)</f>
        <v>4.5714285714285712</v>
      </c>
      <c r="Q8" s="45">
        <f>M8-((O8*T6) + (P8*T7))</f>
        <v>11.689655172413794</v>
      </c>
      <c r="R8" s="43">
        <v>0</v>
      </c>
      <c r="S8" s="43">
        <v>0</v>
      </c>
      <c r="T8" s="43">
        <v>1</v>
      </c>
      <c r="Z8" s="38"/>
      <c r="AA8" s="38"/>
      <c r="AB8" s="38"/>
      <c r="AC8" s="38"/>
      <c r="AD8" s="38"/>
      <c r="AE8" s="38"/>
      <c r="AF8"/>
      <c r="AG8" s="38"/>
      <c r="AH8" s="42"/>
      <c r="AI8" s="42"/>
    </row>
    <row r="9" spans="1:35">
      <c r="Z9" s="38"/>
      <c r="AA9" s="38"/>
      <c r="AB9" s="38"/>
      <c r="AC9" s="38"/>
      <c r="AD9" s="38"/>
      <c r="AE9" s="38"/>
      <c r="AF9"/>
      <c r="AG9" s="38"/>
      <c r="AH9" s="42"/>
      <c r="AI9" s="42"/>
    </row>
    <row r="10" spans="1:35">
      <c r="AF10"/>
      <c r="AG10" s="42"/>
      <c r="AH10" s="42"/>
      <c r="AI10" s="42"/>
    </row>
    <row r="11" spans="1:35">
      <c r="P11" s="41"/>
      <c r="Q11" s="41"/>
      <c r="R11" s="41"/>
      <c r="S11" s="41"/>
      <c r="Z11" s="38"/>
      <c r="AA11" s="38"/>
      <c r="AB11" s="38"/>
      <c r="AC11" s="38"/>
      <c r="AD11" s="38"/>
      <c r="AE11" s="38"/>
      <c r="AF11"/>
      <c r="AG11" s="42"/>
      <c r="AH11" s="42"/>
      <c r="AI11" s="42"/>
    </row>
    <row r="12" spans="1:35">
      <c r="P12" s="41"/>
      <c r="Q12" s="41"/>
      <c r="R12" s="41"/>
      <c r="S12" s="41"/>
      <c r="Z12" s="38"/>
      <c r="AA12" s="38"/>
      <c r="AB12" s="38"/>
      <c r="AC12" s="38"/>
      <c r="AD12" s="38"/>
      <c r="AE12" s="38"/>
      <c r="AG12" s="42"/>
      <c r="AH12" s="42"/>
      <c r="AI12" s="42"/>
    </row>
    <row r="13" spans="1:35">
      <c r="P13" s="41"/>
      <c r="Q13" s="41"/>
      <c r="R13" s="41"/>
      <c r="S13" s="41"/>
      <c r="Z13" s="38"/>
      <c r="AA13" s="38"/>
      <c r="AB13" s="38"/>
      <c r="AC13" s="38"/>
      <c r="AD13" s="38"/>
      <c r="AE13" s="38"/>
      <c r="AF13"/>
      <c r="AG13" s="42"/>
      <c r="AH13" s="42"/>
      <c r="AI13" s="42"/>
    </row>
    <row r="14" spans="1:35">
      <c r="P14" s="41"/>
      <c r="Q14" s="41"/>
      <c r="R14" s="41"/>
      <c r="S14" s="41"/>
      <c r="AF14"/>
      <c r="AG14" s="42"/>
      <c r="AH14" s="42"/>
      <c r="AI14" s="42"/>
    </row>
    <row r="15" spans="1:35">
      <c r="P15" s="41"/>
      <c r="Q15" s="41"/>
      <c r="R15" s="41"/>
      <c r="S15" s="41"/>
      <c r="Z15" s="38"/>
      <c r="AA15" s="38"/>
      <c r="AB15" s="38"/>
      <c r="AC15" s="38"/>
      <c r="AD15" s="38"/>
      <c r="AE15" s="38"/>
      <c r="AF15"/>
      <c r="AG15" s="38"/>
      <c r="AH15" s="38"/>
      <c r="AI15" s="38"/>
    </row>
    <row r="16" spans="1:35">
      <c r="P16" s="41"/>
      <c r="Q16" s="41"/>
      <c r="R16" s="41"/>
      <c r="S16" s="41"/>
      <c r="Z16" s="38"/>
      <c r="AA16" s="38"/>
      <c r="AB16" s="38"/>
      <c r="AC16" s="38"/>
      <c r="AD16" s="38"/>
      <c r="AE16" s="38"/>
      <c r="AF16"/>
      <c r="AG16" s="38"/>
      <c r="AH16" s="38"/>
      <c r="AI16" s="38"/>
    </row>
    <row r="17" spans="15:36">
      <c r="P17" s="41"/>
      <c r="Q17" s="41"/>
      <c r="R17" s="41"/>
      <c r="S17" s="41"/>
      <c r="Z17" s="38"/>
      <c r="AA17" s="38"/>
      <c r="AB17" s="38"/>
      <c r="AC17" s="38"/>
      <c r="AD17" s="38"/>
      <c r="AE17" s="38"/>
      <c r="AF17"/>
      <c r="AG17" s="38"/>
      <c r="AH17" s="38"/>
      <c r="AI17" s="38"/>
      <c r="AJ17" s="42"/>
    </row>
    <row r="18" spans="15:36">
      <c r="AF18"/>
    </row>
    <row r="19" spans="15:36">
      <c r="V19" s="42">
        <f t="array" ref="V19:X21">MINVERSE(O24:Q26)</f>
        <v>0.14285714285714285</v>
      </c>
      <c r="W19" s="42">
        <v>0</v>
      </c>
      <c r="X19" s="42">
        <v>0</v>
      </c>
      <c r="AF19"/>
    </row>
    <row r="20" spans="15:36">
      <c r="V20" s="42">
        <v>-1.7241379310344824E-2</v>
      </c>
      <c r="W20" s="42">
        <v>0.12068965517241378</v>
      </c>
      <c r="X20" s="42">
        <v>0</v>
      </c>
    </row>
    <row r="21" spans="15:36">
      <c r="V21" s="42">
        <v>-1.7699115044247787E-2</v>
      </c>
      <c r="W21" s="42">
        <v>-4.7197640117994086E-2</v>
      </c>
      <c r="X21" s="42">
        <v>8.5545722713864306E-2</v>
      </c>
    </row>
    <row r="23" spans="15:36">
      <c r="O23" s="108" t="s">
        <v>34</v>
      </c>
      <c r="P23" s="108"/>
      <c r="Q23" s="108"/>
      <c r="Z23" s="109" t="s">
        <v>35</v>
      </c>
      <c r="AA23" s="109"/>
      <c r="AB23" s="109"/>
    </row>
    <row r="24" spans="15:36">
      <c r="O24" s="45">
        <f t="shared" ref="O24:Q26" si="3">O6</f>
        <v>7</v>
      </c>
      <c r="P24" s="45">
        <f t="shared" si="3"/>
        <v>0</v>
      </c>
      <c r="Q24" s="45">
        <f t="shared" si="3"/>
        <v>0</v>
      </c>
      <c r="R24" s="37" t="s">
        <v>37</v>
      </c>
      <c r="S24" s="104" t="s">
        <v>0</v>
      </c>
      <c r="T24" s="37">
        <f>I6</f>
        <v>19</v>
      </c>
      <c r="Z24" s="43">
        <f t="shared" ref="Z24:AB26" si="4">R6</f>
        <v>1</v>
      </c>
      <c r="AA24" s="43">
        <f t="shared" si="4"/>
        <v>-0.2857142857142857</v>
      </c>
      <c r="AB24" s="43">
        <f t="shared" si="4"/>
        <v>0.42857142857142855</v>
      </c>
      <c r="AC24" s="37" t="s">
        <v>1</v>
      </c>
      <c r="AD24" s="104" t="s">
        <v>0</v>
      </c>
      <c r="AE24" s="37">
        <f>T28</f>
        <v>2.714285714285714</v>
      </c>
      <c r="AG24">
        <f t="array" ref="AG24:AI26">MINVERSE(Z24:AB26)</f>
        <v>1</v>
      </c>
      <c r="AH24">
        <v>0.2857142857142857</v>
      </c>
      <c r="AI24">
        <v>-0.20689655172413793</v>
      </c>
    </row>
    <row r="25" spans="15:36">
      <c r="O25" s="45">
        <f t="shared" si="3"/>
        <v>1</v>
      </c>
      <c r="P25" s="45">
        <f t="shared" si="3"/>
        <v>8.2857142857142865</v>
      </c>
      <c r="Q25" s="45">
        <f t="shared" si="3"/>
        <v>0</v>
      </c>
      <c r="R25" s="37" t="s">
        <v>38</v>
      </c>
      <c r="S25" s="104"/>
      <c r="T25" s="37">
        <f t="shared" ref="T25:T26" si="5">I7</f>
        <v>9</v>
      </c>
      <c r="Z25" s="43">
        <f t="shared" si="4"/>
        <v>0</v>
      </c>
      <c r="AA25" s="43">
        <f t="shared" si="4"/>
        <v>1</v>
      </c>
      <c r="AB25" s="43">
        <f t="shared" si="4"/>
        <v>-0.77586206896551724</v>
      </c>
      <c r="AC25" s="37" t="s">
        <v>2</v>
      </c>
      <c r="AD25" s="104"/>
      <c r="AE25" s="37">
        <f>T29</f>
        <v>0.75862068965517238</v>
      </c>
      <c r="AG25">
        <v>0</v>
      </c>
      <c r="AH25">
        <v>1</v>
      </c>
      <c r="AI25">
        <v>0.77586206896551724</v>
      </c>
    </row>
    <row r="26" spans="15:36">
      <c r="O26" s="45">
        <f t="shared" si="3"/>
        <v>2</v>
      </c>
      <c r="P26" s="45">
        <f t="shared" si="3"/>
        <v>4.5714285714285712</v>
      </c>
      <c r="Q26" s="45">
        <f t="shared" si="3"/>
        <v>11.689655172413794</v>
      </c>
      <c r="R26" s="37" t="s">
        <v>39</v>
      </c>
      <c r="S26" s="104"/>
      <c r="T26" s="37">
        <f t="shared" si="5"/>
        <v>5</v>
      </c>
      <c r="Z26" s="43">
        <f t="shared" si="4"/>
        <v>0</v>
      </c>
      <c r="AA26" s="43">
        <f t="shared" si="4"/>
        <v>0</v>
      </c>
      <c r="AB26" s="43">
        <f t="shared" si="4"/>
        <v>1</v>
      </c>
      <c r="AC26" s="37" t="s">
        <v>3</v>
      </c>
      <c r="AD26" s="104"/>
      <c r="AE26" s="37">
        <f>T30</f>
        <v>-0.3333333333333332</v>
      </c>
      <c r="AG26">
        <v>0</v>
      </c>
      <c r="AH26">
        <v>0</v>
      </c>
      <c r="AI26">
        <v>1</v>
      </c>
    </row>
    <row r="28" spans="15:36">
      <c r="R28" s="37" t="s">
        <v>37</v>
      </c>
      <c r="S28" s="105" t="s">
        <v>0</v>
      </c>
      <c r="T28" s="37">
        <f t="array" ref="T28:T30">MMULT(V19:X21,T24:T26)</f>
        <v>2.714285714285714</v>
      </c>
      <c r="AC28" s="37" t="s">
        <v>1</v>
      </c>
      <c r="AD28" s="104" t="s">
        <v>0</v>
      </c>
      <c r="AE28" s="37">
        <f t="array" ref="AE28:AE30">MMULT(AG24:AI26,AE24:AE26)</f>
        <v>3</v>
      </c>
    </row>
    <row r="29" spans="15:36">
      <c r="R29" s="37" t="s">
        <v>38</v>
      </c>
      <c r="S29" s="106"/>
      <c r="T29" s="37">
        <v>0.75862068965517238</v>
      </c>
      <c r="AC29" s="37" t="s">
        <v>2</v>
      </c>
      <c r="AD29" s="104"/>
      <c r="AE29" s="37">
        <v>0.5</v>
      </c>
    </row>
    <row r="30" spans="15:36">
      <c r="R30" s="37" t="s">
        <v>39</v>
      </c>
      <c r="S30" s="107"/>
      <c r="T30" s="37">
        <v>-0.3333333333333332</v>
      </c>
      <c r="AC30" s="37" t="s">
        <v>3</v>
      </c>
      <c r="AD30" s="104"/>
      <c r="AE30" s="37">
        <v>-0.3333333333333332</v>
      </c>
    </row>
  </sheetData>
  <mergeCells count="10">
    <mergeCell ref="H6:H8"/>
    <mergeCell ref="N6:N8"/>
    <mergeCell ref="O23:Q23"/>
    <mergeCell ref="Z23:AB23"/>
    <mergeCell ref="S24:S26"/>
    <mergeCell ref="AD24:AD26"/>
    <mergeCell ref="S28:S30"/>
    <mergeCell ref="AD28:AD30"/>
    <mergeCell ref="O5:Q5"/>
    <mergeCell ref="R5:T5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F685-069E-3747-92F6-6519F7BA6D78}">
  <dimension ref="A11:AI33"/>
  <sheetViews>
    <sheetView topLeftCell="A9" workbookViewId="0">
      <selection activeCell="H34" sqref="H34"/>
    </sheetView>
  </sheetViews>
  <sheetFormatPr baseColWidth="10" defaultRowHeight="15"/>
  <cols>
    <col min="15" max="15" width="2" bestFit="1" customWidth="1"/>
    <col min="18" max="18" width="3.1640625" bestFit="1" customWidth="1"/>
    <col min="20" max="20" width="2" bestFit="1" customWidth="1"/>
    <col min="21" max="21" width="3.1640625" bestFit="1" customWidth="1"/>
    <col min="23" max="23" width="2" bestFit="1" customWidth="1"/>
    <col min="24" max="24" width="3.1640625" bestFit="1" customWidth="1"/>
    <col min="26" max="26" width="2" bestFit="1" customWidth="1"/>
    <col min="32" max="32" width="3.1640625" bestFit="1" customWidth="1"/>
    <col min="33" max="33" width="2" bestFit="1" customWidth="1"/>
  </cols>
  <sheetData>
    <row r="11" spans="1:35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</row>
    <row r="12" spans="1:35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117" t="s">
        <v>45</v>
      </c>
      <c r="L12" s="117"/>
      <c r="M12" s="117"/>
      <c r="N12" s="117"/>
      <c r="O12" s="56"/>
      <c r="P12" s="56"/>
      <c r="Q12" s="56"/>
      <c r="R12" s="116" t="s">
        <v>55</v>
      </c>
      <c r="S12" s="116"/>
      <c r="T12" s="116"/>
      <c r="U12" s="116"/>
      <c r="V12" s="116"/>
      <c r="W12" s="116"/>
      <c r="X12" s="116"/>
      <c r="Y12" s="116"/>
      <c r="Z12" s="116"/>
      <c r="AA12" s="116"/>
      <c r="AB12" s="56"/>
      <c r="AC12" s="56"/>
      <c r="AD12" s="56"/>
      <c r="AE12" s="56"/>
      <c r="AF12" s="56"/>
      <c r="AG12" s="56"/>
      <c r="AH12" s="56"/>
      <c r="AI12" s="56"/>
    </row>
    <row r="13" spans="1:35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117"/>
      <c r="L13" s="117"/>
      <c r="M13" s="117"/>
      <c r="N13" s="117"/>
      <c r="O13" s="56"/>
      <c r="P13" s="56"/>
      <c r="Q13" s="5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56"/>
      <c r="AC13" s="56"/>
      <c r="AD13" s="56"/>
      <c r="AE13" s="56"/>
      <c r="AF13" s="56"/>
      <c r="AG13" s="56"/>
      <c r="AH13" s="56"/>
      <c r="AI13" s="56"/>
    </row>
    <row r="14" spans="1:35">
      <c r="A14" s="56"/>
      <c r="B14" s="56"/>
      <c r="C14" s="56"/>
      <c r="D14" s="104" t="s">
        <v>47</v>
      </c>
      <c r="E14" s="52">
        <v>1</v>
      </c>
      <c r="F14" s="52">
        <v>-1</v>
      </c>
      <c r="G14" s="52">
        <v>0</v>
      </c>
      <c r="H14" s="56"/>
      <c r="I14" s="56"/>
      <c r="J14" s="57"/>
      <c r="K14" s="52">
        <f>E14</f>
        <v>1</v>
      </c>
      <c r="L14" s="52">
        <f>F14</f>
        <v>-1</v>
      </c>
      <c r="M14" s="52">
        <f>G14</f>
        <v>0</v>
      </c>
      <c r="N14" s="37">
        <f>E18</f>
        <v>1</v>
      </c>
      <c r="O14" s="104" t="s">
        <v>0</v>
      </c>
      <c r="P14" s="53">
        <f t="array" ref="P14:P16">MMULT(K14:M16,N14:N16)</f>
        <v>1</v>
      </c>
      <c r="Q14" s="57"/>
      <c r="R14" s="113" t="s">
        <v>48</v>
      </c>
      <c r="S14" s="54">
        <f>P21</f>
        <v>-1</v>
      </c>
      <c r="T14" s="104" t="s">
        <v>50</v>
      </c>
      <c r="U14" s="113" t="s">
        <v>49</v>
      </c>
      <c r="V14" s="53">
        <f>P14</f>
        <v>1</v>
      </c>
      <c r="W14" s="104" t="s">
        <v>50</v>
      </c>
      <c r="X14" s="113" t="s">
        <v>51</v>
      </c>
      <c r="Y14" s="51">
        <f>E18</f>
        <v>1</v>
      </c>
      <c r="Z14" s="104" t="s">
        <v>0</v>
      </c>
      <c r="AA14" s="55">
        <f>-P27</f>
        <v>1</v>
      </c>
      <c r="AB14" s="56"/>
      <c r="AC14" s="54">
        <f>S14</f>
        <v>-1</v>
      </c>
      <c r="AD14" s="53">
        <f>V14</f>
        <v>1</v>
      </c>
      <c r="AE14" s="51">
        <f>Y14</f>
        <v>1</v>
      </c>
      <c r="AF14" s="58" t="s">
        <v>48</v>
      </c>
      <c r="AG14" s="104" t="s">
        <v>0</v>
      </c>
      <c r="AH14" s="55">
        <f>AA14</f>
        <v>1</v>
      </c>
      <c r="AI14" s="56"/>
    </row>
    <row r="15" spans="1:35">
      <c r="A15" s="56"/>
      <c r="B15" s="56"/>
      <c r="C15" s="56"/>
      <c r="D15" s="104"/>
      <c r="E15" s="52">
        <v>2</v>
      </c>
      <c r="F15" s="52">
        <v>0</v>
      </c>
      <c r="G15" s="52">
        <v>1</v>
      </c>
      <c r="H15" s="56"/>
      <c r="I15" s="56"/>
      <c r="J15" s="57"/>
      <c r="K15" s="52">
        <f t="shared" ref="K15:K16" si="0">E15</f>
        <v>2</v>
      </c>
      <c r="L15" s="52">
        <f t="shared" ref="L15:L16" si="1">F15</f>
        <v>0</v>
      </c>
      <c r="M15" s="52">
        <f t="shared" ref="M15:M16" si="2">G15</f>
        <v>1</v>
      </c>
      <c r="N15" s="37">
        <f t="shared" ref="N15:N16" si="3">E19</f>
        <v>0</v>
      </c>
      <c r="O15" s="104"/>
      <c r="P15" s="53">
        <v>2</v>
      </c>
      <c r="Q15" s="57"/>
      <c r="R15" s="113"/>
      <c r="S15" s="54">
        <f t="shared" ref="S15:S16" si="4">P22</f>
        <v>0</v>
      </c>
      <c r="T15" s="104"/>
      <c r="U15" s="113"/>
      <c r="V15" s="53">
        <f t="shared" ref="V15:V16" si="5">P15</f>
        <v>2</v>
      </c>
      <c r="W15" s="104"/>
      <c r="X15" s="113"/>
      <c r="Y15" s="51">
        <f t="shared" ref="Y15:Y16" si="6">E19</f>
        <v>0</v>
      </c>
      <c r="Z15" s="104"/>
      <c r="AA15" s="55">
        <f t="shared" ref="AA15:AA16" si="7">-P28</f>
        <v>-4</v>
      </c>
      <c r="AB15" s="56"/>
      <c r="AC15" s="54">
        <f t="shared" ref="AC15:AC16" si="8">S15</f>
        <v>0</v>
      </c>
      <c r="AD15" s="53">
        <f t="shared" ref="AD15:AD16" si="9">V15</f>
        <v>2</v>
      </c>
      <c r="AE15" s="51">
        <f t="shared" ref="AE15:AE16" si="10">Y15</f>
        <v>0</v>
      </c>
      <c r="AF15" s="58" t="s">
        <v>49</v>
      </c>
      <c r="AG15" s="104"/>
      <c r="AH15" s="55">
        <f t="shared" ref="AH15:AH16" si="11">AA15</f>
        <v>-4</v>
      </c>
      <c r="AI15" s="56"/>
    </row>
    <row r="16" spans="1:35">
      <c r="A16" s="56"/>
      <c r="B16" s="56"/>
      <c r="C16" s="56"/>
      <c r="D16" s="104"/>
      <c r="E16" s="52">
        <v>-2</v>
      </c>
      <c r="F16" s="52">
        <v>3</v>
      </c>
      <c r="G16" s="52">
        <v>-1</v>
      </c>
      <c r="H16" s="56"/>
      <c r="I16" s="56"/>
      <c r="J16" s="57"/>
      <c r="K16" s="52">
        <f t="shared" si="0"/>
        <v>-2</v>
      </c>
      <c r="L16" s="52">
        <f t="shared" si="1"/>
        <v>3</v>
      </c>
      <c r="M16" s="52">
        <f t="shared" si="2"/>
        <v>-1</v>
      </c>
      <c r="N16" s="37">
        <f t="shared" si="3"/>
        <v>0</v>
      </c>
      <c r="O16" s="104"/>
      <c r="P16" s="53">
        <v>-2</v>
      </c>
      <c r="Q16" s="57"/>
      <c r="R16" s="113"/>
      <c r="S16" s="54">
        <f t="shared" si="4"/>
        <v>6</v>
      </c>
      <c r="T16" s="104"/>
      <c r="U16" s="113"/>
      <c r="V16" s="53">
        <f t="shared" si="5"/>
        <v>-2</v>
      </c>
      <c r="W16" s="104"/>
      <c r="X16" s="113"/>
      <c r="Y16" s="51">
        <f t="shared" si="6"/>
        <v>0</v>
      </c>
      <c r="Z16" s="104"/>
      <c r="AA16" s="55">
        <f t="shared" si="7"/>
        <v>4</v>
      </c>
      <c r="AB16" s="56"/>
      <c r="AC16" s="54">
        <f t="shared" si="8"/>
        <v>6</v>
      </c>
      <c r="AD16" s="53">
        <f t="shared" si="9"/>
        <v>-2</v>
      </c>
      <c r="AE16" s="51">
        <f t="shared" si="10"/>
        <v>0</v>
      </c>
      <c r="AF16" s="58" t="s">
        <v>51</v>
      </c>
      <c r="AG16" s="104"/>
      <c r="AH16" s="55">
        <f t="shared" si="11"/>
        <v>4</v>
      </c>
      <c r="AI16" s="56"/>
    </row>
    <row r="17" spans="1:35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</row>
    <row r="18" spans="1:35" ht="21">
      <c r="A18" s="56"/>
      <c r="B18" s="56"/>
      <c r="C18" s="56"/>
      <c r="D18" s="104" t="s">
        <v>6</v>
      </c>
      <c r="E18" s="51">
        <v>1</v>
      </c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111" t="s">
        <v>52</v>
      </c>
      <c r="AB18" s="111"/>
      <c r="AC18" s="111"/>
      <c r="AD18" s="111"/>
      <c r="AE18" s="111"/>
      <c r="AF18" s="111"/>
      <c r="AG18" s="111"/>
      <c r="AH18" s="111"/>
      <c r="AI18" s="56"/>
    </row>
    <row r="19" spans="1:35">
      <c r="A19" s="56"/>
      <c r="B19" s="56"/>
      <c r="C19" s="56"/>
      <c r="D19" s="104"/>
      <c r="E19" s="51">
        <v>0</v>
      </c>
      <c r="F19" s="56"/>
      <c r="G19" s="56"/>
      <c r="H19" s="56"/>
      <c r="I19" s="56"/>
      <c r="J19" s="56"/>
      <c r="K19" s="117" t="s">
        <v>46</v>
      </c>
      <c r="L19" s="117"/>
      <c r="M19" s="117"/>
      <c r="N19" s="117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</row>
    <row r="20" spans="1:35">
      <c r="A20" s="56"/>
      <c r="B20" s="56"/>
      <c r="C20" s="56"/>
      <c r="D20" s="104"/>
      <c r="E20" s="51">
        <v>0</v>
      </c>
      <c r="F20" s="56"/>
      <c r="G20" s="56"/>
      <c r="H20" s="56"/>
      <c r="I20" s="56"/>
      <c r="J20" s="56"/>
      <c r="K20" s="117"/>
      <c r="L20" s="117"/>
      <c r="M20" s="117"/>
      <c r="N20" s="117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9">
        <f t="array" ref="AA20:AC22">MINVERSE(AC14:AE16)</f>
        <v>0</v>
      </c>
      <c r="AB20" s="59">
        <v>0.16666666666666666</v>
      </c>
      <c r="AC20" s="59">
        <v>0.16666666666666666</v>
      </c>
      <c r="AD20" s="56"/>
      <c r="AE20" s="56"/>
      <c r="AF20" s="56"/>
      <c r="AG20" s="56"/>
      <c r="AH20" s="56"/>
      <c r="AI20" s="56"/>
    </row>
    <row r="21" spans="1:35">
      <c r="A21" s="56"/>
      <c r="B21" s="56"/>
      <c r="C21" s="56"/>
      <c r="D21" s="56"/>
      <c r="E21" s="56"/>
      <c r="F21" s="56"/>
      <c r="G21" s="56"/>
      <c r="H21" s="56"/>
      <c r="I21" s="56"/>
      <c r="J21" s="57"/>
      <c r="K21" s="52">
        <f>E14</f>
        <v>1</v>
      </c>
      <c r="L21" s="52">
        <f>F14</f>
        <v>-1</v>
      </c>
      <c r="M21" s="52">
        <f>G14</f>
        <v>0</v>
      </c>
      <c r="N21" s="53">
        <f>P14</f>
        <v>1</v>
      </c>
      <c r="O21" s="104" t="s">
        <v>0</v>
      </c>
      <c r="P21" s="54">
        <f t="array" ref="P21:P23">MMULT(K21:M23,N21:N23)</f>
        <v>-1</v>
      </c>
      <c r="Q21" s="57"/>
      <c r="R21" s="56"/>
      <c r="S21" s="56"/>
      <c r="T21" s="56"/>
      <c r="U21" s="56"/>
      <c r="V21" s="56"/>
      <c r="W21" s="56"/>
      <c r="X21" s="56"/>
      <c r="Y21" s="56"/>
      <c r="Z21" s="56"/>
      <c r="AA21" s="59">
        <v>0</v>
      </c>
      <c r="AB21" s="59">
        <v>0.5</v>
      </c>
      <c r="AC21" s="59">
        <v>0</v>
      </c>
      <c r="AD21" s="56"/>
      <c r="AE21" s="56"/>
      <c r="AF21" s="56"/>
      <c r="AG21" s="56"/>
      <c r="AH21" s="56"/>
      <c r="AI21" s="56"/>
    </row>
    <row r="22" spans="1:35">
      <c r="A22" s="56"/>
      <c r="B22" s="56"/>
      <c r="C22" s="56"/>
      <c r="D22" s="56"/>
      <c r="E22" s="56"/>
      <c r="F22" s="56"/>
      <c r="G22" s="56"/>
      <c r="H22" s="56"/>
      <c r="I22" s="56"/>
      <c r="J22" s="57"/>
      <c r="K22" s="52">
        <f t="shared" ref="K22:K23" si="12">E15</f>
        <v>2</v>
      </c>
      <c r="L22" s="52">
        <f t="shared" ref="L22:L23" si="13">F15</f>
        <v>0</v>
      </c>
      <c r="M22" s="52">
        <f t="shared" ref="M22:M23" si="14">G15</f>
        <v>1</v>
      </c>
      <c r="N22" s="53">
        <f t="shared" ref="N22:N23" si="15">P15</f>
        <v>2</v>
      </c>
      <c r="O22" s="104"/>
      <c r="P22" s="54">
        <v>0</v>
      </c>
      <c r="Q22" s="57"/>
      <c r="R22" s="56"/>
      <c r="S22" s="56"/>
      <c r="T22" s="56"/>
      <c r="U22" s="56"/>
      <c r="V22" s="56"/>
      <c r="W22" s="56"/>
      <c r="X22" s="56"/>
      <c r="Y22" s="56"/>
      <c r="Z22" s="56"/>
      <c r="AA22" s="59">
        <v>1</v>
      </c>
      <c r="AB22" s="59">
        <v>-0.33333333333333337</v>
      </c>
      <c r="AC22" s="59">
        <v>0.16666666666666666</v>
      </c>
      <c r="AD22" s="56"/>
      <c r="AE22" s="56"/>
      <c r="AF22" s="56"/>
      <c r="AG22" s="56"/>
      <c r="AH22" s="56"/>
      <c r="AI22" s="56"/>
    </row>
    <row r="23" spans="1:35">
      <c r="A23" s="56"/>
      <c r="B23" s="56"/>
      <c r="C23" s="56"/>
      <c r="D23" s="56"/>
      <c r="E23" s="56"/>
      <c r="F23" s="56"/>
      <c r="G23" s="56"/>
      <c r="H23" s="56"/>
      <c r="I23" s="56"/>
      <c r="J23" s="57"/>
      <c r="K23" s="52">
        <f t="shared" si="12"/>
        <v>-2</v>
      </c>
      <c r="L23" s="52">
        <f t="shared" si="13"/>
        <v>3</v>
      </c>
      <c r="M23" s="52">
        <f t="shared" si="14"/>
        <v>-1</v>
      </c>
      <c r="N23" s="53">
        <f t="shared" si="15"/>
        <v>-2</v>
      </c>
      <c r="O23" s="104"/>
      <c r="P23" s="54">
        <v>6</v>
      </c>
      <c r="Q23" s="57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</row>
    <row r="24" spans="1:3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8" t="s">
        <v>48</v>
      </c>
      <c r="AB24" s="104" t="s">
        <v>0</v>
      </c>
      <c r="AC24" s="49" cm="1">
        <f t="array" ref="AC24:AC26">MMULT(AA20:AC22,AH14:AH16)</f>
        <v>0</v>
      </c>
      <c r="AD24" s="56"/>
      <c r="AE24" s="56"/>
      <c r="AF24" s="56"/>
      <c r="AG24" s="56"/>
      <c r="AH24" s="56"/>
      <c r="AI24" s="56"/>
    </row>
    <row r="25" spans="1:35" ht="21">
      <c r="A25" s="56"/>
      <c r="B25" s="56"/>
      <c r="C25" s="56"/>
      <c r="D25" s="56"/>
      <c r="E25" s="56"/>
      <c r="F25" s="56"/>
      <c r="G25" s="115" t="s">
        <v>63</v>
      </c>
      <c r="H25" s="115"/>
      <c r="I25" s="115"/>
      <c r="J25" s="61"/>
      <c r="K25" s="117" t="s">
        <v>46</v>
      </c>
      <c r="L25" s="117"/>
      <c r="M25" s="117"/>
      <c r="N25" s="117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8" t="s">
        <v>49</v>
      </c>
      <c r="AB25" s="104"/>
      <c r="AC25" s="49">
        <v>-2</v>
      </c>
      <c r="AD25" s="56"/>
      <c r="AE25" s="56"/>
      <c r="AF25" s="56"/>
      <c r="AG25" s="56"/>
      <c r="AH25" s="56"/>
      <c r="AI25" s="56"/>
    </row>
    <row r="26" spans="1:35" ht="15" customHeight="1">
      <c r="A26" s="110" t="s">
        <v>54</v>
      </c>
      <c r="B26" s="110"/>
      <c r="C26" s="110"/>
      <c r="D26" s="110"/>
      <c r="E26" s="110"/>
      <c r="F26" s="110"/>
      <c r="G26" s="73" t="s">
        <v>48</v>
      </c>
      <c r="H26" s="114" t="s">
        <v>0</v>
      </c>
      <c r="I26" s="73">
        <f>AC30</f>
        <v>0</v>
      </c>
      <c r="J26" s="61"/>
      <c r="K26" s="117"/>
      <c r="L26" s="117"/>
      <c r="M26" s="117"/>
      <c r="N26" s="117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8" t="s">
        <v>51</v>
      </c>
      <c r="AB26" s="104"/>
      <c r="AC26" s="49">
        <v>3</v>
      </c>
      <c r="AD26" s="56"/>
      <c r="AE26" s="56"/>
      <c r="AF26" s="56"/>
      <c r="AG26" s="56"/>
      <c r="AH26" s="56"/>
      <c r="AI26" s="56"/>
    </row>
    <row r="27" spans="1:35" ht="15" customHeight="1">
      <c r="A27" s="110"/>
      <c r="B27" s="110"/>
      <c r="C27" s="110"/>
      <c r="D27" s="110"/>
      <c r="E27" s="110"/>
      <c r="F27" s="110"/>
      <c r="G27" s="73" t="s">
        <v>49</v>
      </c>
      <c r="H27" s="114"/>
      <c r="I27" s="73">
        <f t="shared" ref="I27:I28" si="16">AC31</f>
        <v>-2</v>
      </c>
      <c r="J27" s="61"/>
      <c r="K27" s="52">
        <f>E14</f>
        <v>1</v>
      </c>
      <c r="L27" s="52">
        <f>F14</f>
        <v>-1</v>
      </c>
      <c r="M27" s="52">
        <f>G14</f>
        <v>0</v>
      </c>
      <c r="N27" s="54">
        <f>P21</f>
        <v>-1</v>
      </c>
      <c r="O27" s="104" t="s">
        <v>0</v>
      </c>
      <c r="P27" s="55" cm="1">
        <f t="array" ref="P27:P29">MMULT(K27:M29,N27:N29)</f>
        <v>-1</v>
      </c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</row>
    <row r="28" spans="1:35" ht="21">
      <c r="A28" s="56"/>
      <c r="B28" s="56"/>
      <c r="C28" s="56"/>
      <c r="D28" s="56"/>
      <c r="E28" s="56"/>
      <c r="F28" s="56"/>
      <c r="G28" s="73" t="s">
        <v>51</v>
      </c>
      <c r="H28" s="114"/>
      <c r="I28" s="73">
        <f t="shared" si="16"/>
        <v>3</v>
      </c>
      <c r="J28" s="61"/>
      <c r="K28" s="52">
        <f t="shared" ref="K28:K29" si="17">E15</f>
        <v>2</v>
      </c>
      <c r="L28" s="52">
        <f t="shared" ref="L28:L29" si="18">F15</f>
        <v>0</v>
      </c>
      <c r="M28" s="52">
        <f t="shared" ref="M28:M29" si="19">G15</f>
        <v>1</v>
      </c>
      <c r="N28" s="54">
        <f t="shared" ref="N28:N29" si="20">P22</f>
        <v>0</v>
      </c>
      <c r="O28" s="104"/>
      <c r="P28" s="55">
        <v>4</v>
      </c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111" t="s">
        <v>53</v>
      </c>
      <c r="AB28" s="111"/>
      <c r="AC28" s="111"/>
      <c r="AD28" s="111"/>
      <c r="AE28" s="111"/>
      <c r="AF28" s="111"/>
      <c r="AG28" s="111"/>
      <c r="AH28" s="111"/>
      <c r="AI28" s="56"/>
    </row>
    <row r="29" spans="1:35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2">
        <f t="shared" si="17"/>
        <v>-2</v>
      </c>
      <c r="L29" s="52">
        <f t="shared" si="18"/>
        <v>3</v>
      </c>
      <c r="M29" s="52">
        <f t="shared" si="19"/>
        <v>-1</v>
      </c>
      <c r="N29" s="54">
        <f t="shared" si="20"/>
        <v>6</v>
      </c>
      <c r="O29" s="104"/>
      <c r="P29" s="55">
        <v>-4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</row>
    <row r="30" spans="1:35" ht="15" customHeight="1">
      <c r="A30" s="112" t="s">
        <v>56</v>
      </c>
      <c r="B30" s="112"/>
      <c r="C30" s="112"/>
      <c r="D30" s="112"/>
      <c r="E30" s="112"/>
      <c r="F30" s="112"/>
      <c r="G30" s="60"/>
      <c r="H30" s="60"/>
      <c r="I30" s="60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8" t="s">
        <v>48</v>
      </c>
      <c r="AB30" s="104" t="s">
        <v>0</v>
      </c>
      <c r="AC30" s="50">
        <f>AC24</f>
        <v>0</v>
      </c>
      <c r="AD30" s="56"/>
      <c r="AE30" s="56"/>
      <c r="AF30" s="56"/>
      <c r="AG30" s="56"/>
      <c r="AH30" s="56"/>
      <c r="AI30" s="56"/>
    </row>
    <row r="31" spans="1:35" ht="15" customHeight="1">
      <c r="A31" s="112"/>
      <c r="B31" s="112"/>
      <c r="C31" s="112"/>
      <c r="D31" s="112"/>
      <c r="E31" s="112"/>
      <c r="F31" s="112"/>
      <c r="G31" s="60"/>
      <c r="H31" s="60"/>
      <c r="I31" s="60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8" t="s">
        <v>49</v>
      </c>
      <c r="AB31" s="104"/>
      <c r="AC31" s="50">
        <f t="shared" ref="AC31:AC32" si="21">AC25</f>
        <v>-2</v>
      </c>
      <c r="AD31" s="56"/>
      <c r="AE31" s="56"/>
      <c r="AF31" s="56"/>
      <c r="AG31" s="56"/>
      <c r="AH31" s="56"/>
      <c r="AI31" s="56"/>
    </row>
    <row r="32" spans="1:35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8" t="s">
        <v>51</v>
      </c>
      <c r="AB32" s="104"/>
      <c r="AC32" s="50">
        <f t="shared" si="21"/>
        <v>3</v>
      </c>
      <c r="AD32" s="56"/>
      <c r="AE32" s="56"/>
      <c r="AF32" s="56"/>
      <c r="AG32" s="56"/>
      <c r="AH32" s="56"/>
      <c r="AI32" s="56"/>
    </row>
    <row r="33" spans="1:35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</row>
  </sheetData>
  <mergeCells count="24">
    <mergeCell ref="R12:AA13"/>
    <mergeCell ref="AG14:AG16"/>
    <mergeCell ref="AA18:AH18"/>
    <mergeCell ref="AB24:AB26"/>
    <mergeCell ref="K25:N26"/>
    <mergeCell ref="R14:R16"/>
    <mergeCell ref="T14:T16"/>
    <mergeCell ref="U14:U16"/>
    <mergeCell ref="W14:W16"/>
    <mergeCell ref="O14:O16"/>
    <mergeCell ref="O21:O23"/>
    <mergeCell ref="K12:N13"/>
    <mergeCell ref="K19:N20"/>
    <mergeCell ref="A26:F27"/>
    <mergeCell ref="AA28:AH28"/>
    <mergeCell ref="AB30:AB32"/>
    <mergeCell ref="A30:F31"/>
    <mergeCell ref="X14:X16"/>
    <mergeCell ref="Z14:Z16"/>
    <mergeCell ref="O27:O29"/>
    <mergeCell ref="D14:D16"/>
    <mergeCell ref="D18:D20"/>
    <mergeCell ref="H26:H28"/>
    <mergeCell ref="G25:I2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B93B-1E25-DE44-BFE3-2204384B3621}">
  <dimension ref="A1:W14"/>
  <sheetViews>
    <sheetView workbookViewId="0">
      <selection activeCell="L22" sqref="L22"/>
    </sheetView>
  </sheetViews>
  <sheetFormatPr baseColWidth="10" defaultRowHeight="15"/>
  <cols>
    <col min="10" max="10" width="2" bestFit="1" customWidth="1"/>
    <col min="14" max="14" width="3.1640625" bestFit="1" customWidth="1"/>
    <col min="16" max="16" width="7.83203125" customWidth="1"/>
    <col min="17" max="17" width="3.1640625" bestFit="1" customWidth="1"/>
    <col min="19" max="19" width="2" bestFit="1" customWidth="1"/>
    <col min="21" max="21" width="2" bestFit="1" customWidth="1"/>
    <col min="22" max="22" width="7.1640625" customWidth="1"/>
  </cols>
  <sheetData>
    <row r="1" spans="1:23">
      <c r="A1" s="1"/>
      <c r="B1" s="1"/>
      <c r="C1" s="1"/>
      <c r="D1" s="1"/>
      <c r="E1" s="1"/>
      <c r="F1" s="65"/>
      <c r="G1" s="65"/>
      <c r="H1" s="65"/>
      <c r="I1" s="65"/>
      <c r="J1" s="65"/>
      <c r="K1" s="6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">
      <c r="A2" s="1"/>
      <c r="B2" s="62"/>
      <c r="C2" s="1"/>
      <c r="D2" s="1"/>
      <c r="E2" s="1"/>
      <c r="F2" s="65"/>
      <c r="G2" s="65"/>
      <c r="H2" s="65"/>
      <c r="I2" s="65"/>
      <c r="J2" s="65"/>
      <c r="K2" s="65"/>
      <c r="L2" s="1"/>
      <c r="M2" s="1"/>
      <c r="N2" s="119" t="s">
        <v>59</v>
      </c>
      <c r="O2" s="119"/>
      <c r="P2" s="119"/>
      <c r="Q2" s="119"/>
      <c r="R2" s="119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65"/>
      <c r="G3" s="59">
        <f>C7</f>
        <v>4</v>
      </c>
      <c r="H3" s="59">
        <f>D7</f>
        <v>3</v>
      </c>
      <c r="I3" s="66">
        <f>C10</f>
        <v>1</v>
      </c>
      <c r="J3" s="119" t="s">
        <v>0</v>
      </c>
      <c r="K3" s="52">
        <f t="array" ref="K3:K4">MMULT(G3:H4,I3:I4)</f>
        <v>10</v>
      </c>
      <c r="L3" s="1"/>
      <c r="M3" s="1"/>
      <c r="N3" s="122" t="s">
        <v>48</v>
      </c>
      <c r="O3" s="52">
        <f>I7</f>
        <v>10</v>
      </c>
      <c r="P3" s="119" t="s">
        <v>50</v>
      </c>
      <c r="Q3" s="122" t="s">
        <v>49</v>
      </c>
      <c r="R3" s="66">
        <f>I3</f>
        <v>1</v>
      </c>
      <c r="S3" s="118" t="s">
        <v>0</v>
      </c>
      <c r="T3" s="67">
        <f>-K7</f>
        <v>-40</v>
      </c>
      <c r="U3" s="1"/>
      <c r="V3" s="1"/>
      <c r="W3" s="1"/>
    </row>
    <row r="4" spans="1:23">
      <c r="A4" s="1"/>
      <c r="B4" s="1"/>
      <c r="C4" s="1"/>
      <c r="D4" s="1"/>
      <c r="E4" s="1"/>
      <c r="F4" s="65"/>
      <c r="G4" s="59">
        <f>C8</f>
        <v>6</v>
      </c>
      <c r="H4" s="59">
        <f>D8</f>
        <v>-3</v>
      </c>
      <c r="I4" s="66">
        <f>C11</f>
        <v>2</v>
      </c>
      <c r="J4" s="119"/>
      <c r="K4" s="52">
        <v>0</v>
      </c>
      <c r="L4" s="1"/>
      <c r="M4" s="1"/>
      <c r="N4" s="122"/>
      <c r="O4" s="52">
        <f>I8</f>
        <v>0</v>
      </c>
      <c r="P4" s="119"/>
      <c r="Q4" s="122"/>
      <c r="R4" s="66">
        <f>I4</f>
        <v>2</v>
      </c>
      <c r="S4" s="118"/>
      <c r="T4" s="67">
        <f>-K8</f>
        <v>-60</v>
      </c>
      <c r="U4" s="1"/>
      <c r="V4" s="1"/>
      <c r="W4" s="1"/>
    </row>
    <row r="5" spans="1:23">
      <c r="A5" s="1"/>
      <c r="B5" s="1"/>
      <c r="C5" s="1"/>
      <c r="D5" s="1"/>
      <c r="E5" s="1"/>
      <c r="F5" s="65"/>
      <c r="G5" s="65"/>
      <c r="H5" s="65"/>
      <c r="I5" s="65"/>
      <c r="J5" s="65"/>
      <c r="K5" s="6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/>
      <c r="B6" s="1"/>
      <c r="C6" s="1"/>
      <c r="D6" s="1"/>
      <c r="E6" s="1"/>
      <c r="F6" s="65"/>
      <c r="G6" s="119" t="s">
        <v>58</v>
      </c>
      <c r="H6" s="119"/>
      <c r="I6" s="119"/>
      <c r="J6" s="65"/>
      <c r="K6" s="65"/>
      <c r="L6" s="1"/>
      <c r="M6" s="1"/>
      <c r="N6" s="1"/>
      <c r="O6" s="120" t="s">
        <v>60</v>
      </c>
      <c r="P6" s="120"/>
      <c r="Q6" s="120"/>
      <c r="R6" s="1"/>
      <c r="S6" s="1"/>
      <c r="T6" s="1"/>
      <c r="U6" s="1"/>
      <c r="V6" s="1"/>
      <c r="W6" s="1"/>
    </row>
    <row r="7" spans="1:23">
      <c r="A7" s="1"/>
      <c r="B7" s="104" t="s">
        <v>57</v>
      </c>
      <c r="C7" s="59">
        <v>4</v>
      </c>
      <c r="D7" s="59">
        <v>3</v>
      </c>
      <c r="E7" s="1"/>
      <c r="F7" s="65"/>
      <c r="G7" s="59">
        <f>G3</f>
        <v>4</v>
      </c>
      <c r="H7" s="59">
        <f>H3</f>
        <v>3</v>
      </c>
      <c r="I7" s="52">
        <f>K3</f>
        <v>10</v>
      </c>
      <c r="J7" s="119" t="s">
        <v>0</v>
      </c>
      <c r="K7" s="67">
        <f t="array" ref="K7:K8">MMULT(G7:H8,I7:I8)</f>
        <v>40</v>
      </c>
      <c r="L7" s="65"/>
      <c r="M7" s="65"/>
      <c r="N7" s="68"/>
      <c r="O7" s="52">
        <f>O3</f>
        <v>10</v>
      </c>
      <c r="P7" s="66">
        <f>R3</f>
        <v>1</v>
      </c>
      <c r="Q7" s="69" t="s">
        <v>48</v>
      </c>
      <c r="R7" s="119" t="s">
        <v>0</v>
      </c>
      <c r="S7" s="119"/>
      <c r="T7" s="67">
        <f>T3</f>
        <v>-40</v>
      </c>
      <c r="U7" s="1"/>
      <c r="V7" s="1"/>
      <c r="W7" s="1"/>
    </row>
    <row r="8" spans="1:23">
      <c r="A8" s="1"/>
      <c r="B8" s="104"/>
      <c r="C8" s="59">
        <v>6</v>
      </c>
      <c r="D8" s="59">
        <v>-3</v>
      </c>
      <c r="E8" s="1"/>
      <c r="F8" s="65"/>
      <c r="G8" s="59">
        <f>G4</f>
        <v>6</v>
      </c>
      <c r="H8" s="59">
        <f>H4</f>
        <v>-3</v>
      </c>
      <c r="I8" s="52">
        <f>K4</f>
        <v>0</v>
      </c>
      <c r="J8" s="119"/>
      <c r="K8" s="67">
        <v>60</v>
      </c>
      <c r="L8" s="65"/>
      <c r="M8" s="65"/>
      <c r="N8" s="68"/>
      <c r="O8" s="52">
        <f>O4</f>
        <v>0</v>
      </c>
      <c r="P8" s="66">
        <f>R4</f>
        <v>2</v>
      </c>
      <c r="Q8" s="69" t="s">
        <v>49</v>
      </c>
      <c r="R8" s="119"/>
      <c r="S8" s="119"/>
      <c r="T8" s="67">
        <f>T4</f>
        <v>-60</v>
      </c>
      <c r="U8" s="1"/>
      <c r="V8" s="1"/>
      <c r="W8" s="1"/>
    </row>
    <row r="9" spans="1:23">
      <c r="A9" s="1"/>
      <c r="B9" s="1"/>
      <c r="C9" s="65"/>
      <c r="D9" s="6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104" t="s">
        <v>23</v>
      </c>
      <c r="C10" s="66">
        <v>1</v>
      </c>
      <c r="D10" s="65"/>
      <c r="E10" s="1"/>
      <c r="F10" s="1"/>
      <c r="G10" s="1"/>
      <c r="I10" s="114" t="s">
        <v>63</v>
      </c>
      <c r="J10" s="114"/>
      <c r="K10" s="114"/>
      <c r="L10" s="6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104"/>
      <c r="C11" s="66">
        <v>2</v>
      </c>
      <c r="D11" s="65"/>
      <c r="E11" s="1"/>
      <c r="F11" s="1"/>
      <c r="G11" s="1"/>
      <c r="H11" s="1"/>
      <c r="I11" s="73" t="s">
        <v>48</v>
      </c>
      <c r="J11" s="114" t="s">
        <v>0</v>
      </c>
      <c r="K11" s="73">
        <f>V12</f>
        <v>-1</v>
      </c>
      <c r="L11" s="1"/>
      <c r="M11" s="1"/>
      <c r="N11" s="70"/>
      <c r="O11" s="121" t="s">
        <v>61</v>
      </c>
      <c r="P11" s="121"/>
      <c r="Q11" s="70"/>
      <c r="R11" s="70"/>
      <c r="S11" s="1"/>
      <c r="T11" s="119" t="s">
        <v>62</v>
      </c>
      <c r="U11" s="119"/>
      <c r="V11" s="119"/>
      <c r="W11" s="1"/>
    </row>
    <row r="12" spans="1:23">
      <c r="A12" s="1"/>
      <c r="B12" s="1"/>
      <c r="C12" s="65"/>
      <c r="D12" s="65"/>
      <c r="E12" s="1"/>
      <c r="F12" s="1"/>
      <c r="G12" s="1"/>
      <c r="H12" s="1"/>
      <c r="I12" s="73" t="s">
        <v>49</v>
      </c>
      <c r="J12" s="114"/>
      <c r="K12" s="73">
        <f>V13</f>
        <v>-30</v>
      </c>
      <c r="L12" s="1"/>
      <c r="M12" s="1"/>
      <c r="N12" s="1"/>
      <c r="O12" s="54">
        <f t="array" ref="O12:P13">MINVERSE(O7:P8)</f>
        <v>0.1</v>
      </c>
      <c r="P12" s="54">
        <v>-0.05</v>
      </c>
      <c r="Q12" s="1"/>
      <c r="R12" s="1"/>
      <c r="S12" s="1"/>
      <c r="T12" s="71" t="s">
        <v>48</v>
      </c>
      <c r="U12" s="123" t="s">
        <v>0</v>
      </c>
      <c r="V12" s="72">
        <f t="array" ref="V12:V13">MMULT(O12:P13,T7:T8)</f>
        <v>-1</v>
      </c>
      <c r="W12" s="1"/>
    </row>
    <row r="13" spans="1:23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54">
        <v>0</v>
      </c>
      <c r="P13" s="54">
        <v>0.5</v>
      </c>
      <c r="Q13" s="1"/>
      <c r="R13" s="1"/>
      <c r="S13" s="1"/>
      <c r="T13" s="69" t="s">
        <v>49</v>
      </c>
      <c r="U13" s="124"/>
      <c r="V13" s="72">
        <v>-30</v>
      </c>
      <c r="W13" s="1"/>
    </row>
    <row r="14" spans="1:23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63"/>
      <c r="W14" s="1"/>
    </row>
  </sheetData>
  <mergeCells count="17">
    <mergeCell ref="U12:U13"/>
    <mergeCell ref="T11:V11"/>
    <mergeCell ref="J11:J12"/>
    <mergeCell ref="I10:K10"/>
    <mergeCell ref="R7:S8"/>
    <mergeCell ref="S3:S4"/>
    <mergeCell ref="N2:R2"/>
    <mergeCell ref="B7:B8"/>
    <mergeCell ref="B10:B11"/>
    <mergeCell ref="G6:I6"/>
    <mergeCell ref="J3:J4"/>
    <mergeCell ref="J7:J8"/>
    <mergeCell ref="O6:Q6"/>
    <mergeCell ref="O11:P11"/>
    <mergeCell ref="N3:N4"/>
    <mergeCell ref="P3:P4"/>
    <mergeCell ref="Q3:Q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5186-6F90-B541-A697-C37A6C7BBA15}">
  <dimension ref="A1:W14"/>
  <sheetViews>
    <sheetView workbookViewId="0">
      <selection activeCell="M23" sqref="M23"/>
    </sheetView>
  </sheetViews>
  <sheetFormatPr baseColWidth="10" defaultRowHeight="15"/>
  <cols>
    <col min="10" max="10" width="2" bestFit="1" customWidth="1"/>
    <col min="14" max="14" width="3.1640625" bestFit="1" customWidth="1"/>
    <col min="16" max="16" width="12.6640625" bestFit="1" customWidth="1"/>
    <col min="17" max="17" width="3.1640625" bestFit="1" customWidth="1"/>
    <col min="19" max="19" width="2" bestFit="1" customWidth="1"/>
    <col min="21" max="21" width="2" bestFit="1" customWidth="1"/>
    <col min="22" max="22" width="7.1640625" customWidth="1"/>
  </cols>
  <sheetData>
    <row r="1" spans="1:23">
      <c r="A1" s="1"/>
      <c r="B1" s="1"/>
      <c r="C1" s="1"/>
      <c r="D1" s="1"/>
      <c r="E1" s="1"/>
      <c r="F1" s="65"/>
      <c r="G1" s="65"/>
      <c r="H1" s="65"/>
      <c r="I1" s="65"/>
      <c r="J1" s="65"/>
      <c r="K1" s="6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6">
      <c r="A2" s="1"/>
      <c r="B2" s="62"/>
      <c r="C2" s="1"/>
      <c r="D2" s="1"/>
      <c r="E2" s="1"/>
      <c r="F2" s="65"/>
      <c r="G2" s="65"/>
      <c r="H2" s="65"/>
      <c r="I2" s="65"/>
      <c r="J2" s="65"/>
      <c r="K2" s="65"/>
      <c r="L2" s="1"/>
      <c r="M2" s="1"/>
      <c r="N2" s="119" t="s">
        <v>59</v>
      </c>
      <c r="O2" s="119"/>
      <c r="P2" s="119"/>
      <c r="Q2" s="119"/>
      <c r="R2" s="119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65"/>
      <c r="G3" s="59">
        <f>C7</f>
        <v>1</v>
      </c>
      <c r="H3" s="59">
        <f>D7</f>
        <v>2</v>
      </c>
      <c r="I3" s="66">
        <f>C10</f>
        <v>1</v>
      </c>
      <c r="J3" s="119" t="s">
        <v>0</v>
      </c>
      <c r="K3" s="52">
        <f t="array" ref="K3:K4">MMULT(G3:H4,I3:I4)</f>
        <v>1</v>
      </c>
      <c r="L3" s="1"/>
      <c r="M3" s="1"/>
      <c r="N3" s="122" t="s">
        <v>48</v>
      </c>
      <c r="O3" s="52">
        <f>I7</f>
        <v>1</v>
      </c>
      <c r="P3" s="119" t="s">
        <v>50</v>
      </c>
      <c r="Q3" s="122" t="s">
        <v>49</v>
      </c>
      <c r="R3" s="66">
        <f>I3</f>
        <v>1</v>
      </c>
      <c r="S3" s="118" t="s">
        <v>0</v>
      </c>
      <c r="T3" s="67">
        <f>-K7</f>
        <v>-7</v>
      </c>
      <c r="U3" s="1"/>
      <c r="V3" s="1"/>
      <c r="W3" s="1"/>
    </row>
    <row r="4" spans="1:23">
      <c r="A4" s="1"/>
      <c r="B4" s="1"/>
      <c r="C4" s="1"/>
      <c r="D4" s="1"/>
      <c r="E4" s="1"/>
      <c r="F4" s="65"/>
      <c r="G4" s="59">
        <f>C8</f>
        <v>3</v>
      </c>
      <c r="H4" s="59">
        <f>D8</f>
        <v>2</v>
      </c>
      <c r="I4" s="66">
        <f>C11</f>
        <v>0</v>
      </c>
      <c r="J4" s="119"/>
      <c r="K4" s="52">
        <v>3</v>
      </c>
      <c r="L4" s="1"/>
      <c r="M4" s="1"/>
      <c r="N4" s="122"/>
      <c r="O4" s="52">
        <f>I8</f>
        <v>3</v>
      </c>
      <c r="P4" s="119"/>
      <c r="Q4" s="122"/>
      <c r="R4" s="66">
        <f>I4</f>
        <v>0</v>
      </c>
      <c r="S4" s="118"/>
      <c r="T4" s="67">
        <f>-K8</f>
        <v>-9</v>
      </c>
      <c r="U4" s="1"/>
      <c r="V4" s="1"/>
      <c r="W4" s="1"/>
    </row>
    <row r="5" spans="1:23">
      <c r="A5" s="1"/>
      <c r="B5" s="1"/>
      <c r="C5" s="1"/>
      <c r="D5" s="1"/>
      <c r="E5" s="1"/>
      <c r="F5" s="65"/>
      <c r="G5" s="65"/>
      <c r="H5" s="65"/>
      <c r="I5" s="65"/>
      <c r="J5" s="65"/>
      <c r="K5" s="6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/>
      <c r="B6" s="1"/>
      <c r="C6" s="1"/>
      <c r="D6" s="1"/>
      <c r="E6" s="1"/>
      <c r="F6" s="65"/>
      <c r="G6" s="119" t="s">
        <v>58</v>
      </c>
      <c r="H6" s="119"/>
      <c r="I6" s="119"/>
      <c r="J6" s="65"/>
      <c r="K6" s="65"/>
      <c r="L6" s="1"/>
      <c r="M6" s="1"/>
      <c r="N6" s="1"/>
      <c r="O6" s="120" t="s">
        <v>60</v>
      </c>
      <c r="P6" s="120"/>
      <c r="Q6" s="120"/>
      <c r="R6" s="1"/>
      <c r="S6" s="1"/>
      <c r="T6" s="1"/>
      <c r="U6" s="1"/>
      <c r="V6" s="1"/>
      <c r="W6" s="1"/>
    </row>
    <row r="7" spans="1:23">
      <c r="A7" s="1"/>
      <c r="B7" s="104" t="s">
        <v>57</v>
      </c>
      <c r="C7" s="59">
        <v>1</v>
      </c>
      <c r="D7" s="59">
        <v>2</v>
      </c>
      <c r="E7" s="1"/>
      <c r="F7" s="65"/>
      <c r="G7" s="59">
        <f>G3</f>
        <v>1</v>
      </c>
      <c r="H7" s="59">
        <f>H3</f>
        <v>2</v>
      </c>
      <c r="I7" s="52">
        <f>K3</f>
        <v>1</v>
      </c>
      <c r="J7" s="119" t="s">
        <v>0</v>
      </c>
      <c r="K7" s="67">
        <f t="array" ref="K7:K8">MMULT(G7:H8,I7:I8)</f>
        <v>7</v>
      </c>
      <c r="L7" s="65"/>
      <c r="M7" s="65"/>
      <c r="N7" s="68"/>
      <c r="O7" s="52">
        <f>O3</f>
        <v>1</v>
      </c>
      <c r="P7" s="66">
        <f>R3</f>
        <v>1</v>
      </c>
      <c r="Q7" s="69" t="s">
        <v>48</v>
      </c>
      <c r="R7" s="119" t="s">
        <v>0</v>
      </c>
      <c r="S7" s="119"/>
      <c r="T7" s="67">
        <f>T3</f>
        <v>-7</v>
      </c>
      <c r="U7" s="1"/>
      <c r="V7" s="1"/>
      <c r="W7" s="1"/>
    </row>
    <row r="8" spans="1:23">
      <c r="A8" s="1"/>
      <c r="B8" s="104"/>
      <c r="C8" s="59">
        <v>3</v>
      </c>
      <c r="D8" s="59">
        <v>2</v>
      </c>
      <c r="E8" s="1"/>
      <c r="F8" s="65"/>
      <c r="G8" s="59">
        <f>G4</f>
        <v>3</v>
      </c>
      <c r="H8" s="59">
        <f>H4</f>
        <v>2</v>
      </c>
      <c r="I8" s="52">
        <f>K4</f>
        <v>3</v>
      </c>
      <c r="J8" s="119"/>
      <c r="K8" s="67">
        <v>9</v>
      </c>
      <c r="L8" s="65"/>
      <c r="M8" s="65"/>
      <c r="N8" s="68"/>
      <c r="O8" s="52">
        <f>O4</f>
        <v>3</v>
      </c>
      <c r="P8" s="66">
        <f>R4</f>
        <v>0</v>
      </c>
      <c r="Q8" s="69" t="s">
        <v>49</v>
      </c>
      <c r="R8" s="119"/>
      <c r="S8" s="119"/>
      <c r="T8" s="67">
        <f>T4</f>
        <v>-9</v>
      </c>
      <c r="U8" s="1"/>
      <c r="V8" s="1"/>
      <c r="W8" s="1"/>
    </row>
    <row r="9" spans="1:23">
      <c r="A9" s="1"/>
      <c r="B9" s="1"/>
      <c r="C9" s="65"/>
      <c r="D9" s="6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104" t="s">
        <v>23</v>
      </c>
      <c r="C10" s="66">
        <v>1</v>
      </c>
      <c r="D10" s="65"/>
      <c r="E10" s="1"/>
      <c r="F10" s="1"/>
      <c r="G10" s="1"/>
      <c r="I10" s="114" t="s">
        <v>63</v>
      </c>
      <c r="J10" s="114"/>
      <c r="K10" s="114"/>
      <c r="L10" s="6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104"/>
      <c r="C11" s="66">
        <v>0</v>
      </c>
      <c r="D11" s="65"/>
      <c r="E11" s="1"/>
      <c r="F11" s="1"/>
      <c r="G11" s="1"/>
      <c r="H11" s="1"/>
      <c r="I11" s="73" t="s">
        <v>48</v>
      </c>
      <c r="J11" s="114" t="s">
        <v>0</v>
      </c>
      <c r="K11" s="73">
        <f>V12</f>
        <v>-3</v>
      </c>
      <c r="L11" s="1"/>
      <c r="M11" s="1"/>
      <c r="N11" s="70"/>
      <c r="O11" s="121" t="s">
        <v>61</v>
      </c>
      <c r="P11" s="121"/>
      <c r="Q11" s="70"/>
      <c r="R11" s="70"/>
      <c r="S11" s="1"/>
      <c r="T11" s="119" t="s">
        <v>62</v>
      </c>
      <c r="U11" s="119"/>
      <c r="V11" s="119"/>
      <c r="W11" s="1"/>
    </row>
    <row r="12" spans="1:23">
      <c r="A12" s="1"/>
      <c r="B12" s="1"/>
      <c r="C12" s="65"/>
      <c r="D12" s="65"/>
      <c r="E12" s="1"/>
      <c r="F12" s="1"/>
      <c r="G12" s="1"/>
      <c r="H12" s="1"/>
      <c r="I12" s="73" t="s">
        <v>49</v>
      </c>
      <c r="J12" s="114"/>
      <c r="K12" s="73">
        <f>V13</f>
        <v>-4</v>
      </c>
      <c r="L12" s="1"/>
      <c r="M12" s="1"/>
      <c r="N12" s="1"/>
      <c r="O12" s="54">
        <f t="array" ref="O12:P13">MINVERSE(O7:P8)</f>
        <v>0</v>
      </c>
      <c r="P12" s="54">
        <v>0.33333333333333331</v>
      </c>
      <c r="Q12" s="1"/>
      <c r="R12" s="1"/>
      <c r="S12" s="1"/>
      <c r="T12" s="71" t="s">
        <v>48</v>
      </c>
      <c r="U12" s="123" t="s">
        <v>0</v>
      </c>
      <c r="V12" s="72">
        <f t="array" ref="V12:V13">MMULT(O12:P13,T7:T8)</f>
        <v>-3</v>
      </c>
      <c r="W12" s="1"/>
    </row>
    <row r="13" spans="1:23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54">
        <v>1</v>
      </c>
      <c r="P13" s="54">
        <v>-0.33333333333333331</v>
      </c>
      <c r="Q13" s="1"/>
      <c r="R13" s="1"/>
      <c r="S13" s="1"/>
      <c r="T13" s="69" t="s">
        <v>49</v>
      </c>
      <c r="U13" s="124"/>
      <c r="V13" s="72">
        <v>-4</v>
      </c>
      <c r="W13" s="1"/>
    </row>
    <row r="14" spans="1:23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63"/>
      <c r="W14" s="1"/>
    </row>
  </sheetData>
  <mergeCells count="17">
    <mergeCell ref="T11:V11"/>
    <mergeCell ref="U12:U13"/>
    <mergeCell ref="G6:I6"/>
    <mergeCell ref="O6:Q6"/>
    <mergeCell ref="B7:B8"/>
    <mergeCell ref="J7:J8"/>
    <mergeCell ref="R7:S8"/>
    <mergeCell ref="B10:B11"/>
    <mergeCell ref="I10:K10"/>
    <mergeCell ref="J11:J12"/>
    <mergeCell ref="O11:P11"/>
    <mergeCell ref="S3:S4"/>
    <mergeCell ref="N2:R2"/>
    <mergeCell ref="J3:J4"/>
    <mergeCell ref="N3:N4"/>
    <mergeCell ref="P3:P4"/>
    <mergeCell ref="Q3:Q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1C77-8729-3E47-A35B-2DEB7D0BEBCF}">
  <dimension ref="A1:AI23"/>
  <sheetViews>
    <sheetView workbookViewId="0">
      <selection activeCell="H28" sqref="H28"/>
    </sheetView>
  </sheetViews>
  <sheetFormatPr baseColWidth="10" defaultRowHeight="15"/>
  <cols>
    <col min="15" max="15" width="2" bestFit="1" customWidth="1"/>
    <col min="18" max="18" width="3.1640625" bestFit="1" customWidth="1"/>
    <col min="20" max="20" width="2" bestFit="1" customWidth="1"/>
    <col min="21" max="21" width="3.1640625" bestFit="1" customWidth="1"/>
    <col min="23" max="23" width="2" bestFit="1" customWidth="1"/>
    <col min="24" max="24" width="3.1640625" bestFit="1" customWidth="1"/>
    <col min="26" max="26" width="2" bestFit="1" customWidth="1"/>
    <col min="32" max="32" width="3.1640625" bestFit="1" customWidth="1"/>
    <col min="33" max="33" width="2" bestFit="1" customWidth="1"/>
  </cols>
  <sheetData>
    <row r="1" spans="1:3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</row>
    <row r="2" spans="1:35">
      <c r="A2" s="56"/>
      <c r="B2" s="56"/>
      <c r="C2" s="56"/>
      <c r="D2" s="56"/>
      <c r="E2" s="56"/>
      <c r="F2" s="56"/>
      <c r="G2" s="56"/>
      <c r="H2" s="56"/>
      <c r="I2" s="56"/>
      <c r="J2" s="56"/>
      <c r="K2" s="117" t="s">
        <v>45</v>
      </c>
      <c r="L2" s="117"/>
      <c r="M2" s="117"/>
      <c r="N2" s="117"/>
      <c r="O2" s="56"/>
      <c r="P2" s="56"/>
      <c r="Q2" s="56"/>
      <c r="R2" s="116" t="s">
        <v>55</v>
      </c>
      <c r="S2" s="116"/>
      <c r="T2" s="116"/>
      <c r="U2" s="116"/>
      <c r="V2" s="116"/>
      <c r="W2" s="116"/>
      <c r="X2" s="116"/>
      <c r="Y2" s="116"/>
      <c r="Z2" s="116"/>
      <c r="AA2" s="116"/>
      <c r="AB2" s="56"/>
      <c r="AC2" s="56"/>
      <c r="AD2" s="56"/>
      <c r="AE2" s="56"/>
      <c r="AF2" s="56"/>
      <c r="AG2" s="56"/>
      <c r="AH2" s="56"/>
      <c r="AI2" s="56"/>
    </row>
    <row r="3" spans="1:35">
      <c r="A3" s="56"/>
      <c r="B3" s="56"/>
      <c r="C3" s="56"/>
      <c r="D3" s="56"/>
      <c r="E3" s="56"/>
      <c r="F3" s="56"/>
      <c r="G3" s="56"/>
      <c r="H3" s="56"/>
      <c r="I3" s="56"/>
      <c r="J3" s="56"/>
      <c r="K3" s="117"/>
      <c r="L3" s="117"/>
      <c r="M3" s="117"/>
      <c r="N3" s="117"/>
      <c r="O3" s="56"/>
      <c r="P3" s="56"/>
      <c r="Q3" s="5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56"/>
      <c r="AC3" s="56"/>
      <c r="AD3" s="56"/>
      <c r="AE3" s="56"/>
      <c r="AF3" s="56"/>
      <c r="AG3" s="56"/>
      <c r="AH3" s="56"/>
      <c r="AI3" s="56"/>
    </row>
    <row r="4" spans="1:35">
      <c r="A4" s="56"/>
      <c r="B4" s="56"/>
      <c r="C4" s="56"/>
      <c r="D4" s="104" t="s">
        <v>47</v>
      </c>
      <c r="E4" s="52">
        <v>0</v>
      </c>
      <c r="F4" s="52">
        <v>1</v>
      </c>
      <c r="G4" s="52">
        <v>1</v>
      </c>
      <c r="H4" s="56"/>
      <c r="I4" s="56"/>
      <c r="J4" s="57"/>
      <c r="K4" s="52">
        <f>E4</f>
        <v>0</v>
      </c>
      <c r="L4" s="52">
        <f>F4</f>
        <v>1</v>
      </c>
      <c r="M4" s="52">
        <f>G4</f>
        <v>1</v>
      </c>
      <c r="N4" s="37">
        <f>E8</f>
        <v>1</v>
      </c>
      <c r="O4" s="104" t="s">
        <v>0</v>
      </c>
      <c r="P4" s="53">
        <f t="array" ref="P4:P6">MMULT(K4:M6,N4:N6)</f>
        <v>0</v>
      </c>
      <c r="Q4" s="57"/>
      <c r="R4" s="113" t="s">
        <v>48</v>
      </c>
      <c r="S4" s="54">
        <f>P11</f>
        <v>2</v>
      </c>
      <c r="T4" s="104" t="s">
        <v>50</v>
      </c>
      <c r="U4" s="113" t="s">
        <v>49</v>
      </c>
      <c r="V4" s="53">
        <f>P4</f>
        <v>0</v>
      </c>
      <c r="W4" s="104" t="s">
        <v>50</v>
      </c>
      <c r="X4" s="113" t="s">
        <v>51</v>
      </c>
      <c r="Y4" s="51">
        <f>E8</f>
        <v>1</v>
      </c>
      <c r="Z4" s="104" t="s">
        <v>0</v>
      </c>
      <c r="AA4" s="55">
        <f>-P17</f>
        <v>-4</v>
      </c>
      <c r="AB4" s="56"/>
      <c r="AC4" s="54">
        <f>S4</f>
        <v>2</v>
      </c>
      <c r="AD4" s="53">
        <f>V4</f>
        <v>0</v>
      </c>
      <c r="AE4" s="51">
        <f>Y4</f>
        <v>1</v>
      </c>
      <c r="AF4" s="58" t="s">
        <v>48</v>
      </c>
      <c r="AG4" s="104" t="s">
        <v>0</v>
      </c>
      <c r="AH4" s="55">
        <f>AA4</f>
        <v>-4</v>
      </c>
      <c r="AI4" s="56"/>
    </row>
    <row r="5" spans="1:35">
      <c r="A5" s="56"/>
      <c r="B5" s="56"/>
      <c r="C5" s="56"/>
      <c r="D5" s="104"/>
      <c r="E5" s="52">
        <v>1</v>
      </c>
      <c r="F5" s="52">
        <v>2</v>
      </c>
      <c r="G5" s="52">
        <v>1</v>
      </c>
      <c r="H5" s="56"/>
      <c r="I5" s="56"/>
      <c r="J5" s="57"/>
      <c r="K5" s="52">
        <f t="shared" ref="K5:M6" si="0">E5</f>
        <v>1</v>
      </c>
      <c r="L5" s="52">
        <f t="shared" si="0"/>
        <v>2</v>
      </c>
      <c r="M5" s="52">
        <f t="shared" si="0"/>
        <v>1</v>
      </c>
      <c r="N5" s="37">
        <f t="shared" ref="N5:N6" si="1">E9</f>
        <v>0</v>
      </c>
      <c r="O5" s="104"/>
      <c r="P5" s="53">
        <v>1</v>
      </c>
      <c r="Q5" s="57"/>
      <c r="R5" s="113"/>
      <c r="S5" s="54">
        <f t="shared" ref="S5:S6" si="2">P12</f>
        <v>3</v>
      </c>
      <c r="T5" s="104"/>
      <c r="U5" s="113"/>
      <c r="V5" s="53">
        <f t="shared" ref="V5:V6" si="3">P5</f>
        <v>1</v>
      </c>
      <c r="W5" s="104"/>
      <c r="X5" s="113"/>
      <c r="Y5" s="51">
        <f t="shared" ref="Y5:Y6" si="4">E9</f>
        <v>0</v>
      </c>
      <c r="Z5" s="104"/>
      <c r="AA5" s="55">
        <f t="shared" ref="AA5:AA6" si="5">-P18</f>
        <v>-9</v>
      </c>
      <c r="AB5" s="56"/>
      <c r="AC5" s="54">
        <f t="shared" ref="AC5:AC6" si="6">S5</f>
        <v>3</v>
      </c>
      <c r="AD5" s="53">
        <f t="shared" ref="AD5:AD6" si="7">V5</f>
        <v>1</v>
      </c>
      <c r="AE5" s="51">
        <f t="shared" ref="AE5:AE6" si="8">Y5</f>
        <v>0</v>
      </c>
      <c r="AF5" s="58" t="s">
        <v>49</v>
      </c>
      <c r="AG5" s="104"/>
      <c r="AH5" s="55">
        <f t="shared" ref="AH5:AH6" si="9">AA5</f>
        <v>-9</v>
      </c>
      <c r="AI5" s="56"/>
    </row>
    <row r="6" spans="1:35">
      <c r="A6" s="56"/>
      <c r="B6" s="56"/>
      <c r="C6" s="56"/>
      <c r="D6" s="104"/>
      <c r="E6" s="52">
        <v>1</v>
      </c>
      <c r="F6" s="52">
        <v>1</v>
      </c>
      <c r="G6" s="52">
        <v>0</v>
      </c>
      <c r="H6" s="56"/>
      <c r="I6" s="56"/>
      <c r="J6" s="57"/>
      <c r="K6" s="52">
        <f t="shared" si="0"/>
        <v>1</v>
      </c>
      <c r="L6" s="52">
        <f t="shared" si="0"/>
        <v>1</v>
      </c>
      <c r="M6" s="52">
        <f t="shared" si="0"/>
        <v>0</v>
      </c>
      <c r="N6" s="37">
        <f t="shared" si="1"/>
        <v>0</v>
      </c>
      <c r="O6" s="104"/>
      <c r="P6" s="53">
        <v>1</v>
      </c>
      <c r="Q6" s="57"/>
      <c r="R6" s="113"/>
      <c r="S6" s="54">
        <f t="shared" si="2"/>
        <v>1</v>
      </c>
      <c r="T6" s="104"/>
      <c r="U6" s="113"/>
      <c r="V6" s="53">
        <f t="shared" si="3"/>
        <v>1</v>
      </c>
      <c r="W6" s="104"/>
      <c r="X6" s="113"/>
      <c r="Y6" s="51">
        <f t="shared" si="4"/>
        <v>0</v>
      </c>
      <c r="Z6" s="104"/>
      <c r="AA6" s="55">
        <f t="shared" si="5"/>
        <v>-5</v>
      </c>
      <c r="AB6" s="56"/>
      <c r="AC6" s="54">
        <f t="shared" si="6"/>
        <v>1</v>
      </c>
      <c r="AD6" s="53">
        <f t="shared" si="7"/>
        <v>1</v>
      </c>
      <c r="AE6" s="51">
        <f t="shared" si="8"/>
        <v>0</v>
      </c>
      <c r="AF6" s="58" t="s">
        <v>51</v>
      </c>
      <c r="AG6" s="104"/>
      <c r="AH6" s="55">
        <f t="shared" si="9"/>
        <v>-5</v>
      </c>
      <c r="AI6" s="56"/>
    </row>
    <row r="7" spans="1:3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</row>
    <row r="8" spans="1:35" ht="21">
      <c r="A8" s="56"/>
      <c r="B8" s="56"/>
      <c r="C8" s="56"/>
      <c r="D8" s="104" t="s">
        <v>6</v>
      </c>
      <c r="E8" s="51">
        <v>1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111" t="s">
        <v>52</v>
      </c>
      <c r="AB8" s="111"/>
      <c r="AC8" s="111"/>
      <c r="AD8" s="111"/>
      <c r="AE8" s="111"/>
      <c r="AF8" s="111"/>
      <c r="AG8" s="111"/>
      <c r="AH8" s="111"/>
      <c r="AI8" s="56"/>
    </row>
    <row r="9" spans="1:35">
      <c r="A9" s="56"/>
      <c r="B9" s="56"/>
      <c r="C9" s="56"/>
      <c r="D9" s="104"/>
      <c r="E9" s="51">
        <v>0</v>
      </c>
      <c r="F9" s="56"/>
      <c r="G9" s="56"/>
      <c r="H9" s="56"/>
      <c r="I9" s="56"/>
      <c r="J9" s="56"/>
      <c r="K9" s="117" t="s">
        <v>46</v>
      </c>
      <c r="L9" s="117"/>
      <c r="M9" s="117"/>
      <c r="N9" s="117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</row>
    <row r="10" spans="1:35">
      <c r="A10" s="56"/>
      <c r="B10" s="56"/>
      <c r="C10" s="56"/>
      <c r="D10" s="104"/>
      <c r="E10" s="51">
        <v>0</v>
      </c>
      <c r="F10" s="56"/>
      <c r="G10" s="56"/>
      <c r="H10" s="56"/>
      <c r="I10" s="56"/>
      <c r="J10" s="56"/>
      <c r="K10" s="117"/>
      <c r="L10" s="117"/>
      <c r="M10" s="117"/>
      <c r="N10" s="117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9">
        <f t="array" ref="AA10:AC12">MINVERSE(AC4:AE6)</f>
        <v>0</v>
      </c>
      <c r="AB10" s="59">
        <v>0.5</v>
      </c>
      <c r="AC10" s="59">
        <v>-0.49999999999999994</v>
      </c>
      <c r="AD10" s="56"/>
      <c r="AE10" s="56"/>
      <c r="AF10" s="56"/>
      <c r="AG10" s="56"/>
      <c r="AH10" s="56"/>
      <c r="AI10" s="56"/>
    </row>
    <row r="11" spans="1:35">
      <c r="A11" s="56"/>
      <c r="B11" s="56"/>
      <c r="C11" s="56"/>
      <c r="D11" s="56"/>
      <c r="E11" s="56"/>
      <c r="F11" s="56"/>
      <c r="G11" s="56"/>
      <c r="H11" s="56"/>
      <c r="I11" s="56"/>
      <c r="J11" s="57"/>
      <c r="K11" s="52">
        <f>E4</f>
        <v>0</v>
      </c>
      <c r="L11" s="52">
        <f>F4</f>
        <v>1</v>
      </c>
      <c r="M11" s="52">
        <f>G4</f>
        <v>1</v>
      </c>
      <c r="N11" s="53">
        <f>P4</f>
        <v>0</v>
      </c>
      <c r="O11" s="104" t="s">
        <v>0</v>
      </c>
      <c r="P11" s="54">
        <f t="array" ref="P11:P13">MMULT(K11:M13,N11:N13)</f>
        <v>2</v>
      </c>
      <c r="Q11" s="57"/>
      <c r="R11" s="56"/>
      <c r="S11" s="56"/>
      <c r="T11" s="56"/>
      <c r="U11" s="56"/>
      <c r="V11" s="56"/>
      <c r="W11" s="56"/>
      <c r="X11" s="56"/>
      <c r="Y11" s="56"/>
      <c r="Z11" s="56"/>
      <c r="AA11" s="59">
        <v>0</v>
      </c>
      <c r="AB11" s="59">
        <v>-0.49999999999999989</v>
      </c>
      <c r="AC11" s="59">
        <v>1.4999999999999998</v>
      </c>
      <c r="AD11" s="56"/>
      <c r="AE11" s="56"/>
      <c r="AF11" s="56"/>
      <c r="AG11" s="56"/>
      <c r="AH11" s="56"/>
      <c r="AI11" s="56"/>
    </row>
    <row r="12" spans="1:35">
      <c r="A12" s="56"/>
      <c r="B12" s="56"/>
      <c r="C12" s="56"/>
      <c r="D12" s="56"/>
      <c r="E12" s="56"/>
      <c r="F12" s="56"/>
      <c r="G12" s="56"/>
      <c r="H12" s="56"/>
      <c r="I12" s="56"/>
      <c r="J12" s="57"/>
      <c r="K12" s="52">
        <f t="shared" ref="K12:M13" si="10">E5</f>
        <v>1</v>
      </c>
      <c r="L12" s="52">
        <f t="shared" si="10"/>
        <v>2</v>
      </c>
      <c r="M12" s="52">
        <f t="shared" si="10"/>
        <v>1</v>
      </c>
      <c r="N12" s="53">
        <f t="shared" ref="N12:N13" si="11">P5</f>
        <v>1</v>
      </c>
      <c r="O12" s="104"/>
      <c r="P12" s="54">
        <v>3</v>
      </c>
      <c r="Q12" s="57"/>
      <c r="R12" s="56"/>
      <c r="S12" s="56"/>
      <c r="T12" s="56"/>
      <c r="U12" s="56"/>
      <c r="V12" s="56"/>
      <c r="W12" s="56"/>
      <c r="X12" s="56"/>
      <c r="Y12" s="56"/>
      <c r="Z12" s="56"/>
      <c r="AA12" s="59">
        <v>1</v>
      </c>
      <c r="AB12" s="59">
        <v>-0.99999999999999989</v>
      </c>
      <c r="AC12" s="59">
        <v>0.99999999999999978</v>
      </c>
      <c r="AD12" s="56"/>
      <c r="AE12" s="56"/>
      <c r="AF12" s="56"/>
      <c r="AG12" s="56"/>
      <c r="AH12" s="56"/>
      <c r="AI12" s="56"/>
    </row>
    <row r="13" spans="1:35">
      <c r="A13" s="56"/>
      <c r="B13" s="56"/>
      <c r="C13" s="56"/>
      <c r="D13" s="56"/>
      <c r="E13" s="56"/>
      <c r="F13" s="56"/>
      <c r="G13" s="56"/>
      <c r="H13" s="56"/>
      <c r="I13" s="56"/>
      <c r="J13" s="57"/>
      <c r="K13" s="52">
        <f t="shared" si="10"/>
        <v>1</v>
      </c>
      <c r="L13" s="52">
        <f t="shared" si="10"/>
        <v>1</v>
      </c>
      <c r="M13" s="52">
        <f t="shared" si="10"/>
        <v>0</v>
      </c>
      <c r="N13" s="53">
        <f t="shared" si="11"/>
        <v>1</v>
      </c>
      <c r="O13" s="104"/>
      <c r="P13" s="54">
        <v>1</v>
      </c>
      <c r="Q13" s="57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</row>
    <row r="14" spans="1:3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8" t="s">
        <v>48</v>
      </c>
      <c r="AB14" s="104" t="s">
        <v>0</v>
      </c>
      <c r="AC14" s="50" cm="1">
        <f t="array" ref="AC14:AC16">MMULT(AA10:AC12,AH4:AH6)</f>
        <v>-2.0000000000000004</v>
      </c>
      <c r="AD14" s="56"/>
      <c r="AE14" s="56"/>
      <c r="AF14" s="56"/>
      <c r="AG14" s="56"/>
      <c r="AH14" s="56"/>
      <c r="AI14" s="56"/>
    </row>
    <row r="15" spans="1:35" ht="21">
      <c r="A15" s="56"/>
      <c r="B15" s="56"/>
      <c r="C15" s="56"/>
      <c r="D15" s="56"/>
      <c r="E15" s="56"/>
      <c r="F15" s="56"/>
      <c r="G15" s="115" t="s">
        <v>63</v>
      </c>
      <c r="H15" s="115"/>
      <c r="I15" s="115"/>
      <c r="J15" s="61"/>
      <c r="K15" s="117" t="s">
        <v>46</v>
      </c>
      <c r="L15" s="117"/>
      <c r="M15" s="117"/>
      <c r="N15" s="117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8" t="s">
        <v>49</v>
      </c>
      <c r="AB15" s="104"/>
      <c r="AC15" s="50">
        <v>-3</v>
      </c>
      <c r="AD15" s="56"/>
      <c r="AE15" s="56"/>
      <c r="AF15" s="56"/>
      <c r="AG15" s="56"/>
      <c r="AH15" s="56"/>
      <c r="AI15" s="56"/>
    </row>
    <row r="16" spans="1:35" ht="15" customHeight="1">
      <c r="A16" s="110" t="s">
        <v>54</v>
      </c>
      <c r="B16" s="110"/>
      <c r="C16" s="110"/>
      <c r="D16" s="110"/>
      <c r="E16" s="110"/>
      <c r="F16" s="110"/>
      <c r="G16" s="73" t="s">
        <v>48</v>
      </c>
      <c r="H16" s="114" t="s">
        <v>0</v>
      </c>
      <c r="I16" s="73">
        <f>AC20</f>
        <v>-2.0000000000000004</v>
      </c>
      <c r="J16" s="61"/>
      <c r="K16" s="117"/>
      <c r="L16" s="117"/>
      <c r="M16" s="117"/>
      <c r="N16" s="117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8" t="s">
        <v>51</v>
      </c>
      <c r="AB16" s="104"/>
      <c r="AC16" s="50">
        <v>-8.8817841970012523E-16</v>
      </c>
      <c r="AD16" s="56"/>
      <c r="AE16" s="56"/>
      <c r="AF16" s="56"/>
      <c r="AG16" s="56"/>
      <c r="AH16" s="56"/>
      <c r="AI16" s="56"/>
    </row>
    <row r="17" spans="1:35" ht="15" customHeight="1">
      <c r="A17" s="110"/>
      <c r="B17" s="110"/>
      <c r="C17" s="110"/>
      <c r="D17" s="110"/>
      <c r="E17" s="110"/>
      <c r="F17" s="110"/>
      <c r="G17" s="73" t="s">
        <v>49</v>
      </c>
      <c r="H17" s="114"/>
      <c r="I17" s="73">
        <f t="shared" ref="I17:I18" si="12">AC21</f>
        <v>-3</v>
      </c>
      <c r="J17" s="61"/>
      <c r="K17" s="52">
        <f>E4</f>
        <v>0</v>
      </c>
      <c r="L17" s="52">
        <f>F4</f>
        <v>1</v>
      </c>
      <c r="M17" s="52">
        <f>G4</f>
        <v>1</v>
      </c>
      <c r="N17" s="54">
        <f>P11</f>
        <v>2</v>
      </c>
      <c r="O17" s="104" t="s">
        <v>0</v>
      </c>
      <c r="P17" s="55" cm="1">
        <f t="array" ref="P17:P19">MMULT(K17:M19,N17:N19)</f>
        <v>4</v>
      </c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</row>
    <row r="18" spans="1:35" ht="21">
      <c r="A18" s="56"/>
      <c r="B18" s="56"/>
      <c r="C18" s="56"/>
      <c r="D18" s="56"/>
      <c r="E18" s="56"/>
      <c r="F18" s="56"/>
      <c r="G18" s="73" t="s">
        <v>51</v>
      </c>
      <c r="H18" s="114"/>
      <c r="I18" s="73">
        <f t="shared" si="12"/>
        <v>-8.8817841970012523E-16</v>
      </c>
      <c r="J18" s="61"/>
      <c r="K18" s="52">
        <f t="shared" ref="K18:M19" si="13">E5</f>
        <v>1</v>
      </c>
      <c r="L18" s="52">
        <f t="shared" si="13"/>
        <v>2</v>
      </c>
      <c r="M18" s="52">
        <f t="shared" si="13"/>
        <v>1</v>
      </c>
      <c r="N18" s="54">
        <f t="shared" ref="N18:N19" si="14">P12</f>
        <v>3</v>
      </c>
      <c r="O18" s="104"/>
      <c r="P18" s="55">
        <v>9</v>
      </c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111" t="s">
        <v>53</v>
      </c>
      <c r="AB18" s="111"/>
      <c r="AC18" s="111"/>
      <c r="AD18" s="111"/>
      <c r="AE18" s="111"/>
      <c r="AF18" s="111"/>
      <c r="AG18" s="111"/>
      <c r="AH18" s="111"/>
      <c r="AI18" s="56"/>
    </row>
    <row r="19" spans="1:3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2">
        <f t="shared" si="13"/>
        <v>1</v>
      </c>
      <c r="L19" s="52">
        <f t="shared" si="13"/>
        <v>1</v>
      </c>
      <c r="M19" s="52">
        <f t="shared" si="13"/>
        <v>0</v>
      </c>
      <c r="N19" s="54">
        <f t="shared" si="14"/>
        <v>1</v>
      </c>
      <c r="O19" s="104"/>
      <c r="P19" s="55">
        <v>5</v>
      </c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</row>
    <row r="20" spans="1:35" ht="15" customHeight="1">
      <c r="A20" s="112" t="s">
        <v>56</v>
      </c>
      <c r="B20" s="112"/>
      <c r="C20" s="112"/>
      <c r="D20" s="112"/>
      <c r="E20" s="112"/>
      <c r="F20" s="112"/>
      <c r="G20" s="60"/>
      <c r="H20" s="60"/>
      <c r="I20" s="60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8" t="s">
        <v>48</v>
      </c>
      <c r="AB20" s="104" t="s">
        <v>0</v>
      </c>
      <c r="AC20" s="50">
        <f>AC14</f>
        <v>-2.0000000000000004</v>
      </c>
      <c r="AD20" s="56"/>
      <c r="AE20" s="56"/>
      <c r="AF20" s="56"/>
      <c r="AG20" s="56"/>
      <c r="AH20" s="56"/>
      <c r="AI20" s="56"/>
    </row>
    <row r="21" spans="1:35" ht="15" customHeight="1">
      <c r="A21" s="112"/>
      <c r="B21" s="112"/>
      <c r="C21" s="112"/>
      <c r="D21" s="112"/>
      <c r="E21" s="112"/>
      <c r="F21" s="112"/>
      <c r="G21" s="60"/>
      <c r="H21" s="60"/>
      <c r="I21" s="60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8" t="s">
        <v>49</v>
      </c>
      <c r="AB21" s="104"/>
      <c r="AC21" s="50">
        <f t="shared" ref="AC21:AC22" si="15">AC15</f>
        <v>-3</v>
      </c>
      <c r="AD21" s="56"/>
      <c r="AE21" s="56"/>
      <c r="AF21" s="56"/>
      <c r="AG21" s="56"/>
      <c r="AH21" s="56"/>
      <c r="AI21" s="56"/>
    </row>
    <row r="22" spans="1:35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8" t="s">
        <v>51</v>
      </c>
      <c r="AB22" s="104"/>
      <c r="AC22" s="50">
        <f t="shared" si="15"/>
        <v>-8.8817841970012523E-16</v>
      </c>
      <c r="AD22" s="56"/>
      <c r="AE22" s="56"/>
      <c r="AF22" s="56"/>
      <c r="AG22" s="56"/>
      <c r="AH22" s="56"/>
      <c r="AI22" s="56"/>
    </row>
    <row r="23" spans="1:3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</row>
  </sheetData>
  <mergeCells count="24">
    <mergeCell ref="O17:O19"/>
    <mergeCell ref="AA18:AH18"/>
    <mergeCell ref="A20:F21"/>
    <mergeCell ref="AB20:AB22"/>
    <mergeCell ref="AG4:AG6"/>
    <mergeCell ref="D8:D10"/>
    <mergeCell ref="AA8:AH8"/>
    <mergeCell ref="K9:N10"/>
    <mergeCell ref="O11:O13"/>
    <mergeCell ref="AB14:AB16"/>
    <mergeCell ref="G15:I15"/>
    <mergeCell ref="K15:N16"/>
    <mergeCell ref="A16:F17"/>
    <mergeCell ref="H16:H18"/>
    <mergeCell ref="K2:N3"/>
    <mergeCell ref="R2:AA3"/>
    <mergeCell ref="D4:D6"/>
    <mergeCell ref="O4:O6"/>
    <mergeCell ref="R4:R6"/>
    <mergeCell ref="T4:T6"/>
    <mergeCell ref="U4:U6"/>
    <mergeCell ref="W4:W6"/>
    <mergeCell ref="X4:X6"/>
    <mergeCell ref="Z4:Z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4A52-C82F-D44A-B157-5022665F801C}">
  <dimension ref="B8:Q28"/>
  <sheetViews>
    <sheetView topLeftCell="A2" workbookViewId="0">
      <selection activeCell="G31" sqref="G31"/>
    </sheetView>
  </sheetViews>
  <sheetFormatPr baseColWidth="10" defaultRowHeight="15"/>
  <cols>
    <col min="11" max="11" width="2" bestFit="1" customWidth="1"/>
    <col min="14" max="14" width="16" bestFit="1" customWidth="1"/>
  </cols>
  <sheetData>
    <row r="8" spans="2:17" ht="23" customHeight="1">
      <c r="F8" s="77" t="s">
        <v>71</v>
      </c>
      <c r="G8" s="77" t="s">
        <v>65</v>
      </c>
      <c r="H8" s="126" t="s">
        <v>66</v>
      </c>
      <c r="I8" s="126"/>
      <c r="J8" s="77" t="s">
        <v>1</v>
      </c>
      <c r="K8" s="78"/>
      <c r="L8" s="77" t="s">
        <v>67</v>
      </c>
      <c r="M8" s="77"/>
      <c r="N8" s="77" t="s">
        <v>68</v>
      </c>
      <c r="O8" s="83" t="s">
        <v>69</v>
      </c>
      <c r="P8" s="81" t="s">
        <v>70</v>
      </c>
    </row>
    <row r="9" spans="2:17" ht="16">
      <c r="F9" s="76">
        <v>1E-3</v>
      </c>
      <c r="G9" s="125">
        <v>0</v>
      </c>
      <c r="H9" s="74">
        <f>$C$10</f>
        <v>1</v>
      </c>
      <c r="I9" s="74">
        <f>$D$10</f>
        <v>2</v>
      </c>
      <c r="J9" s="75">
        <f>C14</f>
        <v>1</v>
      </c>
      <c r="K9" s="104" t="s">
        <v>0</v>
      </c>
      <c r="L9" s="59">
        <f t="array" ref="L9:L10">MMULT(H9:I10,J9:J10)</f>
        <v>1</v>
      </c>
      <c r="M9" s="113" cm="1">
        <f t="array" ref="M9">MAX(ABS(L9:L10))</f>
        <v>3</v>
      </c>
      <c r="N9" s="82">
        <f>L9/M9</f>
        <v>0.33333333333333331</v>
      </c>
      <c r="O9" s="127"/>
      <c r="P9" s="127"/>
    </row>
    <row r="10" spans="2:17">
      <c r="B10" s="104" t="s">
        <v>64</v>
      </c>
      <c r="C10" s="74">
        <v>1</v>
      </c>
      <c r="D10" s="74">
        <v>2</v>
      </c>
      <c r="G10" s="125"/>
      <c r="H10" s="74">
        <f>$C$11</f>
        <v>3</v>
      </c>
      <c r="I10" s="74">
        <f>$D$11</f>
        <v>2</v>
      </c>
      <c r="J10" s="75">
        <f>C15</f>
        <v>0</v>
      </c>
      <c r="K10" s="104"/>
      <c r="L10" s="59">
        <v>3</v>
      </c>
      <c r="M10" s="113"/>
      <c r="N10" s="82">
        <f>L10/M9</f>
        <v>1</v>
      </c>
      <c r="O10" s="128"/>
      <c r="P10" s="128"/>
    </row>
    <row r="11" spans="2:17">
      <c r="B11" s="104"/>
      <c r="C11" s="74">
        <v>3</v>
      </c>
      <c r="D11" s="74">
        <v>2</v>
      </c>
      <c r="G11" s="125">
        <f>G9+1</f>
        <v>1</v>
      </c>
      <c r="H11" s="74">
        <f>$C$10</f>
        <v>1</v>
      </c>
      <c r="I11" s="74">
        <f>$D$10</f>
        <v>2</v>
      </c>
      <c r="J11" s="80">
        <f t="shared" ref="J11:J16" si="0">N9</f>
        <v>0.33333333333333331</v>
      </c>
      <c r="K11" s="104" t="s">
        <v>0</v>
      </c>
      <c r="L11" s="59">
        <f t="array" ref="L11:L12">MMULT(H11:I12,J11:J12)</f>
        <v>2.3333333333333335</v>
      </c>
      <c r="M11" s="113" cm="1">
        <f t="array" ref="M11">MAX(ABS(L11:L12))</f>
        <v>3</v>
      </c>
      <c r="N11" s="82">
        <f>L11/M11</f>
        <v>0.77777777777777779</v>
      </c>
      <c r="O11" s="128"/>
      <c r="P11" s="128"/>
    </row>
    <row r="12" spans="2:17">
      <c r="G12" s="125"/>
      <c r="H12" s="74">
        <f>$C$11</f>
        <v>3</v>
      </c>
      <c r="I12" s="74">
        <f>$D$11</f>
        <v>2</v>
      </c>
      <c r="J12" s="80">
        <f t="shared" si="0"/>
        <v>1</v>
      </c>
      <c r="K12" s="104"/>
      <c r="L12" s="59">
        <v>3</v>
      </c>
      <c r="M12" s="113"/>
      <c r="N12" s="82">
        <f>L12/M11</f>
        <v>1</v>
      </c>
      <c r="O12" s="129"/>
      <c r="P12" s="129"/>
    </row>
    <row r="13" spans="2:17">
      <c r="G13" s="125">
        <f>G11+1</f>
        <v>2</v>
      </c>
      <c r="H13" s="74">
        <f>$C$10</f>
        <v>1</v>
      </c>
      <c r="I13" s="74">
        <f>$D$10</f>
        <v>2</v>
      </c>
      <c r="J13" s="80">
        <f t="shared" si="0"/>
        <v>0.77777777777777779</v>
      </c>
      <c r="K13" s="104" t="s">
        <v>0</v>
      </c>
      <c r="L13" s="59">
        <f t="array" ref="L13:L14">MMULT(H13:I14,J13:J14)</f>
        <v>2.7777777777777777</v>
      </c>
      <c r="M13" s="113" cm="1">
        <f t="array" ref="M13">MAX(ABS(L13:L14))</f>
        <v>4.3333333333333339</v>
      </c>
      <c r="N13" s="79">
        <f>L13/M13</f>
        <v>0.64102564102564097</v>
      </c>
      <c r="O13" s="107">
        <f>ABS(M13-M11)</f>
        <v>1.3333333333333339</v>
      </c>
      <c r="P13" s="104" t="str">
        <f>IF(O13&lt;=$F$9,"CONVERGE","DIVERGE")</f>
        <v>DIVERGE</v>
      </c>
      <c r="Q13" s="136"/>
    </row>
    <row r="14" spans="2:17">
      <c r="B14" s="105" t="s">
        <v>1</v>
      </c>
      <c r="C14" s="75">
        <v>1</v>
      </c>
      <c r="G14" s="125"/>
      <c r="H14" s="74">
        <f>$C$11</f>
        <v>3</v>
      </c>
      <c r="I14" s="74">
        <f>$D$11</f>
        <v>2</v>
      </c>
      <c r="J14" s="80">
        <f t="shared" si="0"/>
        <v>1</v>
      </c>
      <c r="K14" s="104"/>
      <c r="L14" s="59">
        <v>4.3333333333333339</v>
      </c>
      <c r="M14" s="113"/>
      <c r="N14" s="79">
        <f>L14/M13</f>
        <v>1</v>
      </c>
      <c r="O14" s="104"/>
      <c r="P14" s="104"/>
      <c r="Q14" s="136"/>
    </row>
    <row r="15" spans="2:17">
      <c r="B15" s="107"/>
      <c r="C15" s="75">
        <v>0</v>
      </c>
      <c r="G15" s="125">
        <f>G13+1</f>
        <v>3</v>
      </c>
      <c r="H15" s="74">
        <f>$C$10</f>
        <v>1</v>
      </c>
      <c r="I15" s="74">
        <f>$D$10</f>
        <v>2</v>
      </c>
      <c r="J15" s="80">
        <f t="shared" si="0"/>
        <v>0.64102564102564097</v>
      </c>
      <c r="K15" s="104" t="s">
        <v>0</v>
      </c>
      <c r="L15" s="59">
        <f t="array" ref="L15:L16">MMULT(H15:I16,J15:J16)</f>
        <v>2.641025641025641</v>
      </c>
      <c r="M15" s="113" cm="1">
        <f t="array" ref="M15">MAX(ABS(L15:L16))</f>
        <v>3.9230769230769229</v>
      </c>
      <c r="N15" s="79">
        <f>L15/M15</f>
        <v>0.67320261437908502</v>
      </c>
      <c r="O15" s="107">
        <f>ABS(M15-M13)</f>
        <v>0.41025641025641102</v>
      </c>
      <c r="P15" s="104" t="str">
        <f>IF(O15&lt;=$F$9,"CONVERGE","DIVERGE")</f>
        <v>DIVERGE</v>
      </c>
    </row>
    <row r="16" spans="2:17">
      <c r="G16" s="125"/>
      <c r="H16" s="74">
        <f>$C$11</f>
        <v>3</v>
      </c>
      <c r="I16" s="74">
        <f>$D$11</f>
        <v>2</v>
      </c>
      <c r="J16" s="80">
        <f t="shared" si="0"/>
        <v>1</v>
      </c>
      <c r="K16" s="104"/>
      <c r="L16" s="59">
        <v>3.9230769230769229</v>
      </c>
      <c r="M16" s="113"/>
      <c r="N16" s="79">
        <f>L16/M15</f>
        <v>1</v>
      </c>
      <c r="O16" s="104"/>
      <c r="P16" s="104"/>
    </row>
    <row r="17" spans="7:16">
      <c r="G17" s="125">
        <f t="shared" ref="G17" si="1">G15+1</f>
        <v>4</v>
      </c>
      <c r="H17" s="74">
        <f t="shared" ref="H17" si="2">$C$10</f>
        <v>1</v>
      </c>
      <c r="I17" s="74">
        <f t="shared" ref="I17" si="3">$D$10</f>
        <v>2</v>
      </c>
      <c r="J17" s="80">
        <f t="shared" ref="J17:J26" si="4">N15</f>
        <v>0.67320261437908502</v>
      </c>
      <c r="K17" s="104" t="s">
        <v>0</v>
      </c>
      <c r="L17" s="59">
        <f t="array" ref="L17:L18">MMULT(H17:I18,J17:J18)</f>
        <v>2.6732026143790852</v>
      </c>
      <c r="M17" s="113" cm="1">
        <f t="array" ref="M17">MAX(ABS(L17:L18))</f>
        <v>4.0196078431372548</v>
      </c>
      <c r="N17" s="79">
        <f t="shared" ref="N17" si="5">L17/M17</f>
        <v>0.66504065040650417</v>
      </c>
      <c r="O17" s="107">
        <f t="shared" ref="O17" si="6">ABS(M17-M15)</f>
        <v>9.6530920060331926E-2</v>
      </c>
      <c r="P17" s="104" t="str">
        <f t="shared" ref="P17" si="7">IF(O17&lt;=$F$9,"CONVERGE","DIVERGE")</f>
        <v>DIVERGE</v>
      </c>
    </row>
    <row r="18" spans="7:16">
      <c r="G18" s="125"/>
      <c r="H18" s="74">
        <f t="shared" ref="H18" si="8">$C$11</f>
        <v>3</v>
      </c>
      <c r="I18" s="74">
        <f t="shared" ref="I18" si="9">$D$11</f>
        <v>2</v>
      </c>
      <c r="J18" s="80">
        <f t="shared" si="4"/>
        <v>1</v>
      </c>
      <c r="K18" s="104"/>
      <c r="L18" s="59">
        <v>4.0196078431372548</v>
      </c>
      <c r="M18" s="113"/>
      <c r="N18" s="79">
        <f t="shared" ref="N18" si="10">L18/M17</f>
        <v>1</v>
      </c>
      <c r="O18" s="104"/>
      <c r="P18" s="104"/>
    </row>
    <row r="19" spans="7:16">
      <c r="G19" s="125">
        <f t="shared" ref="G19" si="11">G17+1</f>
        <v>5</v>
      </c>
      <c r="H19" s="74">
        <f t="shared" ref="H19" si="12">$C$10</f>
        <v>1</v>
      </c>
      <c r="I19" s="74">
        <f t="shared" ref="I19" si="13">$D$10</f>
        <v>2</v>
      </c>
      <c r="J19" s="80">
        <f t="shared" si="4"/>
        <v>0.66504065040650417</v>
      </c>
      <c r="K19" s="104" t="s">
        <v>0</v>
      </c>
      <c r="L19" s="59">
        <f t="array" ref="L19:L20">MMULT(H19:I20,J19:J20)</f>
        <v>2.6650406504065041</v>
      </c>
      <c r="M19" s="113" cm="1">
        <f t="array" ref="M19">MAX(ABS(L19:L20))</f>
        <v>3.9951219512195126</v>
      </c>
      <c r="N19" s="79">
        <f t="shared" ref="N19" si="14">L19/M19</f>
        <v>0.667073667073667</v>
      </c>
      <c r="O19" s="107">
        <f t="shared" ref="O19" si="15">ABS(M19-M17)</f>
        <v>2.4485891917742197E-2</v>
      </c>
      <c r="P19" s="104" t="str">
        <f t="shared" ref="P19" si="16">IF(O19&lt;=$F$9,"CONVERGE","DIVERGE")</f>
        <v>DIVERGE</v>
      </c>
    </row>
    <row r="20" spans="7:16">
      <c r="G20" s="125"/>
      <c r="H20" s="74">
        <f t="shared" ref="H20" si="17">$C$11</f>
        <v>3</v>
      </c>
      <c r="I20" s="74">
        <f t="shared" ref="I20" si="18">$D$11</f>
        <v>2</v>
      </c>
      <c r="J20" s="80">
        <f t="shared" si="4"/>
        <v>1</v>
      </c>
      <c r="K20" s="104"/>
      <c r="L20" s="59">
        <v>3.9951219512195126</v>
      </c>
      <c r="M20" s="113"/>
      <c r="N20" s="79">
        <f t="shared" ref="N20" si="19">L20/M19</f>
        <v>1</v>
      </c>
      <c r="O20" s="104"/>
      <c r="P20" s="104"/>
    </row>
    <row r="21" spans="7:16">
      <c r="G21" s="125">
        <f t="shared" ref="G21" si="20">G19+1</f>
        <v>6</v>
      </c>
      <c r="H21" s="74">
        <f t="shared" ref="H21" si="21">$C$10</f>
        <v>1</v>
      </c>
      <c r="I21" s="74">
        <f t="shared" ref="I21" si="22">$D$10</f>
        <v>2</v>
      </c>
      <c r="J21" s="80">
        <f t="shared" si="4"/>
        <v>0.667073667073667</v>
      </c>
      <c r="K21" s="104" t="s">
        <v>0</v>
      </c>
      <c r="L21" s="59">
        <f t="array" ref="L21:L22">MMULT(H21:I22,J21:J22)</f>
        <v>2.6670736670736668</v>
      </c>
      <c r="M21" s="113" cm="1">
        <f t="array" ref="M21">MAX(ABS(L21:L22))</f>
        <v>4.0012210012210012</v>
      </c>
      <c r="N21" s="79">
        <f t="shared" ref="N21" si="23">L21/M21</f>
        <v>0.66656494761468821</v>
      </c>
      <c r="O21" s="107">
        <f t="shared" ref="O21" si="24">ABS(M21-M19)</f>
        <v>6.0990500014885818E-3</v>
      </c>
      <c r="P21" s="104" t="str">
        <f t="shared" ref="P21" si="25">IF(O21&lt;=$F$9,"CONVERGE","DIVERGE")</f>
        <v>DIVERGE</v>
      </c>
    </row>
    <row r="22" spans="7:16">
      <c r="G22" s="125"/>
      <c r="H22" s="74">
        <f t="shared" ref="H22" si="26">$C$11</f>
        <v>3</v>
      </c>
      <c r="I22" s="74">
        <f t="shared" ref="I22" si="27">$D$11</f>
        <v>2</v>
      </c>
      <c r="J22" s="80">
        <f t="shared" si="4"/>
        <v>1</v>
      </c>
      <c r="K22" s="104"/>
      <c r="L22" s="59">
        <v>4.0012210012210012</v>
      </c>
      <c r="M22" s="113"/>
      <c r="N22" s="79">
        <f t="shared" ref="N22" si="28">L22/M21</f>
        <v>1</v>
      </c>
      <c r="O22" s="104"/>
      <c r="P22" s="104"/>
    </row>
    <row r="23" spans="7:16">
      <c r="G23" s="125">
        <f t="shared" ref="G23" si="29">G21+1</f>
        <v>7</v>
      </c>
      <c r="H23" s="74">
        <f t="shared" ref="H23" si="30">$C$10</f>
        <v>1</v>
      </c>
      <c r="I23" s="74">
        <f t="shared" ref="I23" si="31">$D$10</f>
        <v>2</v>
      </c>
      <c r="J23" s="80">
        <f t="shared" si="4"/>
        <v>0.66656494761468821</v>
      </c>
      <c r="K23" s="104" t="s">
        <v>0</v>
      </c>
      <c r="L23" s="59">
        <f t="array" ref="L23:L24">MMULT(H23:I24,J23:J24)</f>
        <v>2.6665649476146882</v>
      </c>
      <c r="M23" s="113" cm="1">
        <f t="array" ref="M23">MAX(ABS(L23:L24))</f>
        <v>3.9996948428440646</v>
      </c>
      <c r="N23" s="79">
        <f t="shared" ref="N23" si="32">L23/M23</f>
        <v>0.66669209836982779</v>
      </c>
      <c r="O23" s="107">
        <f t="shared" ref="O23" si="33">ABS(M23-M21)</f>
        <v>1.5261583769365927E-3</v>
      </c>
      <c r="P23" s="104" t="str">
        <f t="shared" ref="P23" si="34">IF(O23&lt;=$F$9,"CONVERGE","DIVERGE")</f>
        <v>DIVERGE</v>
      </c>
    </row>
    <row r="24" spans="7:16">
      <c r="G24" s="125"/>
      <c r="H24" s="74">
        <f t="shared" ref="H24" si="35">$C$11</f>
        <v>3</v>
      </c>
      <c r="I24" s="74">
        <f t="shared" ref="I24" si="36">$D$11</f>
        <v>2</v>
      </c>
      <c r="J24" s="80">
        <f t="shared" si="4"/>
        <v>1</v>
      </c>
      <c r="K24" s="104"/>
      <c r="L24" s="59">
        <v>3.9996948428440646</v>
      </c>
      <c r="M24" s="113"/>
      <c r="N24" s="79">
        <f t="shared" ref="N24" si="37">L24/M23</f>
        <v>1</v>
      </c>
      <c r="O24" s="104"/>
      <c r="P24" s="104"/>
    </row>
    <row r="25" spans="7:16">
      <c r="G25" s="125">
        <f t="shared" ref="G25" si="38">G23+1</f>
        <v>8</v>
      </c>
      <c r="H25" s="74">
        <f t="shared" ref="H25" si="39">$C$10</f>
        <v>1</v>
      </c>
      <c r="I25" s="74">
        <f t="shared" ref="I25" si="40">$D$10</f>
        <v>2</v>
      </c>
      <c r="J25" s="80">
        <f t="shared" si="4"/>
        <v>0.66669209836982779</v>
      </c>
      <c r="K25" s="104" t="s">
        <v>0</v>
      </c>
      <c r="L25" s="59">
        <f t="array" ref="L25:L26">MMULT(H25:I26,J25:J26)</f>
        <v>2.6666920983698277</v>
      </c>
      <c r="M25" s="113" cm="1">
        <f t="array" ref="M25">MAX(ABS(L25:L26))</f>
        <v>4.0000762951094835</v>
      </c>
      <c r="N25" s="79">
        <f t="shared" ref="N25" si="41">L25/M25</f>
        <v>0.66666030886214367</v>
      </c>
      <c r="O25" s="107">
        <f t="shared" ref="O25" si="42">ABS(M25-M23)</f>
        <v>3.8145226541885791E-4</v>
      </c>
      <c r="P25" s="104" t="str">
        <f t="shared" ref="P25" si="43">IF(O25&lt;=$F$9,"CONVERGE","DIVERGE")</f>
        <v>CONVERGE</v>
      </c>
    </row>
    <row r="26" spans="7:16">
      <c r="G26" s="125"/>
      <c r="H26" s="74">
        <f t="shared" ref="H26" si="44">$C$11</f>
        <v>3</v>
      </c>
      <c r="I26" s="74">
        <f t="shared" ref="I26" si="45">$D$11</f>
        <v>2</v>
      </c>
      <c r="J26" s="80">
        <f t="shared" si="4"/>
        <v>1</v>
      </c>
      <c r="K26" s="104"/>
      <c r="L26" s="59">
        <v>4.0000762951094835</v>
      </c>
      <c r="M26" s="113"/>
      <c r="N26" s="79">
        <f t="shared" ref="N26" si="46">L26/M25</f>
        <v>1</v>
      </c>
      <c r="O26" s="104"/>
      <c r="P26" s="104"/>
    </row>
    <row r="27" spans="7:16">
      <c r="G27" s="130"/>
      <c r="H27" s="131"/>
      <c r="I27" s="131"/>
      <c r="J27" s="131"/>
      <c r="K27" s="131"/>
      <c r="L27" s="131"/>
      <c r="M27" s="131"/>
      <c r="N27" s="131"/>
      <c r="O27" s="131"/>
      <c r="P27" s="132"/>
    </row>
    <row r="28" spans="7:16">
      <c r="G28" s="133"/>
      <c r="H28" s="134"/>
      <c r="I28" s="134"/>
      <c r="J28" s="134"/>
      <c r="K28" s="134"/>
      <c r="L28" s="134"/>
      <c r="M28" s="134"/>
      <c r="N28" s="134"/>
      <c r="O28" s="134"/>
      <c r="P28" s="135"/>
    </row>
  </sheetData>
  <mergeCells count="50">
    <mergeCell ref="G27:P28"/>
    <mergeCell ref="Q13:Q14"/>
    <mergeCell ref="G25:G26"/>
    <mergeCell ref="K25:K26"/>
    <mergeCell ref="M25:M26"/>
    <mergeCell ref="O25:O26"/>
    <mergeCell ref="P25:P26"/>
    <mergeCell ref="G21:G22"/>
    <mergeCell ref="K21:K22"/>
    <mergeCell ref="M21:M22"/>
    <mergeCell ref="O21:O22"/>
    <mergeCell ref="P21:P22"/>
    <mergeCell ref="G23:G24"/>
    <mergeCell ref="K23:K24"/>
    <mergeCell ref="M23:M24"/>
    <mergeCell ref="O23:O24"/>
    <mergeCell ref="P23:P24"/>
    <mergeCell ref="G17:G18"/>
    <mergeCell ref="K17:K18"/>
    <mergeCell ref="M17:M18"/>
    <mergeCell ref="O17:O18"/>
    <mergeCell ref="P17:P18"/>
    <mergeCell ref="G19:G20"/>
    <mergeCell ref="K19:K20"/>
    <mergeCell ref="M19:M20"/>
    <mergeCell ref="O19:O20"/>
    <mergeCell ref="P19:P20"/>
    <mergeCell ref="P9:P10"/>
    <mergeCell ref="P11:P12"/>
    <mergeCell ref="P13:P14"/>
    <mergeCell ref="G15:G16"/>
    <mergeCell ref="K15:K16"/>
    <mergeCell ref="M15:M16"/>
    <mergeCell ref="O15:O16"/>
    <mergeCell ref="P15:P16"/>
    <mergeCell ref="O9:O10"/>
    <mergeCell ref="O11:O12"/>
    <mergeCell ref="G13:G14"/>
    <mergeCell ref="K13:K14"/>
    <mergeCell ref="M13:M14"/>
    <mergeCell ref="O13:O14"/>
    <mergeCell ref="M9:M10"/>
    <mergeCell ref="M11:M12"/>
    <mergeCell ref="B10:B11"/>
    <mergeCell ref="B14:B15"/>
    <mergeCell ref="G9:G10"/>
    <mergeCell ref="H8:I8"/>
    <mergeCell ref="K9:K10"/>
    <mergeCell ref="G11:G12"/>
    <mergeCell ref="K11:K1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6F4F-3FE7-584C-850C-1E8B7A13C3C1}">
  <dimension ref="B8:Q23"/>
  <sheetViews>
    <sheetView topLeftCell="A4" workbookViewId="0">
      <selection activeCell="R17" sqref="R17"/>
    </sheetView>
  </sheetViews>
  <sheetFormatPr baseColWidth="10" defaultRowHeight="15"/>
  <cols>
    <col min="11" max="11" width="2" bestFit="1" customWidth="1"/>
    <col min="14" max="14" width="16" bestFit="1" customWidth="1"/>
  </cols>
  <sheetData>
    <row r="8" spans="2:17" ht="23" customHeight="1">
      <c r="F8" s="77" t="s">
        <v>71</v>
      </c>
      <c r="G8" s="77" t="s">
        <v>65</v>
      </c>
      <c r="H8" s="126"/>
      <c r="I8" s="126"/>
      <c r="J8" s="77" t="s">
        <v>1</v>
      </c>
      <c r="K8" s="78"/>
      <c r="L8" s="77" t="s">
        <v>67</v>
      </c>
      <c r="M8" s="77"/>
      <c r="N8" s="77" t="s">
        <v>68</v>
      </c>
      <c r="O8" s="83" t="s">
        <v>69</v>
      </c>
      <c r="P8" s="81" t="s">
        <v>70</v>
      </c>
    </row>
    <row r="9" spans="2:17" ht="16">
      <c r="F9" s="76">
        <v>1E-3</v>
      </c>
      <c r="G9" s="125">
        <v>0</v>
      </c>
      <c r="H9" s="74">
        <f>$C$18</f>
        <v>-0.49999999999999994</v>
      </c>
      <c r="I9" s="74">
        <f>$D$18</f>
        <v>0.5</v>
      </c>
      <c r="J9" s="75">
        <f>C14</f>
        <v>1</v>
      </c>
      <c r="K9" s="104" t="s">
        <v>0</v>
      </c>
      <c r="L9" s="59">
        <f t="array" ref="L9:L10">MMULT(H9:I10,J9:J10)</f>
        <v>-0.49999999999999994</v>
      </c>
      <c r="M9" s="113" cm="1">
        <f t="array" ref="M9">MAX(ABS(L9:L10))</f>
        <v>0.74999999999999989</v>
      </c>
      <c r="N9" s="82">
        <f>L9/M9</f>
        <v>-0.66666666666666674</v>
      </c>
      <c r="O9" s="127"/>
      <c r="P9" s="127"/>
    </row>
    <row r="10" spans="2:17">
      <c r="B10" s="104" t="s">
        <v>64</v>
      </c>
      <c r="C10" s="74">
        <v>1</v>
      </c>
      <c r="D10" s="74">
        <v>2</v>
      </c>
      <c r="G10" s="125"/>
      <c r="H10" s="74">
        <f>$C$19</f>
        <v>0.74999999999999989</v>
      </c>
      <c r="I10" s="74">
        <f>$D$19</f>
        <v>-0.24999999999999994</v>
      </c>
      <c r="J10" s="75">
        <f>C15</f>
        <v>0</v>
      </c>
      <c r="K10" s="104"/>
      <c r="L10" s="59">
        <v>0.74999999999999989</v>
      </c>
      <c r="M10" s="113"/>
      <c r="N10" s="82">
        <f>L10/M9</f>
        <v>1</v>
      </c>
      <c r="O10" s="128"/>
      <c r="P10" s="128"/>
    </row>
    <row r="11" spans="2:17">
      <c r="B11" s="104"/>
      <c r="C11" s="74">
        <v>3</v>
      </c>
      <c r="D11" s="74">
        <v>2</v>
      </c>
      <c r="G11" s="125">
        <f>G9+1</f>
        <v>1</v>
      </c>
      <c r="H11" s="74">
        <f>$C$18</f>
        <v>-0.49999999999999994</v>
      </c>
      <c r="I11" s="74">
        <f>$D$18</f>
        <v>0.5</v>
      </c>
      <c r="J11" s="80">
        <f>N9</f>
        <v>-0.66666666666666674</v>
      </c>
      <c r="K11" s="104" t="s">
        <v>0</v>
      </c>
      <c r="L11" s="59">
        <f t="array" ref="L11:L12">MMULT(H11:I12,J11:J12)</f>
        <v>0.83333333333333326</v>
      </c>
      <c r="M11" s="113" cm="1">
        <f t="array" ref="M11">MAX(ABS(L11:L12))</f>
        <v>0.83333333333333326</v>
      </c>
      <c r="N11" s="82">
        <f>L11/M11</f>
        <v>1</v>
      </c>
      <c r="O11" s="128"/>
      <c r="P11" s="128"/>
    </row>
    <row r="12" spans="2:17">
      <c r="G12" s="125"/>
      <c r="H12" s="74">
        <f>$C$19</f>
        <v>0.74999999999999989</v>
      </c>
      <c r="I12" s="74">
        <f>$D$19</f>
        <v>-0.24999999999999994</v>
      </c>
      <c r="J12" s="80">
        <f>N10</f>
        <v>1</v>
      </c>
      <c r="K12" s="104"/>
      <c r="L12" s="59">
        <v>-0.75</v>
      </c>
      <c r="M12" s="113"/>
      <c r="N12" s="82">
        <f>L12/M11</f>
        <v>-0.90000000000000013</v>
      </c>
      <c r="O12" s="129"/>
      <c r="P12" s="129"/>
    </row>
    <row r="13" spans="2:17">
      <c r="G13" s="125">
        <f>G11+1</f>
        <v>2</v>
      </c>
      <c r="H13" s="74">
        <f>$C$18</f>
        <v>-0.49999999999999994</v>
      </c>
      <c r="I13" s="74">
        <f>$D$18</f>
        <v>0.5</v>
      </c>
      <c r="J13" s="80">
        <f>N11</f>
        <v>1</v>
      </c>
      <c r="K13" s="104" t="s">
        <v>0</v>
      </c>
      <c r="L13" s="59">
        <f t="array" ref="L13:L14">MMULT(H13:I14,J13:J14)</f>
        <v>-0.95</v>
      </c>
      <c r="M13" s="113" cm="1">
        <f t="array" ref="M13">MAX(ABS(L13:L14))</f>
        <v>0.97499999999999987</v>
      </c>
      <c r="N13" s="79">
        <f>L13/M13</f>
        <v>-0.97435897435897445</v>
      </c>
      <c r="O13" s="107">
        <f>ABS(M13-M11)</f>
        <v>0.14166666666666661</v>
      </c>
      <c r="P13" s="139" t="str">
        <f>IF(O13&lt;=$F$9,"CONVERGE","DIVERGE")</f>
        <v>DIVERGE</v>
      </c>
      <c r="Q13" s="136"/>
    </row>
    <row r="14" spans="2:17">
      <c r="B14" s="105" t="s">
        <v>1</v>
      </c>
      <c r="C14" s="75">
        <v>1</v>
      </c>
      <c r="G14" s="125"/>
      <c r="H14" s="74">
        <f>$C$19</f>
        <v>0.74999999999999989</v>
      </c>
      <c r="I14" s="74">
        <f>$D$19</f>
        <v>-0.24999999999999994</v>
      </c>
      <c r="J14" s="80">
        <f>N12</f>
        <v>-0.90000000000000013</v>
      </c>
      <c r="K14" s="104"/>
      <c r="L14" s="59">
        <v>0.97499999999999987</v>
      </c>
      <c r="M14" s="113"/>
      <c r="N14" s="79">
        <f>L14/M13</f>
        <v>1</v>
      </c>
      <c r="O14" s="104"/>
      <c r="P14" s="139"/>
      <c r="Q14" s="136"/>
    </row>
    <row r="15" spans="2:17">
      <c r="B15" s="107"/>
      <c r="C15" s="75">
        <v>0</v>
      </c>
      <c r="G15" s="125">
        <f t="shared" ref="G15" si="0">G13+1</f>
        <v>3</v>
      </c>
      <c r="H15" s="74">
        <f t="shared" ref="H15" si="1">$C$18</f>
        <v>-0.49999999999999994</v>
      </c>
      <c r="I15" s="74">
        <f t="shared" ref="I15" si="2">$D$18</f>
        <v>0.5</v>
      </c>
      <c r="J15" s="80">
        <f t="shared" ref="J15:J18" si="3">N13</f>
        <v>-0.97435897435897445</v>
      </c>
      <c r="K15" s="104" t="s">
        <v>0</v>
      </c>
      <c r="L15" s="59">
        <f t="array" ref="L15:L16">MMULT(H15:I16,J15:J16)</f>
        <v>0.98717948717948723</v>
      </c>
      <c r="M15" s="113" cm="1">
        <f t="array" ref="M15">MAX(ABS(L15:L16))</f>
        <v>0.98717948717948723</v>
      </c>
      <c r="N15" s="79">
        <f t="shared" ref="N15" si="4">L15/M15</f>
        <v>1</v>
      </c>
      <c r="O15" s="107">
        <f t="shared" ref="O15" si="5">ABS(M15-M13)</f>
        <v>1.2179487179487358E-2</v>
      </c>
      <c r="P15" s="137" t="str">
        <f t="shared" ref="P15" si="6">IF(O15&lt;=$F$9,"CONVERGE","DIVERGE")</f>
        <v>DIVERGE</v>
      </c>
    </row>
    <row r="16" spans="2:17">
      <c r="G16" s="125"/>
      <c r="H16" s="74">
        <f t="shared" ref="H16" si="7">$C$19</f>
        <v>0.74999999999999989</v>
      </c>
      <c r="I16" s="74">
        <f t="shared" ref="I16" si="8">$D$19</f>
        <v>-0.24999999999999994</v>
      </c>
      <c r="J16" s="80">
        <f t="shared" si="3"/>
        <v>1</v>
      </c>
      <c r="K16" s="104"/>
      <c r="L16" s="59">
        <v>-0.98076923076923062</v>
      </c>
      <c r="M16" s="113"/>
      <c r="N16" s="79">
        <f t="shared" ref="N16" si="9">L16/M15</f>
        <v>-0.99350649350649334</v>
      </c>
      <c r="O16" s="104"/>
      <c r="P16" s="138"/>
    </row>
    <row r="17" spans="2:16">
      <c r="G17" s="125">
        <f t="shared" ref="G17:G19" si="10">G15+1</f>
        <v>4</v>
      </c>
      <c r="H17" s="74">
        <f t="shared" ref="H17:H19" si="11">$C$18</f>
        <v>-0.49999999999999994</v>
      </c>
      <c r="I17" s="74">
        <f t="shared" ref="I17:I19" si="12">$D$18</f>
        <v>0.5</v>
      </c>
      <c r="J17" s="80">
        <f t="shared" si="3"/>
        <v>1</v>
      </c>
      <c r="K17" s="104" t="s">
        <v>0</v>
      </c>
      <c r="L17" s="59">
        <f t="array" ref="L17:L18">MMULT(H17:I18,J17:J18)</f>
        <v>-0.99675324675324661</v>
      </c>
      <c r="M17" s="113" cm="1">
        <f t="array" ref="M17">MAX(ABS(L17:L18))</f>
        <v>0.99837662337662314</v>
      </c>
      <c r="N17" s="79">
        <f t="shared" ref="N17" si="13">L17/M17</f>
        <v>-0.99837398373983754</v>
      </c>
      <c r="O17" s="107">
        <f t="shared" ref="O17" si="14">ABS(M17-M15)</f>
        <v>1.1197136197135915E-2</v>
      </c>
      <c r="P17" s="137" t="str">
        <f t="shared" ref="P17:P19" si="15">IF(O17&lt;=$F$9,"CONVERGE","DIVERGE")</f>
        <v>DIVERGE</v>
      </c>
    </row>
    <row r="18" spans="2:16">
      <c r="B18" s="139"/>
      <c r="C18" s="84">
        <f t="array" ref="C18:D19">MINVERSE(C10:D11)</f>
        <v>-0.49999999999999994</v>
      </c>
      <c r="D18" s="84">
        <v>0.5</v>
      </c>
      <c r="G18" s="125"/>
      <c r="H18" s="74">
        <f t="shared" ref="H18:H20" si="16">$C$19</f>
        <v>0.74999999999999989</v>
      </c>
      <c r="I18" s="74">
        <f t="shared" ref="I18:I20" si="17">$D$19</f>
        <v>-0.24999999999999994</v>
      </c>
      <c r="J18" s="80">
        <f t="shared" si="3"/>
        <v>-0.99350649350649334</v>
      </c>
      <c r="K18" s="104"/>
      <c r="L18" s="59">
        <v>0.99837662337662314</v>
      </c>
      <c r="M18" s="113"/>
      <c r="N18" s="79">
        <f t="shared" ref="N18" si="18">L18/M17</f>
        <v>1</v>
      </c>
      <c r="O18" s="104"/>
      <c r="P18" s="138"/>
    </row>
    <row r="19" spans="2:16">
      <c r="B19" s="139"/>
      <c r="C19" s="84">
        <v>0.74999999999999989</v>
      </c>
      <c r="D19" s="84">
        <v>-0.24999999999999994</v>
      </c>
      <c r="G19" s="125">
        <f t="shared" si="10"/>
        <v>5</v>
      </c>
      <c r="H19" s="74">
        <f t="shared" si="11"/>
        <v>-0.49999999999999994</v>
      </c>
      <c r="I19" s="74">
        <f t="shared" si="12"/>
        <v>0.5</v>
      </c>
      <c r="J19" s="80">
        <f t="shared" ref="J19:J20" si="19">N17</f>
        <v>-0.99837398373983754</v>
      </c>
      <c r="K19" s="104" t="s">
        <v>0</v>
      </c>
      <c r="L19" s="59">
        <f t="array" ref="L19:L20">MMULT(H19:I20,J19:J20)</f>
        <v>0.99918699186991877</v>
      </c>
      <c r="M19" s="113" cm="1">
        <f t="array" ref="M19">MAX(ABS(L19:L20))</f>
        <v>0.99918699186991877</v>
      </c>
      <c r="N19" s="79">
        <f t="shared" ref="N19" si="20">L19/M19</f>
        <v>1</v>
      </c>
      <c r="O19" s="107">
        <f t="shared" ref="O19" si="21">ABS(M19-M17)</f>
        <v>8.1036849329563232E-4</v>
      </c>
      <c r="P19" s="137" t="str">
        <f t="shared" si="15"/>
        <v>CONVERGE</v>
      </c>
    </row>
    <row r="20" spans="2:16">
      <c r="G20" s="125"/>
      <c r="H20" s="74">
        <f t="shared" si="16"/>
        <v>0.74999999999999989</v>
      </c>
      <c r="I20" s="74">
        <f t="shared" si="17"/>
        <v>-0.24999999999999994</v>
      </c>
      <c r="J20" s="80">
        <f t="shared" si="19"/>
        <v>1</v>
      </c>
      <c r="K20" s="104"/>
      <c r="L20" s="59">
        <v>-0.99878048780487805</v>
      </c>
      <c r="M20" s="113"/>
      <c r="N20" s="79">
        <f t="shared" ref="N20" si="22">L20/M19</f>
        <v>-0.9995931651749389</v>
      </c>
      <c r="O20" s="104"/>
      <c r="P20" s="138"/>
    </row>
    <row r="21" spans="2:16">
      <c r="G21" s="121"/>
      <c r="H21" s="121"/>
      <c r="I21" s="121"/>
      <c r="J21" s="121"/>
      <c r="K21" s="121"/>
      <c r="L21" s="121"/>
      <c r="M21" s="121"/>
      <c r="N21" s="121"/>
      <c r="O21" s="121"/>
      <c r="P21" s="121"/>
    </row>
    <row r="22" spans="2:16">
      <c r="G22" s="121"/>
      <c r="H22" s="121"/>
      <c r="I22" s="121"/>
      <c r="J22" s="121"/>
      <c r="K22" s="121"/>
      <c r="L22" s="121"/>
      <c r="M22" s="121"/>
      <c r="N22" s="121"/>
      <c r="O22" s="121"/>
      <c r="P22" s="121"/>
    </row>
    <row r="23" spans="2:16">
      <c r="G23" s="121"/>
      <c r="H23" s="121"/>
      <c r="I23" s="121"/>
      <c r="J23" s="121"/>
      <c r="K23" s="121"/>
      <c r="L23" s="121"/>
      <c r="M23" s="121"/>
      <c r="N23" s="121"/>
      <c r="O23" s="121"/>
      <c r="P23" s="121"/>
    </row>
  </sheetData>
  <mergeCells count="36">
    <mergeCell ref="K15:K16"/>
    <mergeCell ref="M15:M16"/>
    <mergeCell ref="O15:O16"/>
    <mergeCell ref="B18:B19"/>
    <mergeCell ref="G21:P23"/>
    <mergeCell ref="G17:G18"/>
    <mergeCell ref="K17:K18"/>
    <mergeCell ref="M17:M18"/>
    <mergeCell ref="O17:O18"/>
    <mergeCell ref="P17:P18"/>
    <mergeCell ref="G19:G20"/>
    <mergeCell ref="K19:K20"/>
    <mergeCell ref="M19:M20"/>
    <mergeCell ref="O19:O20"/>
    <mergeCell ref="P19:P20"/>
    <mergeCell ref="Q13:Q14"/>
    <mergeCell ref="B10:B11"/>
    <mergeCell ref="G11:G12"/>
    <mergeCell ref="K11:K12"/>
    <mergeCell ref="M11:M12"/>
    <mergeCell ref="O11:O12"/>
    <mergeCell ref="P11:P12"/>
    <mergeCell ref="P9:P10"/>
    <mergeCell ref="B14:B15"/>
    <mergeCell ref="P15:P16"/>
    <mergeCell ref="G13:G14"/>
    <mergeCell ref="K13:K14"/>
    <mergeCell ref="M13:M14"/>
    <mergeCell ref="O13:O14"/>
    <mergeCell ref="P13:P14"/>
    <mergeCell ref="G15:G16"/>
    <mergeCell ref="H8:I8"/>
    <mergeCell ref="G9:G10"/>
    <mergeCell ref="K9:K10"/>
    <mergeCell ref="M9:M10"/>
    <mergeCell ref="O9:O1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3BE2-F9F1-C64F-8AB6-CC75CE65CF51}">
  <dimension ref="B8:S31"/>
  <sheetViews>
    <sheetView topLeftCell="B7" workbookViewId="0">
      <selection activeCell="V23" sqref="V23"/>
    </sheetView>
  </sheetViews>
  <sheetFormatPr baseColWidth="10" defaultRowHeight="15"/>
  <cols>
    <col min="14" max="14" width="2" bestFit="1" customWidth="1"/>
    <col min="17" max="17" width="16" bestFit="1" customWidth="1"/>
  </cols>
  <sheetData>
    <row r="8" spans="2:19" ht="23" customHeight="1">
      <c r="H8" s="77" t="s">
        <v>71</v>
      </c>
      <c r="I8" s="77" t="s">
        <v>65</v>
      </c>
      <c r="J8" s="126" t="s">
        <v>66</v>
      </c>
      <c r="K8" s="126"/>
      <c r="L8" s="77"/>
      <c r="M8" s="77" t="s">
        <v>1</v>
      </c>
      <c r="N8" s="78"/>
      <c r="O8" s="77" t="s">
        <v>67</v>
      </c>
      <c r="P8" s="77"/>
      <c r="Q8" s="77" t="s">
        <v>68</v>
      </c>
      <c r="R8" s="83" t="s">
        <v>69</v>
      </c>
      <c r="S8" s="81" t="s">
        <v>70</v>
      </c>
    </row>
    <row r="9" spans="2:19" ht="16">
      <c r="H9" s="88">
        <v>3.0000000000000001E-3</v>
      </c>
      <c r="I9" s="125">
        <v>0</v>
      </c>
      <c r="J9" s="74">
        <f>$C$10</f>
        <v>2</v>
      </c>
      <c r="K9" s="74">
        <f>$D$10</f>
        <v>1</v>
      </c>
      <c r="L9" s="74">
        <f>$E$10</f>
        <v>1</v>
      </c>
      <c r="M9" s="75">
        <f>C17</f>
        <v>1</v>
      </c>
      <c r="N9" s="105" t="s">
        <v>0</v>
      </c>
      <c r="O9" s="59">
        <f t="array" ref="O9:O11">MMULT(J9:L11,M9:M11)</f>
        <v>13</v>
      </c>
      <c r="P9" s="113" cm="1">
        <f t="array" ref="P9">MAX(ABS(O9:O11))</f>
        <v>23</v>
      </c>
      <c r="Q9" s="79">
        <f>O9/P9</f>
        <v>0.56521739130434778</v>
      </c>
      <c r="R9" s="127"/>
      <c r="S9" s="127"/>
    </row>
    <row r="10" spans="2:19">
      <c r="B10" s="104" t="s">
        <v>64</v>
      </c>
      <c r="C10" s="74">
        <v>2</v>
      </c>
      <c r="D10" s="74">
        <v>1</v>
      </c>
      <c r="E10" s="74">
        <v>1</v>
      </c>
      <c r="I10" s="125"/>
      <c r="J10" s="74">
        <f>$C$11</f>
        <v>1</v>
      </c>
      <c r="K10" s="74">
        <f>$D$11</f>
        <v>1</v>
      </c>
      <c r="L10" s="74">
        <f>$E$11</f>
        <v>2</v>
      </c>
      <c r="M10" s="75">
        <f>C18</f>
        <v>5</v>
      </c>
      <c r="N10" s="106"/>
      <c r="O10" s="59">
        <v>18</v>
      </c>
      <c r="P10" s="113"/>
      <c r="Q10" s="79">
        <f>O10/P9</f>
        <v>0.78260869565217395</v>
      </c>
      <c r="R10" s="128"/>
      <c r="S10" s="128"/>
    </row>
    <row r="11" spans="2:19">
      <c r="B11" s="104"/>
      <c r="C11" s="74">
        <v>1</v>
      </c>
      <c r="D11" s="74">
        <v>1</v>
      </c>
      <c r="E11" s="74">
        <v>2</v>
      </c>
      <c r="I11" s="125"/>
      <c r="J11" s="74">
        <f>$C$12</f>
        <v>1</v>
      </c>
      <c r="K11" s="74">
        <f>$D$12</f>
        <v>2</v>
      </c>
      <c r="L11" s="74">
        <f>$E$12</f>
        <v>2</v>
      </c>
      <c r="M11" s="75">
        <f>C19</f>
        <v>6</v>
      </c>
      <c r="N11" s="106"/>
      <c r="O11" s="59">
        <v>23</v>
      </c>
      <c r="P11" s="113"/>
      <c r="Q11" s="79">
        <f>O11/P9</f>
        <v>1</v>
      </c>
      <c r="R11" s="128"/>
      <c r="S11" s="128"/>
    </row>
    <row r="12" spans="2:19">
      <c r="B12" s="104"/>
      <c r="C12" s="74">
        <v>1</v>
      </c>
      <c r="D12" s="74">
        <v>2</v>
      </c>
      <c r="E12" s="74">
        <v>2</v>
      </c>
      <c r="I12" s="125">
        <v>1</v>
      </c>
      <c r="J12" s="74">
        <f>$C$10</f>
        <v>2</v>
      </c>
      <c r="K12" s="74">
        <f>$D$10</f>
        <v>1</v>
      </c>
      <c r="L12" s="74">
        <f>$E$10</f>
        <v>1</v>
      </c>
      <c r="M12" s="79">
        <f>Q9</f>
        <v>0.56521739130434778</v>
      </c>
      <c r="N12" s="104" t="s">
        <v>0</v>
      </c>
      <c r="O12" s="59">
        <f t="array" ref="O12:O14">MMULT(J12:L14,M12:M14)</f>
        <v>2.9130434782608696</v>
      </c>
      <c r="P12" s="113" cm="1">
        <f t="array" ref="P12">MAX(ABS(O12:O14))</f>
        <v>4.1304347826086953</v>
      </c>
      <c r="Q12" s="79">
        <f>O12/P12</f>
        <v>0.70526315789473693</v>
      </c>
      <c r="R12" s="128"/>
      <c r="S12" s="128"/>
    </row>
    <row r="13" spans="2:19">
      <c r="I13" s="125"/>
      <c r="J13" s="74">
        <f>$C$11</f>
        <v>1</v>
      </c>
      <c r="K13" s="74">
        <f>$D$11</f>
        <v>1</v>
      </c>
      <c r="L13" s="74">
        <f>$E$11</f>
        <v>2</v>
      </c>
      <c r="M13" s="79">
        <f t="shared" ref="M13:M14" si="0">Q10</f>
        <v>0.78260869565217395</v>
      </c>
      <c r="N13" s="104"/>
      <c r="O13" s="59">
        <v>3.3478260869565215</v>
      </c>
      <c r="P13" s="113"/>
      <c r="Q13" s="79">
        <f>O13/P12</f>
        <v>0.81052631578947365</v>
      </c>
      <c r="R13" s="128"/>
      <c r="S13" s="128"/>
    </row>
    <row r="14" spans="2:19">
      <c r="I14" s="125"/>
      <c r="J14" s="74">
        <f>$C$12</f>
        <v>1</v>
      </c>
      <c r="K14" s="74">
        <f>$D$12</f>
        <v>2</v>
      </c>
      <c r="L14" s="74">
        <f>$E$12</f>
        <v>2</v>
      </c>
      <c r="M14" s="79">
        <f t="shared" si="0"/>
        <v>1</v>
      </c>
      <c r="N14" s="104"/>
      <c r="O14" s="59">
        <v>4.1304347826086953</v>
      </c>
      <c r="P14" s="113"/>
      <c r="Q14" s="79">
        <f>O14/P12</f>
        <v>1</v>
      </c>
      <c r="R14" s="129"/>
      <c r="S14" s="129"/>
    </row>
    <row r="15" spans="2:19">
      <c r="I15" s="125">
        <v>2</v>
      </c>
      <c r="J15" s="74">
        <f>$C$10</f>
        <v>2</v>
      </c>
      <c r="K15" s="74">
        <f>$D$10</f>
        <v>1</v>
      </c>
      <c r="L15" s="74">
        <f>$E$10</f>
        <v>1</v>
      </c>
      <c r="M15" s="79">
        <f>Q12</f>
        <v>0.70526315789473693</v>
      </c>
      <c r="N15" s="104" t="s">
        <v>0</v>
      </c>
      <c r="O15" s="59">
        <f t="array" ref="O15:O17">MMULT(J15:L17,M15:M17)</f>
        <v>3.2210526315789476</v>
      </c>
      <c r="P15" s="113" cm="1">
        <f t="array" ref="P15">MAX(ABS(O15:O17))</f>
        <v>4.3263157894736839</v>
      </c>
      <c r="Q15" s="79">
        <f>O15/P15</f>
        <v>0.74452554744525556</v>
      </c>
      <c r="R15" s="104">
        <f>ABS(P15-P12)</f>
        <v>0.19588100686498855</v>
      </c>
      <c r="S15" s="104" t="str">
        <f>IF(R15&lt;=$H$9,"CONVERGE","DIVERGE")</f>
        <v>DIVERGE</v>
      </c>
    </row>
    <row r="16" spans="2:19">
      <c r="I16" s="125"/>
      <c r="J16" s="74">
        <f>$C$11</f>
        <v>1</v>
      </c>
      <c r="K16" s="74">
        <f>$D$11</f>
        <v>1</v>
      </c>
      <c r="L16" s="74">
        <f>$E$11</f>
        <v>2</v>
      </c>
      <c r="M16" s="79">
        <f t="shared" ref="M16:M18" si="1">Q13</f>
        <v>0.81052631578947365</v>
      </c>
      <c r="N16" s="104"/>
      <c r="O16" s="59">
        <v>3.5157894736842108</v>
      </c>
      <c r="P16" s="113"/>
      <c r="Q16" s="79">
        <f>O16/P15</f>
        <v>0.8126520681265208</v>
      </c>
      <c r="R16" s="104"/>
      <c r="S16" s="104"/>
    </row>
    <row r="17" spans="2:19">
      <c r="B17" s="104" t="s">
        <v>1</v>
      </c>
      <c r="C17" s="75">
        <v>1</v>
      </c>
      <c r="I17" s="125"/>
      <c r="J17" s="74">
        <f>$C$12</f>
        <v>1</v>
      </c>
      <c r="K17" s="74">
        <f>$D$12</f>
        <v>2</v>
      </c>
      <c r="L17" s="74">
        <f>$E$12</f>
        <v>2</v>
      </c>
      <c r="M17" s="79">
        <f t="shared" si="1"/>
        <v>1</v>
      </c>
      <c r="N17" s="104"/>
      <c r="O17" s="59">
        <v>4.3263157894736839</v>
      </c>
      <c r="P17" s="113"/>
      <c r="Q17" s="79">
        <f>O17/P15</f>
        <v>1</v>
      </c>
      <c r="R17" s="104"/>
      <c r="S17" s="104"/>
    </row>
    <row r="18" spans="2:19">
      <c r="B18" s="104"/>
      <c r="C18" s="75">
        <v>5</v>
      </c>
      <c r="I18" s="125">
        <v>3</v>
      </c>
      <c r="J18" s="74">
        <f t="shared" ref="J18" si="2">$C$10</f>
        <v>2</v>
      </c>
      <c r="K18" s="74">
        <f t="shared" ref="K18" si="3">$D$10</f>
        <v>1</v>
      </c>
      <c r="L18" s="74">
        <f t="shared" ref="L18" si="4">$E$10</f>
        <v>1</v>
      </c>
      <c r="M18" s="79">
        <f t="shared" si="1"/>
        <v>0.74452554744525556</v>
      </c>
      <c r="N18" s="104" t="s">
        <v>0</v>
      </c>
      <c r="O18" s="59">
        <f t="array" ref="O18:O20">MMULT(J18:L20,M18:M20)</f>
        <v>3.3017031630170317</v>
      </c>
      <c r="P18" s="113" cm="1">
        <f t="array" ref="P18">MAX(ABS(O18:O20))</f>
        <v>4.3698296836982973</v>
      </c>
      <c r="Q18" s="79">
        <f t="shared" ref="Q18" si="5">O18/P18</f>
        <v>0.75556792873051215</v>
      </c>
      <c r="R18" s="104">
        <f t="shared" ref="R18" si="6">ABS(P18-P15)</f>
        <v>4.3513894224613381E-2</v>
      </c>
      <c r="S18" s="104" t="str">
        <f t="shared" ref="S18" si="7">IF(R18&lt;=$H$9,"CONVERGE","DIVERGE")</f>
        <v>DIVERGE</v>
      </c>
    </row>
    <row r="19" spans="2:19">
      <c r="B19" s="104"/>
      <c r="C19" s="75">
        <v>6</v>
      </c>
      <c r="I19" s="125"/>
      <c r="J19" s="74">
        <f t="shared" ref="J19" si="8">$C$11</f>
        <v>1</v>
      </c>
      <c r="K19" s="74">
        <f t="shared" ref="K19" si="9">$D$11</f>
        <v>1</v>
      </c>
      <c r="L19" s="74">
        <f t="shared" ref="L19" si="10">$E$11</f>
        <v>2</v>
      </c>
      <c r="M19" s="79">
        <f t="shared" ref="M19:M23" si="11">Q16</f>
        <v>0.8126520681265208</v>
      </c>
      <c r="N19" s="104"/>
      <c r="O19" s="59">
        <v>3.5571776155717765</v>
      </c>
      <c r="P19" s="113"/>
      <c r="Q19" s="79">
        <f t="shared" ref="Q19" si="12">O19/P18</f>
        <v>0.81403118040089084</v>
      </c>
      <c r="R19" s="104"/>
      <c r="S19" s="104"/>
    </row>
    <row r="20" spans="2:19">
      <c r="I20" s="125"/>
      <c r="J20" s="74">
        <f t="shared" ref="J20" si="13">$C$12</f>
        <v>1</v>
      </c>
      <c r="K20" s="74">
        <f t="shared" ref="K20" si="14">$D$12</f>
        <v>2</v>
      </c>
      <c r="L20" s="74">
        <f t="shared" ref="L20" si="15">$E$12</f>
        <v>2</v>
      </c>
      <c r="M20" s="79">
        <f t="shared" si="11"/>
        <v>1</v>
      </c>
      <c r="N20" s="104"/>
      <c r="O20" s="59">
        <v>4.3698296836982973</v>
      </c>
      <c r="P20" s="113"/>
      <c r="Q20" s="79">
        <f t="shared" ref="Q20" si="16">O20/P18</f>
        <v>1</v>
      </c>
      <c r="R20" s="104"/>
      <c r="S20" s="104"/>
    </row>
    <row r="21" spans="2:19">
      <c r="I21" s="125">
        <v>4</v>
      </c>
      <c r="J21" s="74">
        <f t="shared" ref="J21:J24" si="17">$C$10</f>
        <v>2</v>
      </c>
      <c r="K21" s="74">
        <f t="shared" ref="K21:K24" si="18">$D$10</f>
        <v>1</v>
      </c>
      <c r="L21" s="74">
        <f t="shared" ref="L21:L24" si="19">$E$10</f>
        <v>1</v>
      </c>
      <c r="M21" s="79">
        <f t="shared" si="11"/>
        <v>0.75556792873051215</v>
      </c>
      <c r="N21" s="104" t="s">
        <v>0</v>
      </c>
      <c r="O21" s="59">
        <f t="array" ref="O21:O23">MMULT(J21:L23,M21:M23)</f>
        <v>3.3251670378619149</v>
      </c>
      <c r="P21" s="113" cm="1">
        <f t="array" ref="P21">MAX(ABS(O21:O23))</f>
        <v>4.3836302895322934</v>
      </c>
      <c r="Q21" s="79">
        <f t="shared" ref="Q21" si="20">O21/P21</f>
        <v>0.758541851898895</v>
      </c>
      <c r="R21" s="104">
        <f t="shared" ref="R21" si="21">ABS(P21-P18)</f>
        <v>1.3800605833996116E-2</v>
      </c>
      <c r="S21" s="104" t="str">
        <f t="shared" ref="S21" si="22">IF(R21&lt;=$H$9,"CONVERGE","DIVERGE")</f>
        <v>DIVERGE</v>
      </c>
    </row>
    <row r="22" spans="2:19">
      <c r="I22" s="125"/>
      <c r="J22" s="74">
        <f t="shared" ref="J22:J25" si="23">$C$11</f>
        <v>1</v>
      </c>
      <c r="K22" s="74">
        <f t="shared" ref="K22:K25" si="24">$D$11</f>
        <v>1</v>
      </c>
      <c r="L22" s="74">
        <f t="shared" ref="L22:L25" si="25">$E$11</f>
        <v>2</v>
      </c>
      <c r="M22" s="79">
        <f t="shared" si="11"/>
        <v>0.81403118040089084</v>
      </c>
      <c r="N22" s="104"/>
      <c r="O22" s="59">
        <v>3.5695991091314028</v>
      </c>
      <c r="P22" s="113"/>
      <c r="Q22" s="79">
        <f t="shared" ref="Q22" si="26">O22/P21</f>
        <v>0.81430204496380032</v>
      </c>
      <c r="R22" s="104"/>
      <c r="S22" s="104"/>
    </row>
    <row r="23" spans="2:19">
      <c r="I23" s="125"/>
      <c r="J23" s="74">
        <f t="shared" ref="J23" si="27">$C$12</f>
        <v>1</v>
      </c>
      <c r="K23" s="74">
        <f t="shared" ref="K23" si="28">$D$12</f>
        <v>2</v>
      </c>
      <c r="L23" s="74">
        <f t="shared" ref="L23" si="29">$E$12</f>
        <v>2</v>
      </c>
      <c r="M23" s="79">
        <f t="shared" si="11"/>
        <v>1</v>
      </c>
      <c r="N23" s="104"/>
      <c r="O23" s="59">
        <v>4.3836302895322934</v>
      </c>
      <c r="P23" s="113"/>
      <c r="Q23" s="79">
        <f t="shared" ref="Q23" si="30">O23/P21</f>
        <v>1</v>
      </c>
      <c r="R23" s="104"/>
      <c r="S23" s="104"/>
    </row>
    <row r="24" spans="2:19">
      <c r="I24" s="125">
        <v>5</v>
      </c>
      <c r="J24" s="74">
        <f t="shared" si="17"/>
        <v>2</v>
      </c>
      <c r="K24" s="74">
        <f t="shared" si="18"/>
        <v>1</v>
      </c>
      <c r="L24" s="74">
        <f t="shared" si="19"/>
        <v>1</v>
      </c>
      <c r="M24" s="79">
        <f t="shared" ref="M24:M26" si="31">Q21</f>
        <v>0.758541851898895</v>
      </c>
      <c r="N24" s="104" t="s">
        <v>0</v>
      </c>
      <c r="O24" s="59">
        <f t="array" ref="O24:O26">MMULT(J24:L26,M24:M26)</f>
        <v>3.3313857487615905</v>
      </c>
      <c r="P24" s="113" cm="1">
        <f t="array" ref="P24">MAX(ABS(O24:O26))</f>
        <v>4.3871459418264962</v>
      </c>
      <c r="Q24" s="79">
        <f t="shared" ref="Q24" si="32">O24/P24</f>
        <v>0.75935147654892876</v>
      </c>
      <c r="R24" s="104">
        <f t="shared" ref="R24" si="33">ABS(P24-P21)</f>
        <v>3.515652294202809E-3</v>
      </c>
      <c r="S24" s="104" t="str">
        <f t="shared" ref="S24" si="34">IF(R24&lt;=$H$9,"CONVERGE","DIVERGE")</f>
        <v>DIVERGE</v>
      </c>
    </row>
    <row r="25" spans="2:19">
      <c r="I25" s="125"/>
      <c r="J25" s="74">
        <f t="shared" si="23"/>
        <v>1</v>
      </c>
      <c r="K25" s="74">
        <f t="shared" si="24"/>
        <v>1</v>
      </c>
      <c r="L25" s="74">
        <f t="shared" si="25"/>
        <v>2</v>
      </c>
      <c r="M25" s="79">
        <f t="shared" si="31"/>
        <v>0.81430204496380032</v>
      </c>
      <c r="N25" s="104"/>
      <c r="O25" s="59">
        <v>3.5728438968626954</v>
      </c>
      <c r="P25" s="113"/>
      <c r="Q25" s="79">
        <f t="shared" ref="Q25" si="35">O25/P24</f>
        <v>0.81438911407064263</v>
      </c>
      <c r="R25" s="104"/>
      <c r="S25" s="104"/>
    </row>
    <row r="26" spans="2:19">
      <c r="I26" s="125"/>
      <c r="J26" s="74">
        <f t="shared" ref="J26" si="36">$C$12</f>
        <v>1</v>
      </c>
      <c r="K26" s="74">
        <f t="shared" ref="K26" si="37">$D$12</f>
        <v>2</v>
      </c>
      <c r="L26" s="74">
        <f t="shared" ref="L26" si="38">$E$12</f>
        <v>2</v>
      </c>
      <c r="M26" s="79">
        <f t="shared" si="31"/>
        <v>1</v>
      </c>
      <c r="N26" s="104"/>
      <c r="O26" s="59">
        <v>4.3871459418264962</v>
      </c>
      <c r="P26" s="113"/>
      <c r="Q26" s="79">
        <f t="shared" ref="Q26" si="39">O26/P24</f>
        <v>1</v>
      </c>
      <c r="R26" s="104"/>
      <c r="S26" s="104"/>
    </row>
    <row r="27" spans="2:19">
      <c r="I27" s="125">
        <v>6</v>
      </c>
      <c r="J27" s="74">
        <f t="shared" ref="J27" si="40">$C$10</f>
        <v>2</v>
      </c>
      <c r="K27" s="74">
        <f t="shared" ref="K27" si="41">$D$10</f>
        <v>1</v>
      </c>
      <c r="L27" s="74">
        <f t="shared" ref="L27" si="42">$E$10</f>
        <v>1</v>
      </c>
      <c r="M27" s="79">
        <f t="shared" ref="M27:M29" si="43">Q24</f>
        <v>0.75935147654892876</v>
      </c>
      <c r="N27" s="104" t="s">
        <v>0</v>
      </c>
      <c r="O27" s="59">
        <f t="array" ref="O27:O29">MMULT(J27:L29,M27:M29)</f>
        <v>3.3330920671685003</v>
      </c>
      <c r="P27" s="113" cm="1">
        <f t="array" ref="P27">MAX(ABS(O27:O29))</f>
        <v>4.3881297046902139</v>
      </c>
      <c r="Q27" s="79">
        <f t="shared" ref="Q27" si="44">O27/P27</f>
        <v>0.7595700882783738</v>
      </c>
      <c r="R27" s="104">
        <f t="shared" ref="R27" si="45">ABS(P27-P24)</f>
        <v>9.837628637177076E-4</v>
      </c>
      <c r="S27" s="104" t="str">
        <f t="shared" ref="S27" si="46">IF(R27&lt;=$H$9,"CONVERGE","DIVERGE")</f>
        <v>CONVERGE</v>
      </c>
    </row>
    <row r="28" spans="2:19">
      <c r="I28" s="125"/>
      <c r="J28" s="74">
        <f t="shared" ref="J28" si="47">$C$11</f>
        <v>1</v>
      </c>
      <c r="K28" s="74">
        <f t="shared" ref="K28" si="48">$D$11</f>
        <v>1</v>
      </c>
      <c r="L28" s="74">
        <f t="shared" ref="L28" si="49">$E$11</f>
        <v>2</v>
      </c>
      <c r="M28" s="79">
        <f t="shared" si="43"/>
        <v>0.81438911407064263</v>
      </c>
      <c r="N28" s="104"/>
      <c r="O28" s="59">
        <v>3.5737405906195714</v>
      </c>
      <c r="P28" s="113"/>
      <c r="Q28" s="79">
        <f t="shared" ref="Q28" si="50">O28/P27</f>
        <v>0.81441088370742787</v>
      </c>
      <c r="R28" s="104"/>
      <c r="S28" s="104"/>
    </row>
    <row r="29" spans="2:19">
      <c r="I29" s="125"/>
      <c r="J29" s="74">
        <f t="shared" ref="J29" si="51">$C$12</f>
        <v>1</v>
      </c>
      <c r="K29" s="74">
        <f t="shared" ref="K29" si="52">$D$12</f>
        <v>2</v>
      </c>
      <c r="L29" s="74">
        <f t="shared" ref="L29" si="53">$E$12</f>
        <v>2</v>
      </c>
      <c r="M29" s="79">
        <f t="shared" si="43"/>
        <v>1</v>
      </c>
      <c r="N29" s="104"/>
      <c r="O29" s="59">
        <v>4.3881297046902139</v>
      </c>
      <c r="P29" s="113"/>
      <c r="Q29" s="79">
        <f t="shared" ref="Q29" si="54">O29/P27</f>
        <v>1</v>
      </c>
      <c r="R29" s="104"/>
      <c r="S29" s="104"/>
    </row>
    <row r="30" spans="2:19"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</row>
    <row r="31" spans="2:19"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</row>
  </sheetData>
  <mergeCells count="37">
    <mergeCell ref="J8:K8"/>
    <mergeCell ref="N9:N11"/>
    <mergeCell ref="P21:P23"/>
    <mergeCell ref="R21:R23"/>
    <mergeCell ref="B17:B19"/>
    <mergeCell ref="I12:I14"/>
    <mergeCell ref="N12:N14"/>
    <mergeCell ref="I18:I20"/>
    <mergeCell ref="N18:N20"/>
    <mergeCell ref="B10:B12"/>
    <mergeCell ref="I9:I11"/>
    <mergeCell ref="S21:S23"/>
    <mergeCell ref="S9:S14"/>
    <mergeCell ref="I15:I17"/>
    <mergeCell ref="N15:N17"/>
    <mergeCell ref="P15:P17"/>
    <mergeCell ref="R15:R17"/>
    <mergeCell ref="S15:S17"/>
    <mergeCell ref="P12:P14"/>
    <mergeCell ref="P18:P20"/>
    <mergeCell ref="R18:R20"/>
    <mergeCell ref="S18:S20"/>
    <mergeCell ref="I21:I23"/>
    <mergeCell ref="N21:N23"/>
    <mergeCell ref="P9:P11"/>
    <mergeCell ref="R9:R14"/>
    <mergeCell ref="I30:S31"/>
    <mergeCell ref="R24:R26"/>
    <mergeCell ref="S24:S26"/>
    <mergeCell ref="I27:I29"/>
    <mergeCell ref="N27:N29"/>
    <mergeCell ref="P27:P29"/>
    <mergeCell ref="R27:R29"/>
    <mergeCell ref="S27:S29"/>
    <mergeCell ref="I24:I26"/>
    <mergeCell ref="N24:N26"/>
    <mergeCell ref="P24:P2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7E14-2283-3142-BB09-77B50F245E48}">
  <dimension ref="B8:R52"/>
  <sheetViews>
    <sheetView topLeftCell="B5" workbookViewId="0">
      <selection activeCell="U8" sqref="U8"/>
    </sheetView>
  </sheetViews>
  <sheetFormatPr baseColWidth="10" defaultRowHeight="15"/>
  <cols>
    <col min="13" max="13" width="2" bestFit="1" customWidth="1"/>
    <col min="16" max="16" width="16" bestFit="1" customWidth="1"/>
  </cols>
  <sheetData>
    <row r="8" spans="2:18" ht="23" customHeight="1">
      <c r="G8" s="77" t="s">
        <v>71</v>
      </c>
      <c r="H8" s="77" t="s">
        <v>65</v>
      </c>
      <c r="I8" s="126"/>
      <c r="J8" s="126"/>
      <c r="K8" s="77"/>
      <c r="L8" s="77" t="s">
        <v>1</v>
      </c>
      <c r="M8" s="78"/>
      <c r="N8" s="77" t="s">
        <v>67</v>
      </c>
      <c r="O8" s="77"/>
      <c r="P8" s="77" t="s">
        <v>68</v>
      </c>
      <c r="Q8" s="83" t="s">
        <v>69</v>
      </c>
      <c r="R8" s="81" t="s">
        <v>70</v>
      </c>
    </row>
    <row r="9" spans="2:18" ht="16">
      <c r="G9" s="88">
        <v>3.0000000000000001E-3</v>
      </c>
      <c r="H9" s="125">
        <v>0</v>
      </c>
      <c r="I9" s="90">
        <f>$C$20</f>
        <v>0.66666666666666674</v>
      </c>
      <c r="J9" s="90">
        <f>$D$20</f>
        <v>0</v>
      </c>
      <c r="K9" s="90">
        <f>$E$20</f>
        <v>-0.33333333333333337</v>
      </c>
      <c r="L9" s="75">
        <f>C15</f>
        <v>1</v>
      </c>
      <c r="M9" s="104" t="s">
        <v>0</v>
      </c>
      <c r="N9" s="59">
        <f t="array" ref="N9:N11">MMULT(I9:K11,L9:L11)</f>
        <v>-1.3333333333333333</v>
      </c>
      <c r="O9" s="113" cm="1">
        <f t="array" ref="O9">MAX(ABS(N9:N11))</f>
        <v>2.666666666666667</v>
      </c>
      <c r="P9" s="79">
        <f>N9/O9</f>
        <v>-0.49999999999999989</v>
      </c>
      <c r="Q9" s="140"/>
      <c r="R9" s="140"/>
    </row>
    <row r="10" spans="2:18">
      <c r="B10" s="104" t="s">
        <v>64</v>
      </c>
      <c r="C10" s="74">
        <v>2</v>
      </c>
      <c r="D10" s="74">
        <v>1</v>
      </c>
      <c r="E10" s="74">
        <v>1</v>
      </c>
      <c r="H10" s="125"/>
      <c r="I10" s="90">
        <f>$C$21</f>
        <v>0</v>
      </c>
      <c r="J10" s="90">
        <f>$D$21</f>
        <v>-1</v>
      </c>
      <c r="K10" s="90">
        <f>$E$21</f>
        <v>1</v>
      </c>
      <c r="L10" s="75">
        <f>C16</f>
        <v>5</v>
      </c>
      <c r="M10" s="104"/>
      <c r="N10" s="59">
        <v>1</v>
      </c>
      <c r="O10" s="113"/>
      <c r="P10" s="79">
        <f>N10/O9</f>
        <v>0.37499999999999994</v>
      </c>
      <c r="Q10" s="140"/>
      <c r="R10" s="140"/>
    </row>
    <row r="11" spans="2:18">
      <c r="B11" s="104"/>
      <c r="C11" s="74">
        <v>1</v>
      </c>
      <c r="D11" s="74">
        <v>1</v>
      </c>
      <c r="E11" s="74">
        <v>2</v>
      </c>
      <c r="H11" s="125"/>
      <c r="I11" s="90">
        <f>$C$22</f>
        <v>-0.33333333333333337</v>
      </c>
      <c r="J11" s="90">
        <f>$D$22</f>
        <v>1</v>
      </c>
      <c r="K11" s="90">
        <f>$E$22</f>
        <v>-0.33333333333333331</v>
      </c>
      <c r="L11" s="75">
        <f>C17</f>
        <v>6</v>
      </c>
      <c r="M11" s="104"/>
      <c r="N11" s="59">
        <v>2.666666666666667</v>
      </c>
      <c r="O11" s="113"/>
      <c r="P11" s="79">
        <f>N11/O9</f>
        <v>1</v>
      </c>
      <c r="Q11" s="140"/>
      <c r="R11" s="140"/>
    </row>
    <row r="12" spans="2:18">
      <c r="B12" s="104"/>
      <c r="C12" s="74">
        <v>1</v>
      </c>
      <c r="D12" s="74">
        <v>2</v>
      </c>
      <c r="E12" s="74">
        <v>2</v>
      </c>
      <c r="H12" s="125">
        <v>1</v>
      </c>
      <c r="I12" s="90">
        <f>$C$20</f>
        <v>0.66666666666666674</v>
      </c>
      <c r="J12" s="90">
        <f>$D$20</f>
        <v>0</v>
      </c>
      <c r="K12" s="90">
        <f>$E$20</f>
        <v>-0.33333333333333337</v>
      </c>
      <c r="L12" s="79">
        <f>P9</f>
        <v>-0.49999999999999989</v>
      </c>
      <c r="M12" s="104" t="s">
        <v>0</v>
      </c>
      <c r="N12" s="59">
        <f t="array" ref="N12:N14">MMULT(I12:K14,L12:L14)</f>
        <v>-0.66666666666666674</v>
      </c>
      <c r="O12" s="113" cm="1">
        <f t="array" ref="O12">MAX(ABS(N12:N14))</f>
        <v>0.66666666666666674</v>
      </c>
      <c r="P12" s="79">
        <f>N12/O12</f>
        <v>-1</v>
      </c>
      <c r="Q12" s="140"/>
      <c r="R12" s="140"/>
    </row>
    <row r="13" spans="2:18">
      <c r="H13" s="125"/>
      <c r="I13" s="90">
        <f>$C$21</f>
        <v>0</v>
      </c>
      <c r="J13" s="90">
        <f>$D$21</f>
        <v>-1</v>
      </c>
      <c r="K13" s="90">
        <f>$E$21</f>
        <v>1</v>
      </c>
      <c r="L13" s="79">
        <f t="shared" ref="L13:L14" si="0">P10</f>
        <v>0.37499999999999994</v>
      </c>
      <c r="M13" s="104"/>
      <c r="N13" s="59">
        <v>0.625</v>
      </c>
      <c r="O13" s="113"/>
      <c r="P13" s="79">
        <f>N13/O12</f>
        <v>0.93749999999999989</v>
      </c>
      <c r="Q13" s="140"/>
      <c r="R13" s="140"/>
    </row>
    <row r="14" spans="2:18">
      <c r="H14" s="125"/>
      <c r="I14" s="90">
        <f>$C$22</f>
        <v>-0.33333333333333337</v>
      </c>
      <c r="J14" s="90">
        <f>$D$22</f>
        <v>1</v>
      </c>
      <c r="K14" s="90">
        <f>$E$22</f>
        <v>-0.33333333333333331</v>
      </c>
      <c r="L14" s="79">
        <f t="shared" si="0"/>
        <v>1</v>
      </c>
      <c r="M14" s="104"/>
      <c r="N14" s="59">
        <v>0.20833333333333331</v>
      </c>
      <c r="O14" s="113"/>
      <c r="P14" s="79">
        <f>N14/O12</f>
        <v>0.31249999999999994</v>
      </c>
      <c r="Q14" s="140"/>
      <c r="R14" s="140"/>
    </row>
    <row r="15" spans="2:18">
      <c r="B15" s="104" t="s">
        <v>1</v>
      </c>
      <c r="C15" s="75">
        <v>1</v>
      </c>
      <c r="H15" s="125">
        <v>2</v>
      </c>
      <c r="I15" s="90">
        <f>$C$20</f>
        <v>0.66666666666666674</v>
      </c>
      <c r="J15" s="90">
        <f>$D$20</f>
        <v>0</v>
      </c>
      <c r="K15" s="90">
        <f>$E$20</f>
        <v>-0.33333333333333337</v>
      </c>
      <c r="L15" s="79">
        <f>P12</f>
        <v>-1</v>
      </c>
      <c r="M15" s="104" t="s">
        <v>0</v>
      </c>
      <c r="N15" s="59">
        <f t="array" ref="N15:N17">MMULT(I15:K17,L15:L17)</f>
        <v>-0.77083333333333337</v>
      </c>
      <c r="O15" s="113" cm="1">
        <f t="array" ref="O15">MAX(ABS(N15:N17))</f>
        <v>1.1666666666666665</v>
      </c>
      <c r="P15" s="79">
        <f>N15/O15</f>
        <v>-0.66071428571428581</v>
      </c>
      <c r="Q15" s="104">
        <f>ABS(O15-O12)</f>
        <v>0.49999999999999978</v>
      </c>
      <c r="R15" s="104" t="str">
        <f>IF(Q15&lt;=$G$9,"CONVERGE","DIVERGE")</f>
        <v>DIVERGE</v>
      </c>
    </row>
    <row r="16" spans="2:18">
      <c r="B16" s="104"/>
      <c r="C16" s="75">
        <v>5</v>
      </c>
      <c r="H16" s="125"/>
      <c r="I16" s="90">
        <f>$C$21</f>
        <v>0</v>
      </c>
      <c r="J16" s="90">
        <f>$D$21</f>
        <v>-1</v>
      </c>
      <c r="K16" s="90">
        <f>$E$21</f>
        <v>1</v>
      </c>
      <c r="L16" s="79">
        <f t="shared" ref="L16:L18" si="1">P13</f>
        <v>0.93749999999999989</v>
      </c>
      <c r="M16" s="104"/>
      <c r="N16" s="59">
        <v>-0.625</v>
      </c>
      <c r="O16" s="113"/>
      <c r="P16" s="79">
        <f>N16/O15</f>
        <v>-0.53571428571428581</v>
      </c>
      <c r="Q16" s="104"/>
      <c r="R16" s="104"/>
    </row>
    <row r="17" spans="2:18">
      <c r="B17" s="104"/>
      <c r="C17" s="75">
        <v>6</v>
      </c>
      <c r="H17" s="125"/>
      <c r="I17" s="90">
        <f>$C$22</f>
        <v>-0.33333333333333337</v>
      </c>
      <c r="J17" s="90">
        <f>$D$22</f>
        <v>1</v>
      </c>
      <c r="K17" s="90">
        <f>$E$22</f>
        <v>-0.33333333333333331</v>
      </c>
      <c r="L17" s="79">
        <f t="shared" si="1"/>
        <v>0.31249999999999994</v>
      </c>
      <c r="M17" s="104"/>
      <c r="N17" s="59">
        <v>1.1666666666666665</v>
      </c>
      <c r="O17" s="113"/>
      <c r="P17" s="79">
        <f>N17/O15</f>
        <v>1</v>
      </c>
      <c r="Q17" s="104"/>
      <c r="R17" s="104"/>
    </row>
    <row r="18" spans="2:18">
      <c r="H18" s="125">
        <v>3</v>
      </c>
      <c r="I18" s="90">
        <f t="shared" ref="I18" si="2">$C$20</f>
        <v>0.66666666666666674</v>
      </c>
      <c r="J18" s="90">
        <f t="shared" ref="J18" si="3">$D$20</f>
        <v>0</v>
      </c>
      <c r="K18" s="90">
        <f t="shared" ref="K18" si="4">$E$20</f>
        <v>-0.33333333333333337</v>
      </c>
      <c r="L18" s="79">
        <f t="shared" si="1"/>
        <v>-0.66071428571428581</v>
      </c>
      <c r="M18" s="104" t="s">
        <v>0</v>
      </c>
      <c r="N18" s="59">
        <f t="array" ref="N18:N20">MMULT(I18:K20,L18:L20)</f>
        <v>-0.77380952380952395</v>
      </c>
      <c r="O18" s="113" cm="1">
        <f t="array" ref="O18">MAX(ABS(N18:N20))</f>
        <v>1.5357142857142858</v>
      </c>
      <c r="P18" s="79">
        <f t="shared" ref="P18" si="5">N18/O18</f>
        <v>-0.50387596899224807</v>
      </c>
      <c r="Q18" s="104">
        <f t="shared" ref="Q18" si="6">ABS(O18-O15)</f>
        <v>0.36904761904761929</v>
      </c>
      <c r="R18" s="104" t="str">
        <f t="shared" ref="R18" si="7">IF(Q18&lt;=$G$9,"CONVERGE","DIVERGE")</f>
        <v>DIVERGE</v>
      </c>
    </row>
    <row r="19" spans="2:18">
      <c r="H19" s="125"/>
      <c r="I19" s="90">
        <f t="shared" ref="I19" si="8">$C$21</f>
        <v>0</v>
      </c>
      <c r="J19" s="90">
        <f t="shared" ref="J19" si="9">$D$21</f>
        <v>-1</v>
      </c>
      <c r="K19" s="90">
        <f t="shared" ref="K19" si="10">$E$21</f>
        <v>1</v>
      </c>
      <c r="L19" s="79">
        <f t="shared" ref="L19:L26" si="11">P16</f>
        <v>-0.53571428571428581</v>
      </c>
      <c r="M19" s="104"/>
      <c r="N19" s="59">
        <v>1.5357142857142858</v>
      </c>
      <c r="O19" s="113"/>
      <c r="P19" s="79">
        <f t="shared" ref="P19" si="12">N19/O18</f>
        <v>1</v>
      </c>
      <c r="Q19" s="104"/>
      <c r="R19" s="104"/>
    </row>
    <row r="20" spans="2:18">
      <c r="B20" s="139"/>
      <c r="C20" s="89">
        <f t="array" ref="C20:E22">MINVERSE(C10:E12)</f>
        <v>0.66666666666666674</v>
      </c>
      <c r="D20" s="84">
        <v>0</v>
      </c>
      <c r="E20" s="89">
        <v>-0.33333333333333337</v>
      </c>
      <c r="H20" s="125"/>
      <c r="I20" s="90">
        <f t="shared" ref="I20" si="13">$C$22</f>
        <v>-0.33333333333333337</v>
      </c>
      <c r="J20" s="90">
        <f t="shared" ref="J20" si="14">$D$22</f>
        <v>1</v>
      </c>
      <c r="K20" s="90">
        <f t="shared" ref="K20" si="15">$E$22</f>
        <v>-0.33333333333333331</v>
      </c>
      <c r="L20" s="79">
        <f t="shared" si="11"/>
        <v>1</v>
      </c>
      <c r="M20" s="104"/>
      <c r="N20" s="59">
        <v>-0.64880952380952384</v>
      </c>
      <c r="O20" s="113"/>
      <c r="P20" s="79">
        <f t="shared" ref="P20" si="16">N20/O18</f>
        <v>-0.42248062015503873</v>
      </c>
      <c r="Q20" s="104"/>
      <c r="R20" s="104"/>
    </row>
    <row r="21" spans="2:18">
      <c r="B21" s="139"/>
      <c r="C21" s="89">
        <v>0</v>
      </c>
      <c r="D21" s="84">
        <v>-1</v>
      </c>
      <c r="E21" s="89">
        <v>1</v>
      </c>
      <c r="H21" s="125">
        <v>4</v>
      </c>
      <c r="I21" s="90">
        <f t="shared" ref="I21" si="17">$C$20</f>
        <v>0.66666666666666674</v>
      </c>
      <c r="J21" s="90">
        <f t="shared" ref="J21" si="18">$D$20</f>
        <v>0</v>
      </c>
      <c r="K21" s="90">
        <f t="shared" ref="K21" si="19">$E$20</f>
        <v>-0.33333333333333337</v>
      </c>
      <c r="L21" s="79">
        <f t="shared" si="11"/>
        <v>-0.50387596899224807</v>
      </c>
      <c r="M21" s="104" t="s">
        <v>0</v>
      </c>
      <c r="N21" s="59">
        <f t="array" ref="N21:N23">MMULT(I21:K23,L21:L23)</f>
        <v>-0.19509043927648584</v>
      </c>
      <c r="O21" s="113" cm="1">
        <f t="array" ref="O21">MAX(ABS(N21:N23))</f>
        <v>1.4224806201550386</v>
      </c>
      <c r="P21" s="79">
        <f t="shared" ref="P21" si="20">N21/O21</f>
        <v>-0.13714804722979115</v>
      </c>
      <c r="Q21" s="104">
        <f t="shared" ref="Q21" si="21">ABS(O21-O18)</f>
        <v>0.11323366555924719</v>
      </c>
      <c r="R21" s="104" t="str">
        <f t="shared" ref="R21" si="22">IF(Q21&lt;=$G$9,"CONVERGE","DIVERGE")</f>
        <v>DIVERGE</v>
      </c>
    </row>
    <row r="22" spans="2:18">
      <c r="B22" s="139"/>
      <c r="C22" s="89">
        <v>-0.33333333333333337</v>
      </c>
      <c r="D22" s="84">
        <v>1</v>
      </c>
      <c r="E22" s="89">
        <v>-0.33333333333333331</v>
      </c>
      <c r="H22" s="125"/>
      <c r="I22" s="90">
        <f t="shared" ref="I22" si="23">$C$21</f>
        <v>0</v>
      </c>
      <c r="J22" s="90">
        <f t="shared" ref="J22" si="24">$D$21</f>
        <v>-1</v>
      </c>
      <c r="K22" s="90">
        <f t="shared" ref="K22" si="25">$E$21</f>
        <v>1</v>
      </c>
      <c r="L22" s="79">
        <f t="shared" si="11"/>
        <v>1</v>
      </c>
      <c r="M22" s="104"/>
      <c r="N22" s="59">
        <v>-1.4224806201550386</v>
      </c>
      <c r="O22" s="113"/>
      <c r="P22" s="79">
        <f t="shared" ref="P22" si="26">N22/O21</f>
        <v>-1</v>
      </c>
      <c r="Q22" s="104"/>
      <c r="R22" s="104"/>
    </row>
    <row r="23" spans="2:18">
      <c r="H23" s="125"/>
      <c r="I23" s="90">
        <f t="shared" ref="I23" si="27">$C$22</f>
        <v>-0.33333333333333337</v>
      </c>
      <c r="J23" s="90">
        <f t="shared" ref="J23" si="28">$D$22</f>
        <v>1</v>
      </c>
      <c r="K23" s="90">
        <f t="shared" ref="K23" si="29">$E$22</f>
        <v>-0.33333333333333331</v>
      </c>
      <c r="L23" s="79">
        <f t="shared" si="11"/>
        <v>-0.42248062015503873</v>
      </c>
      <c r="M23" s="104"/>
      <c r="N23" s="59">
        <v>1.3087855297157622</v>
      </c>
      <c r="O23" s="113"/>
      <c r="P23" s="79">
        <f t="shared" ref="P23" si="30">N23/O21</f>
        <v>0.92007266121707543</v>
      </c>
      <c r="Q23" s="104"/>
      <c r="R23" s="104"/>
    </row>
    <row r="24" spans="2:18">
      <c r="H24" s="125">
        <v>5</v>
      </c>
      <c r="I24" s="90">
        <f t="shared" ref="I24:I27" si="31">$C$20</f>
        <v>0.66666666666666674</v>
      </c>
      <c r="J24" s="90">
        <f t="shared" ref="J24:J27" si="32">$D$20</f>
        <v>0</v>
      </c>
      <c r="K24" s="90">
        <f t="shared" ref="K24:K27" si="33">$E$20</f>
        <v>-0.33333333333333337</v>
      </c>
      <c r="L24" s="79">
        <f t="shared" si="11"/>
        <v>-0.13714804722979115</v>
      </c>
      <c r="M24" s="104" t="s">
        <v>0</v>
      </c>
      <c r="N24" s="59">
        <f t="array" ref="N24:N26">MMULT(I24:K26,L24:L26)</f>
        <v>-0.39812291855888599</v>
      </c>
      <c r="O24" s="113" cm="1">
        <f t="array" ref="O24">MAX(ABS(N24:N26))</f>
        <v>1.9200726612170755</v>
      </c>
      <c r="P24" s="79">
        <f t="shared" ref="P24" si="34">N24/O24</f>
        <v>-0.20734783979817098</v>
      </c>
      <c r="Q24" s="104">
        <f t="shared" ref="Q24" si="35">ABS(O24-O21)</f>
        <v>0.49759204106203692</v>
      </c>
      <c r="R24" s="104" t="str">
        <f t="shared" ref="R24" si="36">IF(Q24&lt;=$G$9,"CONVERGE","DIVERGE")</f>
        <v>DIVERGE</v>
      </c>
    </row>
    <row r="25" spans="2:18">
      <c r="H25" s="125"/>
      <c r="I25" s="90">
        <f t="shared" ref="I25:I28" si="37">$C$21</f>
        <v>0</v>
      </c>
      <c r="J25" s="90">
        <f t="shared" ref="J25:J28" si="38">$D$21</f>
        <v>-1</v>
      </c>
      <c r="K25" s="90">
        <f t="shared" ref="K25:K28" si="39">$E$21</f>
        <v>1</v>
      </c>
      <c r="L25" s="79">
        <f t="shared" si="11"/>
        <v>-1</v>
      </c>
      <c r="M25" s="104"/>
      <c r="N25" s="59">
        <v>1.9200726612170755</v>
      </c>
      <c r="O25" s="113"/>
      <c r="P25" s="79">
        <f t="shared" ref="P25" si="40">N25/O24</f>
        <v>1</v>
      </c>
      <c r="Q25" s="104"/>
      <c r="R25" s="104"/>
    </row>
    <row r="26" spans="2:18">
      <c r="H26" s="125"/>
      <c r="I26" s="90">
        <f t="shared" ref="I26" si="41">$C$22</f>
        <v>-0.33333333333333337</v>
      </c>
      <c r="J26" s="90">
        <f t="shared" ref="J26" si="42">$D$22</f>
        <v>1</v>
      </c>
      <c r="K26" s="90">
        <f t="shared" ref="K26" si="43">$E$22</f>
        <v>-0.33333333333333331</v>
      </c>
      <c r="L26" s="79">
        <f t="shared" si="11"/>
        <v>0.92007266121707543</v>
      </c>
      <c r="M26" s="104"/>
      <c r="N26" s="59">
        <v>-1.2609748713290947</v>
      </c>
      <c r="O26" s="113"/>
      <c r="P26" s="79">
        <f t="shared" ref="P26" si="44">N26/O24</f>
        <v>-0.65673289183222949</v>
      </c>
      <c r="Q26" s="104"/>
      <c r="R26" s="104"/>
    </row>
    <row r="27" spans="2:18" hidden="1">
      <c r="H27" s="125">
        <v>6</v>
      </c>
      <c r="I27" s="90">
        <f t="shared" si="31"/>
        <v>0.66666666666666674</v>
      </c>
      <c r="J27" s="90">
        <f t="shared" si="32"/>
        <v>0</v>
      </c>
      <c r="K27" s="90">
        <f t="shared" si="33"/>
        <v>-0.33333333333333337</v>
      </c>
      <c r="L27" s="79">
        <f t="shared" ref="L27:L29" si="45">P24</f>
        <v>-0.20734783979817098</v>
      </c>
      <c r="M27" s="104" t="s">
        <v>0</v>
      </c>
      <c r="N27" s="59">
        <f t="array" ref="N27:N29">MMULT(I27:K29,L27:L29)</f>
        <v>8.0679070745295844E-2</v>
      </c>
      <c r="O27" s="113" cm="1">
        <f t="array" ref="O27">MAX(ABS(N27:N29))</f>
        <v>1.6567328918322295</v>
      </c>
      <c r="P27" s="79">
        <f t="shared" ref="P27" si="46">N27/O27</f>
        <v>4.8697693601091295E-2</v>
      </c>
      <c r="Q27" s="104">
        <f t="shared" ref="Q27" si="47">ABS(O27-O24)</f>
        <v>0.26333976938484605</v>
      </c>
      <c r="R27" s="104" t="str">
        <f t="shared" ref="R27" si="48">IF(Q27&lt;=$G$9,"CONVERGE","DIVERGE")</f>
        <v>DIVERGE</v>
      </c>
    </row>
    <row r="28" spans="2:18" hidden="1">
      <c r="H28" s="125"/>
      <c r="I28" s="90">
        <f t="shared" si="37"/>
        <v>0</v>
      </c>
      <c r="J28" s="90">
        <f t="shared" si="38"/>
        <v>-1</v>
      </c>
      <c r="K28" s="90">
        <f t="shared" si="39"/>
        <v>1</v>
      </c>
      <c r="L28" s="79">
        <f t="shared" si="45"/>
        <v>1</v>
      </c>
      <c r="M28" s="104"/>
      <c r="N28" s="59">
        <v>-1.6567328918322295</v>
      </c>
      <c r="O28" s="113"/>
      <c r="P28" s="79">
        <f t="shared" ref="P28" si="49">N28/O27</f>
        <v>-1</v>
      </c>
      <c r="Q28" s="104"/>
      <c r="R28" s="104"/>
    </row>
    <row r="29" spans="2:18" hidden="1">
      <c r="H29" s="125"/>
      <c r="I29" s="90">
        <f t="shared" ref="I29" si="50">$C$22</f>
        <v>-0.33333333333333337</v>
      </c>
      <c r="J29" s="90">
        <f t="shared" ref="J29" si="51">$D$22</f>
        <v>1</v>
      </c>
      <c r="K29" s="90">
        <f t="shared" ref="K29" si="52">$E$22</f>
        <v>-0.33333333333333331</v>
      </c>
      <c r="L29" s="79">
        <f t="shared" si="45"/>
        <v>-0.65673289183222949</v>
      </c>
      <c r="M29" s="104"/>
      <c r="N29" s="59">
        <v>1.2880269105434667</v>
      </c>
      <c r="O29" s="113"/>
      <c r="P29" s="79">
        <f t="shared" ref="P29" si="53">N29/O27</f>
        <v>0.77744995399892136</v>
      </c>
      <c r="Q29" s="104"/>
      <c r="R29" s="104"/>
    </row>
    <row r="30" spans="2:18" hidden="1">
      <c r="H30" s="125">
        <v>7</v>
      </c>
      <c r="I30" s="90">
        <f t="shared" ref="I30" si="54">$C$20</f>
        <v>0.66666666666666674</v>
      </c>
      <c r="J30" s="90">
        <f t="shared" ref="J30" si="55">$D$20</f>
        <v>0</v>
      </c>
      <c r="K30" s="90">
        <f t="shared" ref="K30" si="56">$E$20</f>
        <v>-0.33333333333333337</v>
      </c>
      <c r="L30" s="79">
        <f t="shared" ref="L30:L35" si="57">P27</f>
        <v>4.8697693601091295E-2</v>
      </c>
      <c r="M30" s="104" t="s">
        <v>0</v>
      </c>
      <c r="N30" s="59">
        <f t="array" ref="N30:N32">MMULT(I30:K32,L30:L32)</f>
        <v>-0.22668485559891297</v>
      </c>
      <c r="O30" s="113" cm="1">
        <f t="array" ref="O30">MAX(ABS(N30:N32))</f>
        <v>1.7774499539989215</v>
      </c>
      <c r="P30" s="79">
        <f t="shared" ref="P30" si="58">N30/O30</f>
        <v>-0.1275337486093015</v>
      </c>
      <c r="Q30" s="104">
        <f t="shared" ref="Q30" si="59">ABS(O30-O27)</f>
        <v>0.12071706216669198</v>
      </c>
      <c r="R30" s="104" t="str">
        <f t="shared" ref="R30" si="60">IF(Q30&lt;=$G$9,"CONVERGE","DIVERGE")</f>
        <v>DIVERGE</v>
      </c>
    </row>
    <row r="31" spans="2:18" hidden="1">
      <c r="H31" s="125"/>
      <c r="I31" s="90">
        <f t="shared" ref="I31" si="61">$C$21</f>
        <v>0</v>
      </c>
      <c r="J31" s="90">
        <f t="shared" ref="J31" si="62">$D$21</f>
        <v>-1</v>
      </c>
      <c r="K31" s="90">
        <f t="shared" ref="K31" si="63">$E$21</f>
        <v>1</v>
      </c>
      <c r="L31" s="79">
        <f t="shared" si="57"/>
        <v>-1</v>
      </c>
      <c r="M31" s="104"/>
      <c r="N31" s="59">
        <v>1.7774499539989215</v>
      </c>
      <c r="O31" s="113"/>
      <c r="P31" s="79">
        <f t="shared" ref="P31" si="64">N31/O30</f>
        <v>1</v>
      </c>
      <c r="Q31" s="104"/>
      <c r="R31" s="104"/>
    </row>
    <row r="32" spans="2:18" hidden="1">
      <c r="H32" s="125"/>
      <c r="I32" s="90">
        <f t="shared" ref="I32" si="65">$C$22</f>
        <v>-0.33333333333333337</v>
      </c>
      <c r="J32" s="90">
        <f t="shared" ref="J32" si="66">$D$22</f>
        <v>1</v>
      </c>
      <c r="K32" s="90">
        <f t="shared" ref="K32" si="67">$E$22</f>
        <v>-0.33333333333333331</v>
      </c>
      <c r="L32" s="79">
        <f t="shared" si="57"/>
        <v>0.77744995399892136</v>
      </c>
      <c r="M32" s="104"/>
      <c r="N32" s="59">
        <v>-1.2753825492000042</v>
      </c>
      <c r="O32" s="113"/>
      <c r="P32" s="79">
        <f t="shared" ref="P32" si="68">N32/O30</f>
        <v>-0.71753499800691323</v>
      </c>
      <c r="Q32" s="104"/>
      <c r="R32" s="104"/>
    </row>
    <row r="33" spans="8:18" hidden="1">
      <c r="H33" s="125">
        <v>8</v>
      </c>
      <c r="I33" s="90">
        <f t="shared" ref="I33:I36" si="69">$C$20</f>
        <v>0.66666666666666674</v>
      </c>
      <c r="J33" s="90">
        <f t="shared" ref="J33:J36" si="70">$D$20</f>
        <v>0</v>
      </c>
      <c r="K33" s="90">
        <f t="shared" ref="K33:K36" si="71">$E$20</f>
        <v>-0.33333333333333337</v>
      </c>
      <c r="L33" s="79">
        <f t="shared" si="57"/>
        <v>-0.1275337486093015</v>
      </c>
      <c r="M33" s="104" t="s">
        <v>0</v>
      </c>
      <c r="N33" s="59">
        <f t="array" ref="N33:N35">MMULT(I33:K35,L33:L35)</f>
        <v>0.15415583359610341</v>
      </c>
      <c r="O33" s="113" cm="1">
        <f t="array" ref="O33">MAX(ABS(N33:N35))</f>
        <v>1.7175349980069132</v>
      </c>
      <c r="P33" s="79">
        <f t="shared" ref="P33" si="72">N33/O33</f>
        <v>8.9754114923417075E-2</v>
      </c>
      <c r="Q33" s="104">
        <f t="shared" ref="Q33" si="73">ABS(O33-O30)</f>
        <v>5.9914955992008245E-2</v>
      </c>
      <c r="R33" s="104" t="str">
        <f t="shared" ref="R33" si="74">IF(Q33&lt;=$G$9,"CONVERGE","DIVERGE")</f>
        <v>DIVERGE</v>
      </c>
    </row>
    <row r="34" spans="8:18" hidden="1">
      <c r="H34" s="125"/>
      <c r="I34" s="90">
        <f t="shared" ref="I34:I37" si="75">$C$21</f>
        <v>0</v>
      </c>
      <c r="J34" s="90">
        <f t="shared" ref="J34:J37" si="76">$D$21</f>
        <v>-1</v>
      </c>
      <c r="K34" s="90">
        <f t="shared" ref="K34:K37" si="77">$E$21</f>
        <v>1</v>
      </c>
      <c r="L34" s="79">
        <f t="shared" si="57"/>
        <v>1</v>
      </c>
      <c r="M34" s="104"/>
      <c r="N34" s="59">
        <v>-1.7175349980069132</v>
      </c>
      <c r="O34" s="113"/>
      <c r="P34" s="79">
        <f t="shared" ref="P34" si="78">N34/O33</f>
        <v>-1</v>
      </c>
      <c r="Q34" s="104"/>
      <c r="R34" s="104"/>
    </row>
    <row r="35" spans="8:18" hidden="1">
      <c r="H35" s="125"/>
      <c r="I35" s="90">
        <f t="shared" ref="I35" si="79">$C$22</f>
        <v>-0.33333333333333337</v>
      </c>
      <c r="J35" s="90">
        <f t="shared" ref="J35" si="80">$D$22</f>
        <v>1</v>
      </c>
      <c r="K35" s="90">
        <f t="shared" ref="K35" si="81">$E$22</f>
        <v>-0.33333333333333331</v>
      </c>
      <c r="L35" s="79">
        <f t="shared" si="57"/>
        <v>-0.71753499800691323</v>
      </c>
      <c r="M35" s="104"/>
      <c r="N35" s="59">
        <v>1.2816895822054051</v>
      </c>
      <c r="O35" s="113"/>
      <c r="P35" s="79">
        <f t="shared" ref="P35" si="82">N35/O33</f>
        <v>0.74623782554225782</v>
      </c>
      <c r="Q35" s="104"/>
      <c r="R35" s="104"/>
    </row>
    <row r="36" spans="8:18" hidden="1">
      <c r="H36" s="125">
        <v>9</v>
      </c>
      <c r="I36" s="90">
        <f t="shared" si="69"/>
        <v>0.66666666666666674</v>
      </c>
      <c r="J36" s="90">
        <f t="shared" si="70"/>
        <v>0</v>
      </c>
      <c r="K36" s="90">
        <f t="shared" si="71"/>
        <v>-0.33333333333333337</v>
      </c>
      <c r="L36" s="79">
        <f t="shared" ref="L36:L44" si="83">P33</f>
        <v>8.9754114923417075E-2</v>
      </c>
      <c r="M36" s="104" t="s">
        <v>0</v>
      </c>
      <c r="N36" s="59">
        <f t="array" ref="N36:N38">MMULT(I36:K38,L36:L38)</f>
        <v>-0.18890986523180792</v>
      </c>
      <c r="O36" s="113" cm="1">
        <f t="array" ref="O36">MAX(ABS(N36:N38))</f>
        <v>1.7462378255422579</v>
      </c>
      <c r="P36" s="79">
        <f t="shared" ref="P36" si="84">N36/O36</f>
        <v>-0.10818106358058409</v>
      </c>
      <c r="Q36" s="104">
        <f t="shared" ref="Q36" si="85">ABS(O36-O33)</f>
        <v>2.8702827535344699E-2</v>
      </c>
      <c r="R36" s="104" t="str">
        <f t="shared" ref="R36" si="86">IF(Q36&lt;=$G$9,"CONVERGE","DIVERGE")</f>
        <v>DIVERGE</v>
      </c>
    </row>
    <row r="37" spans="8:18" hidden="1">
      <c r="H37" s="125"/>
      <c r="I37" s="90">
        <f t="shared" si="75"/>
        <v>0</v>
      </c>
      <c r="J37" s="90">
        <f t="shared" si="76"/>
        <v>-1</v>
      </c>
      <c r="K37" s="90">
        <f t="shared" si="77"/>
        <v>1</v>
      </c>
      <c r="L37" s="79">
        <f t="shared" si="83"/>
        <v>-1</v>
      </c>
      <c r="M37" s="104"/>
      <c r="N37" s="59">
        <v>1.7462378255422579</v>
      </c>
      <c r="O37" s="113"/>
      <c r="P37" s="79">
        <f t="shared" ref="P37" si="87">N37/O36</f>
        <v>1</v>
      </c>
      <c r="Q37" s="104"/>
      <c r="R37" s="104"/>
    </row>
    <row r="38" spans="8:18" hidden="1">
      <c r="H38" s="125"/>
      <c r="I38" s="90">
        <f t="shared" ref="I38" si="88">$C$22</f>
        <v>-0.33333333333333337</v>
      </c>
      <c r="J38" s="90">
        <f t="shared" ref="J38" si="89">$D$22</f>
        <v>1</v>
      </c>
      <c r="K38" s="90">
        <f t="shared" ref="K38" si="90">$E$22</f>
        <v>-0.33333333333333331</v>
      </c>
      <c r="L38" s="79">
        <f t="shared" si="83"/>
        <v>0.74623782554225782</v>
      </c>
      <c r="M38" s="104"/>
      <c r="N38" s="59">
        <v>-1.2786639801552249</v>
      </c>
      <c r="O38" s="113"/>
      <c r="P38" s="79">
        <f t="shared" ref="P38" si="91">N38/O36</f>
        <v>-0.73223930981918928</v>
      </c>
      <c r="Q38" s="104"/>
      <c r="R38" s="104"/>
    </row>
    <row r="39" spans="8:18" hidden="1">
      <c r="H39" s="125">
        <v>10</v>
      </c>
      <c r="I39" s="90">
        <f t="shared" ref="I39" si="92">$C$20</f>
        <v>0.66666666666666674</v>
      </c>
      <c r="J39" s="90">
        <f t="shared" ref="J39" si="93">$D$20</f>
        <v>0</v>
      </c>
      <c r="K39" s="90">
        <f t="shared" ref="K39" si="94">$E$20</f>
        <v>-0.33333333333333337</v>
      </c>
      <c r="L39" s="79">
        <f t="shared" si="83"/>
        <v>-0.10818106358058409</v>
      </c>
      <c r="M39" s="104" t="s">
        <v>0</v>
      </c>
      <c r="N39" s="59">
        <f t="array" ref="N39:N41">MMULT(I39:K41,L39:L41)</f>
        <v>0.17195906088600704</v>
      </c>
      <c r="O39" s="113" cm="1">
        <f t="array" ref="O39">MAX(ABS(N39:N41))</f>
        <v>1.7322393098191893</v>
      </c>
      <c r="P39" s="79">
        <f t="shared" ref="P39" si="95">N39/O39</f>
        <v>9.9269806377939834E-2</v>
      </c>
      <c r="Q39" s="104">
        <f t="shared" ref="Q39" si="96">ABS(O39-O36)</f>
        <v>1.399851572306865E-2</v>
      </c>
      <c r="R39" s="104" t="str">
        <f t="shared" ref="R39" si="97">IF(Q39&lt;=$G$9,"CONVERGE","DIVERGE")</f>
        <v>DIVERGE</v>
      </c>
    </row>
    <row r="40" spans="8:18" hidden="1">
      <c r="H40" s="125"/>
      <c r="I40" s="90">
        <f t="shared" ref="I40" si="98">$C$21</f>
        <v>0</v>
      </c>
      <c r="J40" s="90">
        <f t="shared" ref="J40" si="99">$D$21</f>
        <v>-1</v>
      </c>
      <c r="K40" s="90">
        <f t="shared" ref="K40" si="100">$E$21</f>
        <v>1</v>
      </c>
      <c r="L40" s="79">
        <f t="shared" si="83"/>
        <v>1</v>
      </c>
      <c r="M40" s="104"/>
      <c r="N40" s="59">
        <v>-1.7322393098191893</v>
      </c>
      <c r="O40" s="113"/>
      <c r="P40" s="79">
        <f t="shared" ref="P40" si="101">N40/O39</f>
        <v>-1</v>
      </c>
      <c r="Q40" s="104"/>
      <c r="R40" s="104"/>
    </row>
    <row r="41" spans="8:18" hidden="1">
      <c r="H41" s="125"/>
      <c r="I41" s="90">
        <f t="shared" ref="I41" si="102">$C$22</f>
        <v>-0.33333333333333337</v>
      </c>
      <c r="J41" s="90">
        <f t="shared" ref="J41" si="103">$D$22</f>
        <v>1</v>
      </c>
      <c r="K41" s="90">
        <f t="shared" ref="K41" si="104">$E$22</f>
        <v>-0.33333333333333331</v>
      </c>
      <c r="L41" s="79">
        <f t="shared" si="83"/>
        <v>-0.73223930981918928</v>
      </c>
      <c r="M41" s="104"/>
      <c r="N41" s="59">
        <v>1.2801401244665911</v>
      </c>
      <c r="O41" s="113"/>
      <c r="P41" s="79">
        <f t="shared" ref="P41" si="105">N41/O39</f>
        <v>0.73900881778292615</v>
      </c>
      <c r="Q41" s="104"/>
      <c r="R41" s="104"/>
    </row>
    <row r="42" spans="8:18" hidden="1">
      <c r="H42" s="125">
        <v>11</v>
      </c>
      <c r="I42" s="90">
        <f t="shared" ref="I42:I45" si="106">$C$20</f>
        <v>0.66666666666666674</v>
      </c>
      <c r="J42" s="90">
        <f t="shared" ref="J42:J45" si="107">$D$20</f>
        <v>0</v>
      </c>
      <c r="K42" s="90">
        <f t="shared" ref="K42:K45" si="108">$E$20</f>
        <v>-0.33333333333333337</v>
      </c>
      <c r="L42" s="79">
        <f t="shared" si="83"/>
        <v>9.9269806377939834E-2</v>
      </c>
      <c r="M42" s="104" t="s">
        <v>0</v>
      </c>
      <c r="N42" s="59">
        <f t="array" ref="N42:N44">MMULT(I42:K44,L42:L44)</f>
        <v>-0.18015640167568217</v>
      </c>
      <c r="O42" s="113" cm="1">
        <f t="array" ref="O42">MAX(ABS(N42:N44))</f>
        <v>1.7390088177829262</v>
      </c>
      <c r="P42" s="79">
        <f t="shared" ref="P42" si="109">N42/O42</f>
        <v>-0.10359717549067103</v>
      </c>
      <c r="Q42" s="104">
        <f t="shared" ref="Q42" si="110">ABS(O42-O39)</f>
        <v>6.769507963736876E-3</v>
      </c>
      <c r="R42" s="104" t="str">
        <f t="shared" ref="R42" si="111">IF(Q42&lt;=$G$9,"CONVERGE","DIVERGE")</f>
        <v>DIVERGE</v>
      </c>
    </row>
    <row r="43" spans="8:18" hidden="1">
      <c r="H43" s="125"/>
      <c r="I43" s="90">
        <f t="shared" ref="I43:I46" si="112">$C$21</f>
        <v>0</v>
      </c>
      <c r="J43" s="90">
        <f t="shared" ref="J43:J46" si="113">$D$21</f>
        <v>-1</v>
      </c>
      <c r="K43" s="90">
        <f t="shared" ref="K43:K46" si="114">$E$21</f>
        <v>1</v>
      </c>
      <c r="L43" s="79">
        <f t="shared" si="83"/>
        <v>-1</v>
      </c>
      <c r="M43" s="104"/>
      <c r="N43" s="59">
        <v>1.7390088177829262</v>
      </c>
      <c r="O43" s="113"/>
      <c r="P43" s="79">
        <f t="shared" ref="P43" si="115">N43/O42</f>
        <v>1</v>
      </c>
      <c r="Q43" s="104"/>
      <c r="R43" s="104"/>
    </row>
    <row r="44" spans="8:18" hidden="1">
      <c r="H44" s="125"/>
      <c r="I44" s="90">
        <f t="shared" ref="I44" si="116">$C$22</f>
        <v>-0.33333333333333337</v>
      </c>
      <c r="J44" s="90">
        <f t="shared" ref="J44" si="117">$D$22</f>
        <v>1</v>
      </c>
      <c r="K44" s="90">
        <f t="shared" ref="K44" si="118">$E$22</f>
        <v>-0.33333333333333331</v>
      </c>
      <c r="L44" s="79">
        <f t="shared" si="83"/>
        <v>0.73900881778292615</v>
      </c>
      <c r="M44" s="104"/>
      <c r="N44" s="59">
        <v>-1.2794262080536221</v>
      </c>
      <c r="O44" s="113"/>
      <c r="P44" s="79">
        <f t="shared" ref="P44" si="119">N44/O42</f>
        <v>-0.73572151847094769</v>
      </c>
      <c r="Q44" s="104"/>
      <c r="R44" s="104"/>
    </row>
    <row r="45" spans="8:18" hidden="1">
      <c r="H45" s="125">
        <v>12</v>
      </c>
      <c r="I45" s="90">
        <f t="shared" si="106"/>
        <v>0.66666666666666674</v>
      </c>
      <c r="J45" s="90">
        <f t="shared" si="107"/>
        <v>0</v>
      </c>
      <c r="K45" s="90">
        <f t="shared" si="108"/>
        <v>-0.33333333333333337</v>
      </c>
      <c r="L45" s="79">
        <f t="shared" ref="L45:L47" si="120">P42</f>
        <v>-0.10359717549067103</v>
      </c>
      <c r="M45" s="104" t="s">
        <v>0</v>
      </c>
      <c r="N45" s="59">
        <f t="array" ref="N45:N47">MMULT(I45:K47,L45:L47)</f>
        <v>0.17617572249653524</v>
      </c>
      <c r="O45" s="113" cm="1">
        <f t="array" ref="O45">MAX(ABS(N45:N47))</f>
        <v>1.7357215184709478</v>
      </c>
      <c r="P45" s="79">
        <f t="shared" ref="P45" si="121">N45/O45</f>
        <v>0.10149999330061543</v>
      </c>
      <c r="Q45" s="104">
        <f t="shared" ref="Q45" si="122">ABS(O45-O42)</f>
        <v>3.2872993119783533E-3</v>
      </c>
      <c r="R45" s="104" t="str">
        <f t="shared" ref="R45" si="123">IF(Q45&lt;=$G$9,"CONVERGE","DIVERGE")</f>
        <v>DIVERGE</v>
      </c>
    </row>
    <row r="46" spans="8:18" hidden="1">
      <c r="H46" s="125"/>
      <c r="I46" s="90">
        <f t="shared" si="112"/>
        <v>0</v>
      </c>
      <c r="J46" s="90">
        <f t="shared" si="113"/>
        <v>-1</v>
      </c>
      <c r="K46" s="90">
        <f t="shared" si="114"/>
        <v>1</v>
      </c>
      <c r="L46" s="79">
        <f t="shared" si="120"/>
        <v>1</v>
      </c>
      <c r="M46" s="104"/>
      <c r="N46" s="59">
        <v>-1.7357215184709478</v>
      </c>
      <c r="O46" s="113"/>
      <c r="P46" s="79">
        <f t="shared" ref="P46" si="124">N46/O45</f>
        <v>-1</v>
      </c>
      <c r="Q46" s="104"/>
      <c r="R46" s="104"/>
    </row>
    <row r="47" spans="8:18" hidden="1">
      <c r="H47" s="125"/>
      <c r="I47" s="90">
        <f t="shared" ref="I47" si="125">$C$22</f>
        <v>-0.33333333333333337</v>
      </c>
      <c r="J47" s="90">
        <f t="shared" ref="J47" si="126">$D$22</f>
        <v>1</v>
      </c>
      <c r="K47" s="90">
        <f t="shared" ref="K47" si="127">$E$22</f>
        <v>-0.33333333333333331</v>
      </c>
      <c r="L47" s="79">
        <f t="shared" si="120"/>
        <v>-0.73572151847094769</v>
      </c>
      <c r="M47" s="104"/>
      <c r="N47" s="59">
        <v>1.2797728979872063</v>
      </c>
      <c r="O47" s="113"/>
      <c r="P47" s="79">
        <f t="shared" ref="P47" si="128">N47/O45</f>
        <v>0.73731464659987556</v>
      </c>
      <c r="Q47" s="104"/>
      <c r="R47" s="104"/>
    </row>
    <row r="48" spans="8:18">
      <c r="H48" s="125">
        <v>13</v>
      </c>
      <c r="I48" s="90">
        <f t="shared" ref="I48" si="129">$C$20</f>
        <v>0.66666666666666674</v>
      </c>
      <c r="J48" s="90">
        <f t="shared" ref="J48" si="130">$D$20</f>
        <v>0</v>
      </c>
      <c r="K48" s="90">
        <f t="shared" ref="K48" si="131">$E$20</f>
        <v>-0.33333333333333337</v>
      </c>
      <c r="L48" s="79">
        <f t="shared" ref="L48:L50" si="132">P45</f>
        <v>0.10149999330061543</v>
      </c>
      <c r="M48" s="104" t="s">
        <v>0</v>
      </c>
      <c r="N48" s="59">
        <f t="array" ref="N48:N50">MMULT(I48:K50,L48:L50)</f>
        <v>-0.17810488666621493</v>
      </c>
      <c r="O48" s="113" cm="1">
        <f t="array" ref="O48">MAX(ABS(N48:N50))</f>
        <v>1.7373146465998754</v>
      </c>
      <c r="P48" s="79">
        <f t="shared" ref="P48" si="133">N48/O48</f>
        <v>-0.10251734595963183</v>
      </c>
      <c r="Q48" s="104">
        <f t="shared" ref="Q48" si="134">ABS(O48-O45)</f>
        <v>1.5931281289276455E-3</v>
      </c>
      <c r="R48" s="104" t="str">
        <f t="shared" ref="R48" si="135">IF(Q48&lt;=$G$9,"CONVERGE","DIVERGE")</f>
        <v>CONVERGE</v>
      </c>
    </row>
    <row r="49" spans="8:18">
      <c r="H49" s="125"/>
      <c r="I49" s="90">
        <f t="shared" ref="I49" si="136">$C$21</f>
        <v>0</v>
      </c>
      <c r="J49" s="90">
        <f t="shared" ref="J49" si="137">$D$21</f>
        <v>-1</v>
      </c>
      <c r="K49" s="90">
        <f t="shared" ref="K49" si="138">$E$21</f>
        <v>1</v>
      </c>
      <c r="L49" s="79">
        <f t="shared" si="132"/>
        <v>-1</v>
      </c>
      <c r="M49" s="104"/>
      <c r="N49" s="59">
        <v>1.7373146465998754</v>
      </c>
      <c r="O49" s="113"/>
      <c r="P49" s="79">
        <f t="shared" ref="P49" si="139">N49/O48</f>
        <v>1</v>
      </c>
      <c r="Q49" s="104"/>
      <c r="R49" s="104"/>
    </row>
    <row r="50" spans="8:18">
      <c r="H50" s="125"/>
      <c r="I50" s="90">
        <f t="shared" ref="I50" si="140">$C$22</f>
        <v>-0.33333333333333337</v>
      </c>
      <c r="J50" s="90">
        <f t="shared" ref="J50" si="141">$D$22</f>
        <v>1</v>
      </c>
      <c r="K50" s="90">
        <f t="shared" ref="K50" si="142">$E$22</f>
        <v>-0.33333333333333331</v>
      </c>
      <c r="L50" s="79">
        <f t="shared" si="132"/>
        <v>0.73731464659987556</v>
      </c>
      <c r="M50" s="104"/>
      <c r="N50" s="59">
        <v>-1.2796048799668305</v>
      </c>
      <c r="O50" s="113"/>
      <c r="P50" s="79">
        <f t="shared" ref="P50" si="143">N50/O48</f>
        <v>-0.73654181323525036</v>
      </c>
      <c r="Q50" s="104"/>
      <c r="R50" s="104"/>
    </row>
    <row r="51" spans="8:18"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</row>
    <row r="52" spans="8:18"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</row>
  </sheetData>
  <mergeCells count="73">
    <mergeCell ref="Q9:Q14"/>
    <mergeCell ref="I8:J8"/>
    <mergeCell ref="R9:R14"/>
    <mergeCell ref="B10:B12"/>
    <mergeCell ref="B15:B17"/>
    <mergeCell ref="B20:B22"/>
    <mergeCell ref="H9:H11"/>
    <mergeCell ref="O9:O11"/>
    <mergeCell ref="H12:H14"/>
    <mergeCell ref="M9:M11"/>
    <mergeCell ref="M12:M14"/>
    <mergeCell ref="O12:O14"/>
    <mergeCell ref="H18:H20"/>
    <mergeCell ref="M18:M20"/>
    <mergeCell ref="O18:O20"/>
    <mergeCell ref="H21:H23"/>
    <mergeCell ref="M21:M23"/>
    <mergeCell ref="O21:O23"/>
    <mergeCell ref="R24:R26"/>
    <mergeCell ref="Q18:Q20"/>
    <mergeCell ref="R18:R20"/>
    <mergeCell ref="H15:H17"/>
    <mergeCell ref="M15:M17"/>
    <mergeCell ref="O15:O17"/>
    <mergeCell ref="Q15:Q17"/>
    <mergeCell ref="R15:R17"/>
    <mergeCell ref="Q21:Q23"/>
    <mergeCell ref="R21:R23"/>
    <mergeCell ref="H24:H26"/>
    <mergeCell ref="M24:M26"/>
    <mergeCell ref="O24:O26"/>
    <mergeCell ref="Q24:Q26"/>
    <mergeCell ref="H30:H32"/>
    <mergeCell ref="M30:M32"/>
    <mergeCell ref="O30:O32"/>
    <mergeCell ref="Q30:Q32"/>
    <mergeCell ref="R30:R32"/>
    <mergeCell ref="H27:H29"/>
    <mergeCell ref="M27:M29"/>
    <mergeCell ref="O27:O29"/>
    <mergeCell ref="Q27:Q29"/>
    <mergeCell ref="R27:R29"/>
    <mergeCell ref="H36:H38"/>
    <mergeCell ref="M36:M38"/>
    <mergeCell ref="O36:O38"/>
    <mergeCell ref="Q36:Q38"/>
    <mergeCell ref="R36:R38"/>
    <mergeCell ref="H33:H35"/>
    <mergeCell ref="M33:M35"/>
    <mergeCell ref="O33:O35"/>
    <mergeCell ref="Q33:Q35"/>
    <mergeCell ref="R33:R35"/>
    <mergeCell ref="H42:H44"/>
    <mergeCell ref="M42:M44"/>
    <mergeCell ref="O42:O44"/>
    <mergeCell ref="Q42:Q44"/>
    <mergeCell ref="R42:R44"/>
    <mergeCell ref="H39:H41"/>
    <mergeCell ref="M39:M41"/>
    <mergeCell ref="O39:O41"/>
    <mergeCell ref="Q39:Q41"/>
    <mergeCell ref="R39:R41"/>
    <mergeCell ref="H51:R52"/>
    <mergeCell ref="H45:H47"/>
    <mergeCell ref="M45:M47"/>
    <mergeCell ref="O45:O47"/>
    <mergeCell ref="Q45:Q47"/>
    <mergeCell ref="R45:R47"/>
    <mergeCell ref="H48:H50"/>
    <mergeCell ref="M48:M50"/>
    <mergeCell ref="O48:O50"/>
    <mergeCell ref="Q48:Q50"/>
    <mergeCell ref="R48:R50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1DD8-8EBF-D349-98EA-8554412E7718}">
  <dimension ref="A2:AJ30"/>
  <sheetViews>
    <sheetView topLeftCell="B1" zoomScaleNormal="100" workbookViewId="0">
      <selection activeCell="Q36" sqref="Q36"/>
    </sheetView>
  </sheetViews>
  <sheetFormatPr baseColWidth="10" defaultRowHeight="15"/>
  <cols>
    <col min="1" max="1" width="11.5" style="85" customWidth="1"/>
    <col min="2" max="3" width="10.83203125" style="85"/>
    <col min="4" max="6" width="5.1640625" style="85" bestFit="1" customWidth="1"/>
    <col min="7" max="8" width="2" style="85" bestFit="1" customWidth="1"/>
    <col min="9" max="9" width="7.1640625" style="85" bestFit="1" customWidth="1"/>
    <col min="10" max="10" width="7" style="85" customWidth="1"/>
    <col min="11" max="11" width="5.1640625" style="85" bestFit="1" customWidth="1"/>
    <col min="12" max="12" width="6.1640625" style="85" customWidth="1"/>
    <col min="13" max="13" width="6.5" style="85" customWidth="1"/>
    <col min="14" max="14" width="2" style="85" bestFit="1" customWidth="1"/>
    <col min="15" max="15" width="7.33203125" style="85" customWidth="1"/>
    <col min="16" max="16" width="12.6640625" style="85" bestFit="1" customWidth="1"/>
    <col min="17" max="17" width="9.6640625" style="85" customWidth="1"/>
    <col min="18" max="18" width="11.1640625" style="85" customWidth="1"/>
    <col min="19" max="20" width="12" style="85" bestFit="1" customWidth="1"/>
    <col min="21" max="21" width="2" style="85" customWidth="1"/>
    <col min="22" max="22" width="11.83203125" style="85" hidden="1" customWidth="1"/>
    <col min="23" max="24" width="11.5" style="85" hidden="1" customWidth="1"/>
    <col min="25" max="28" width="10.83203125" style="85"/>
    <col min="29" max="30" width="2" style="85" bestFit="1" customWidth="1"/>
    <col min="31" max="31" width="12" style="85" bestFit="1" customWidth="1"/>
    <col min="32" max="32" width="10.83203125" style="85"/>
    <col min="33" max="35" width="0" hidden="1" customWidth="1"/>
  </cols>
  <sheetData>
    <row r="2" spans="1:35">
      <c r="A2" s="38"/>
      <c r="B2" s="38"/>
      <c r="C2" s="38"/>
      <c r="Z2" s="38" t="s">
        <v>36</v>
      </c>
      <c r="AG2" s="85"/>
      <c r="AH2" s="85"/>
      <c r="AI2" s="85"/>
    </row>
    <row r="3" spans="1:35">
      <c r="A3" s="38"/>
      <c r="B3" s="38"/>
      <c r="C3" s="38"/>
      <c r="K3"/>
      <c r="Z3" s="38"/>
      <c r="AA3" s="38"/>
      <c r="AB3" s="38"/>
      <c r="AC3" s="38"/>
      <c r="AD3" s="38"/>
      <c r="AE3" s="38"/>
      <c r="AG3" s="85"/>
      <c r="AH3" s="85"/>
      <c r="AI3" s="85"/>
    </row>
    <row r="4" spans="1:35">
      <c r="A4" s="38"/>
      <c r="B4" s="38"/>
      <c r="C4" s="38"/>
      <c r="Z4" s="38"/>
      <c r="AA4" s="38"/>
      <c r="AB4" s="38"/>
      <c r="AC4" s="38"/>
      <c r="AD4" s="38"/>
      <c r="AE4" s="38"/>
      <c r="AG4" s="85"/>
      <c r="AH4" s="85"/>
      <c r="AI4" s="85"/>
    </row>
    <row r="5" spans="1:35">
      <c r="O5" s="108" t="s">
        <v>34</v>
      </c>
      <c r="P5" s="108"/>
      <c r="Q5" s="108"/>
      <c r="R5" s="109" t="s">
        <v>35</v>
      </c>
      <c r="S5" s="109"/>
      <c r="T5" s="109"/>
      <c r="Z5" s="38"/>
      <c r="AA5" s="38"/>
      <c r="AB5" s="38"/>
      <c r="AC5" s="38"/>
      <c r="AD5" s="38"/>
      <c r="AE5" s="38"/>
      <c r="AG5" s="85"/>
      <c r="AH5" s="85"/>
      <c r="AI5" s="85"/>
    </row>
    <row r="6" spans="1:35">
      <c r="D6" s="34">
        <v>1</v>
      </c>
      <c r="E6" s="34">
        <v>1</v>
      </c>
      <c r="F6" s="34">
        <v>3</v>
      </c>
      <c r="G6" s="39" t="s">
        <v>1</v>
      </c>
      <c r="H6" s="103" t="s">
        <v>0</v>
      </c>
      <c r="I6" s="40">
        <v>320</v>
      </c>
      <c r="K6" s="34">
        <f>D6</f>
        <v>1</v>
      </c>
      <c r="L6" s="34">
        <f t="shared" ref="L6:M8" si="0">E6</f>
        <v>1</v>
      </c>
      <c r="M6" s="34">
        <f t="shared" si="0"/>
        <v>3</v>
      </c>
      <c r="N6" s="103" t="s">
        <v>0</v>
      </c>
      <c r="O6" s="86">
        <f>K6</f>
        <v>1</v>
      </c>
      <c r="P6" s="86">
        <v>0</v>
      </c>
      <c r="Q6" s="86">
        <v>0</v>
      </c>
      <c r="R6" s="87">
        <f>K6/$K$6</f>
        <v>1</v>
      </c>
      <c r="S6" s="87">
        <f>L6/$K$6</f>
        <v>1</v>
      </c>
      <c r="T6" s="87">
        <f>M6/$K$6</f>
        <v>3</v>
      </c>
      <c r="AF6"/>
      <c r="AG6" s="85"/>
      <c r="AH6" s="85"/>
      <c r="AI6" s="85"/>
    </row>
    <row r="7" spans="1:35">
      <c r="D7" s="34">
        <v>-2</v>
      </c>
      <c r="E7" s="34">
        <v>1</v>
      </c>
      <c r="F7" s="34">
        <v>0</v>
      </c>
      <c r="G7" s="39" t="s">
        <v>2</v>
      </c>
      <c r="H7" s="103"/>
      <c r="I7" s="40">
        <v>5</v>
      </c>
      <c r="K7" s="34">
        <f t="shared" ref="K7:K8" si="1">D7</f>
        <v>-2</v>
      </c>
      <c r="L7" s="34">
        <f t="shared" si="0"/>
        <v>1</v>
      </c>
      <c r="M7" s="34">
        <f t="shared" si="0"/>
        <v>0</v>
      </c>
      <c r="N7" s="103"/>
      <c r="O7" s="86">
        <f t="shared" ref="O7:O8" si="2">K7</f>
        <v>-2</v>
      </c>
      <c r="P7" s="86">
        <f>L7-(O7*S6)</f>
        <v>3</v>
      </c>
      <c r="Q7" s="86">
        <v>0</v>
      </c>
      <c r="R7" s="87">
        <v>0</v>
      </c>
      <c r="S7" s="87">
        <v>1</v>
      </c>
      <c r="T7" s="87">
        <f>(M7-(O7*T6))/P7</f>
        <v>2</v>
      </c>
      <c r="Z7" s="38"/>
      <c r="AA7" s="38"/>
      <c r="AB7" s="38"/>
      <c r="AC7" s="38"/>
      <c r="AD7" s="38"/>
      <c r="AE7" s="38"/>
      <c r="AF7"/>
      <c r="AG7" s="38"/>
      <c r="AH7" s="85"/>
      <c r="AI7" s="85"/>
    </row>
    <row r="8" spans="1:35">
      <c r="D8" s="34">
        <v>0</v>
      </c>
      <c r="E8" s="34">
        <v>-2</v>
      </c>
      <c r="F8" s="34">
        <v>1</v>
      </c>
      <c r="G8" s="39" t="s">
        <v>3</v>
      </c>
      <c r="H8" s="103"/>
      <c r="I8" s="40">
        <v>-205</v>
      </c>
      <c r="K8" s="34">
        <f t="shared" si="1"/>
        <v>0</v>
      </c>
      <c r="L8" s="34">
        <f t="shared" si="0"/>
        <v>-2</v>
      </c>
      <c r="M8" s="34">
        <f t="shared" si="0"/>
        <v>1</v>
      </c>
      <c r="N8" s="103"/>
      <c r="O8" s="86">
        <f t="shared" si="2"/>
        <v>0</v>
      </c>
      <c r="P8" s="86">
        <f>L8-(O8*S6)</f>
        <v>-2</v>
      </c>
      <c r="Q8" s="86">
        <f>M8-((O8*T6) + (P8*T7))</f>
        <v>5</v>
      </c>
      <c r="R8" s="87">
        <v>0</v>
      </c>
      <c r="S8" s="87">
        <v>0</v>
      </c>
      <c r="T8" s="87">
        <v>1</v>
      </c>
      <c r="Z8" s="38"/>
      <c r="AA8" s="38"/>
      <c r="AB8" s="38"/>
      <c r="AC8" s="38"/>
      <c r="AD8" s="38"/>
      <c r="AE8" s="38"/>
      <c r="AF8"/>
      <c r="AG8" s="38"/>
      <c r="AH8" s="85"/>
      <c r="AI8" s="85"/>
    </row>
    <row r="9" spans="1:35">
      <c r="Z9" s="38"/>
      <c r="AA9" s="38"/>
      <c r="AB9" s="38"/>
      <c r="AC9" s="38"/>
      <c r="AD9" s="38"/>
      <c r="AE9" s="38"/>
      <c r="AF9"/>
      <c r="AG9" s="38"/>
      <c r="AH9" s="85"/>
      <c r="AI9" s="85"/>
    </row>
    <row r="10" spans="1:35">
      <c r="AF10"/>
      <c r="AG10" s="85"/>
      <c r="AH10" s="85"/>
      <c r="AI10" s="85"/>
    </row>
    <row r="11" spans="1:35">
      <c r="P11" s="41"/>
      <c r="Q11" s="41"/>
      <c r="R11" s="41"/>
      <c r="S11" s="41"/>
      <c r="Z11" s="38"/>
      <c r="AA11" s="38"/>
      <c r="AB11" s="38"/>
      <c r="AC11" s="38"/>
      <c r="AD11" s="38"/>
      <c r="AE11" s="38"/>
      <c r="AF11"/>
      <c r="AG11" s="85"/>
      <c r="AH11" s="85"/>
      <c r="AI11" s="85"/>
    </row>
    <row r="12" spans="1:35">
      <c r="P12" s="41"/>
      <c r="Q12" s="41"/>
      <c r="R12" s="41"/>
      <c r="S12" s="41"/>
      <c r="Z12" s="38"/>
      <c r="AA12" s="38"/>
      <c r="AB12" s="38"/>
      <c r="AC12" s="38"/>
      <c r="AD12" s="38"/>
      <c r="AE12" s="38"/>
      <c r="AG12" s="85"/>
      <c r="AH12" s="85"/>
      <c r="AI12" s="85"/>
    </row>
    <row r="13" spans="1:35">
      <c r="P13" s="41"/>
      <c r="Q13" s="41"/>
      <c r="R13" s="41"/>
      <c r="S13" s="41"/>
      <c r="Z13" s="38"/>
      <c r="AA13" s="38"/>
      <c r="AB13" s="38"/>
      <c r="AC13" s="38"/>
      <c r="AD13" s="38"/>
      <c r="AE13" s="38"/>
      <c r="AF13"/>
      <c r="AG13" s="85"/>
      <c r="AH13" s="85"/>
      <c r="AI13" s="85"/>
    </row>
    <row r="14" spans="1:35">
      <c r="E14"/>
      <c r="P14" s="41"/>
      <c r="Q14" s="41"/>
      <c r="R14" s="41"/>
      <c r="S14" s="41"/>
      <c r="AF14"/>
      <c r="AG14" s="85"/>
      <c r="AH14" s="85"/>
      <c r="AI14" s="85"/>
    </row>
    <row r="15" spans="1:35">
      <c r="P15" s="41"/>
      <c r="Q15" s="41"/>
      <c r="R15" s="41"/>
      <c r="S15" s="41"/>
      <c r="Z15" s="38"/>
      <c r="AA15" s="38"/>
      <c r="AB15" s="38"/>
      <c r="AC15" s="38"/>
      <c r="AD15" s="38"/>
      <c r="AE15" s="38"/>
      <c r="AF15"/>
      <c r="AG15" s="38"/>
      <c r="AH15" s="38"/>
      <c r="AI15" s="38"/>
    </row>
    <row r="16" spans="1:35">
      <c r="P16" s="41"/>
      <c r="Q16" s="41"/>
      <c r="R16" s="41"/>
      <c r="S16" s="41"/>
      <c r="Z16" s="38"/>
      <c r="AA16" s="38"/>
      <c r="AB16" s="38"/>
      <c r="AC16" s="38"/>
      <c r="AD16" s="38"/>
      <c r="AE16" s="38"/>
      <c r="AF16"/>
      <c r="AG16" s="38"/>
      <c r="AH16" s="38"/>
      <c r="AI16" s="38"/>
    </row>
    <row r="17" spans="15:36">
      <c r="P17" s="41"/>
      <c r="Q17" s="41"/>
      <c r="R17" s="41"/>
      <c r="S17" s="41"/>
      <c r="Z17" s="38"/>
      <c r="AA17" s="38"/>
      <c r="AB17" s="38"/>
      <c r="AC17" s="38"/>
      <c r="AD17" s="38"/>
      <c r="AE17" s="38"/>
      <c r="AF17"/>
      <c r="AG17" s="38"/>
      <c r="AH17" s="38"/>
      <c r="AI17" s="38"/>
      <c r="AJ17" s="85"/>
    </row>
    <row r="18" spans="15:36">
      <c r="AF18"/>
    </row>
    <row r="19" spans="15:36">
      <c r="V19" s="85">
        <f t="array" ref="V19:X21">MINVERSE(O24:Q26)</f>
        <v>1</v>
      </c>
      <c r="W19" s="85">
        <v>0</v>
      </c>
      <c r="X19" s="85">
        <v>0</v>
      </c>
      <c r="AF19"/>
    </row>
    <row r="20" spans="15:36">
      <c r="V20" s="85">
        <v>0.66666666666666663</v>
      </c>
      <c r="W20" s="85">
        <v>0.33333333333333331</v>
      </c>
      <c r="X20" s="85">
        <v>0</v>
      </c>
    </row>
    <row r="21" spans="15:36">
      <c r="V21" s="85">
        <v>0.26666666666666666</v>
      </c>
      <c r="W21" s="85">
        <v>0.13333333333333333</v>
      </c>
      <c r="X21" s="85">
        <v>0.2</v>
      </c>
    </row>
    <row r="23" spans="15:36">
      <c r="O23" s="108" t="s">
        <v>34</v>
      </c>
      <c r="P23" s="108"/>
      <c r="Q23" s="108"/>
      <c r="Z23" s="109" t="s">
        <v>35</v>
      </c>
      <c r="AA23" s="109"/>
      <c r="AB23" s="109"/>
    </row>
    <row r="24" spans="15:36">
      <c r="O24" s="86">
        <f t="shared" ref="O24:Q26" si="3">O6</f>
        <v>1</v>
      </c>
      <c r="P24" s="86">
        <f t="shared" si="3"/>
        <v>0</v>
      </c>
      <c r="Q24" s="86">
        <f t="shared" si="3"/>
        <v>0</v>
      </c>
      <c r="R24" s="37" t="s">
        <v>37</v>
      </c>
      <c r="S24" s="104" t="s">
        <v>0</v>
      </c>
      <c r="T24" s="37">
        <f>I6</f>
        <v>320</v>
      </c>
      <c r="Z24" s="87">
        <f t="shared" ref="Z24:AB26" si="4">R6</f>
        <v>1</v>
      </c>
      <c r="AA24" s="87">
        <f t="shared" si="4"/>
        <v>1</v>
      </c>
      <c r="AB24" s="87">
        <f t="shared" si="4"/>
        <v>3</v>
      </c>
      <c r="AC24" s="37" t="s">
        <v>1</v>
      </c>
      <c r="AD24" s="104" t="s">
        <v>0</v>
      </c>
      <c r="AE24" s="37">
        <f>T28</f>
        <v>320</v>
      </c>
      <c r="AG24">
        <f t="array" ref="AG24:AI26">MINVERSE(Z24:AB26)</f>
        <v>1</v>
      </c>
      <c r="AH24">
        <v>-1</v>
      </c>
      <c r="AI24">
        <v>-1</v>
      </c>
    </row>
    <row r="25" spans="15:36">
      <c r="O25" s="86">
        <f t="shared" si="3"/>
        <v>-2</v>
      </c>
      <c r="P25" s="86">
        <f t="shared" si="3"/>
        <v>3</v>
      </c>
      <c r="Q25" s="86">
        <f t="shared" si="3"/>
        <v>0</v>
      </c>
      <c r="R25" s="37" t="s">
        <v>38</v>
      </c>
      <c r="S25" s="104"/>
      <c r="T25" s="37">
        <f t="shared" ref="T25:T26" si="5">I7</f>
        <v>5</v>
      </c>
      <c r="Z25" s="87">
        <f t="shared" si="4"/>
        <v>0</v>
      </c>
      <c r="AA25" s="87">
        <f t="shared" si="4"/>
        <v>1</v>
      </c>
      <c r="AB25" s="87">
        <f t="shared" si="4"/>
        <v>2</v>
      </c>
      <c r="AC25" s="37" t="s">
        <v>2</v>
      </c>
      <c r="AD25" s="104"/>
      <c r="AE25" s="37">
        <f>T29</f>
        <v>214.99999999999997</v>
      </c>
      <c r="AG25">
        <v>0</v>
      </c>
      <c r="AH25">
        <v>1</v>
      </c>
      <c r="AI25">
        <v>-2</v>
      </c>
    </row>
    <row r="26" spans="15:36">
      <c r="O26" s="86">
        <f t="shared" si="3"/>
        <v>0</v>
      </c>
      <c r="P26" s="86">
        <f t="shared" si="3"/>
        <v>-2</v>
      </c>
      <c r="Q26" s="86">
        <f t="shared" si="3"/>
        <v>5</v>
      </c>
      <c r="R26" s="37" t="s">
        <v>39</v>
      </c>
      <c r="S26" s="104"/>
      <c r="T26" s="37">
        <f t="shared" si="5"/>
        <v>-205</v>
      </c>
      <c r="Z26" s="87">
        <f t="shared" si="4"/>
        <v>0</v>
      </c>
      <c r="AA26" s="87">
        <f t="shared" si="4"/>
        <v>0</v>
      </c>
      <c r="AB26" s="87">
        <f t="shared" si="4"/>
        <v>1</v>
      </c>
      <c r="AC26" s="37" t="s">
        <v>3</v>
      </c>
      <c r="AD26" s="104"/>
      <c r="AE26" s="37">
        <f>T30</f>
        <v>45</v>
      </c>
      <c r="AG26">
        <v>0</v>
      </c>
      <c r="AH26">
        <v>0</v>
      </c>
      <c r="AI26">
        <v>1</v>
      </c>
    </row>
    <row r="28" spans="15:36">
      <c r="R28" s="37" t="s">
        <v>37</v>
      </c>
      <c r="S28" s="105" t="s">
        <v>0</v>
      </c>
      <c r="T28" s="37">
        <f t="array" ref="T28:T30">MMULT(V19:X21,T24:T26)</f>
        <v>320</v>
      </c>
      <c r="AC28" s="37" t="s">
        <v>1</v>
      </c>
      <c r="AD28" s="104" t="s">
        <v>0</v>
      </c>
      <c r="AE28" s="37">
        <f t="array" ref="AE28:AE30">MMULT(AG24:AI26,AE24:AE26)</f>
        <v>60.000000000000028</v>
      </c>
    </row>
    <row r="29" spans="15:36">
      <c r="R29" s="37" t="s">
        <v>38</v>
      </c>
      <c r="S29" s="106"/>
      <c r="T29" s="37">
        <v>214.99999999999997</v>
      </c>
      <c r="AC29" s="37" t="s">
        <v>2</v>
      </c>
      <c r="AD29" s="104"/>
      <c r="AE29" s="37">
        <v>124.99999999999997</v>
      </c>
    </row>
    <row r="30" spans="15:36">
      <c r="R30" s="37" t="s">
        <v>39</v>
      </c>
      <c r="S30" s="107"/>
      <c r="T30" s="37">
        <v>45</v>
      </c>
      <c r="AC30" s="37" t="s">
        <v>3</v>
      </c>
      <c r="AD30" s="104"/>
      <c r="AE30" s="37">
        <v>45</v>
      </c>
    </row>
  </sheetData>
  <mergeCells count="10">
    <mergeCell ref="AD24:AD26"/>
    <mergeCell ref="S28:S30"/>
    <mergeCell ref="AD28:AD30"/>
    <mergeCell ref="O5:Q5"/>
    <mergeCell ref="R5:T5"/>
    <mergeCell ref="H6:H8"/>
    <mergeCell ref="N6:N8"/>
    <mergeCell ref="O23:Q23"/>
    <mergeCell ref="Z23:AB23"/>
    <mergeCell ref="S24:S26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A551-5876-D84F-B29A-A89EC43E9F9D}">
  <dimension ref="A11:AI33"/>
  <sheetViews>
    <sheetView topLeftCell="B8" workbookViewId="0">
      <selection activeCell="O32" sqref="O32"/>
    </sheetView>
  </sheetViews>
  <sheetFormatPr baseColWidth="10" defaultRowHeight="15"/>
  <cols>
    <col min="15" max="15" width="2" bestFit="1" customWidth="1"/>
    <col min="17" max="17" width="3.83203125" customWidth="1"/>
    <col min="18" max="18" width="3.1640625" bestFit="1" customWidth="1"/>
    <col min="20" max="20" width="2" bestFit="1" customWidth="1"/>
    <col min="21" max="21" width="3.1640625" bestFit="1" customWidth="1"/>
    <col min="23" max="23" width="2" bestFit="1" customWidth="1"/>
    <col min="24" max="24" width="3.1640625" bestFit="1" customWidth="1"/>
    <col min="26" max="26" width="2" bestFit="1" customWidth="1"/>
    <col min="28" max="28" width="10.83203125" customWidth="1"/>
    <col min="32" max="32" width="3.1640625" bestFit="1" customWidth="1"/>
    <col min="33" max="33" width="2" bestFit="1" customWidth="1"/>
  </cols>
  <sheetData>
    <row r="11" spans="1:35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</row>
    <row r="12" spans="1:35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117" t="s">
        <v>45</v>
      </c>
      <c r="L12" s="117"/>
      <c r="M12" s="117"/>
      <c r="N12" s="117"/>
      <c r="O12" s="56"/>
      <c r="P12" s="56"/>
      <c r="Q12" s="56"/>
      <c r="R12" s="116" t="s">
        <v>55</v>
      </c>
      <c r="S12" s="116"/>
      <c r="T12" s="116"/>
      <c r="U12" s="116"/>
      <c r="V12" s="116"/>
      <c r="W12" s="116"/>
      <c r="X12" s="116"/>
      <c r="Y12" s="116"/>
      <c r="Z12" s="116"/>
      <c r="AA12" s="116"/>
      <c r="AB12" s="56"/>
      <c r="AC12" s="56"/>
      <c r="AD12" s="56"/>
      <c r="AE12" s="56"/>
      <c r="AF12" s="56"/>
      <c r="AG12" s="56"/>
      <c r="AH12" s="56"/>
      <c r="AI12" s="56"/>
    </row>
    <row r="13" spans="1:35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117"/>
      <c r="L13" s="117"/>
      <c r="M13" s="117"/>
      <c r="N13" s="117"/>
      <c r="O13" s="56"/>
      <c r="P13" s="56"/>
      <c r="Q13" s="5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56"/>
      <c r="AC13" s="56"/>
      <c r="AD13" s="56"/>
      <c r="AE13" s="56"/>
      <c r="AF13" s="56"/>
      <c r="AG13" s="56"/>
      <c r="AH13" s="56"/>
      <c r="AI13" s="56"/>
    </row>
    <row r="14" spans="1:35">
      <c r="A14" s="56"/>
      <c r="B14" s="56"/>
      <c r="C14" s="56"/>
      <c r="D14" s="104" t="s">
        <v>47</v>
      </c>
      <c r="E14" s="52">
        <v>2</v>
      </c>
      <c r="F14" s="52">
        <v>0</v>
      </c>
      <c r="G14" s="52">
        <v>1</v>
      </c>
      <c r="H14" s="56"/>
      <c r="I14" s="56"/>
      <c r="J14" s="57"/>
      <c r="K14" s="52">
        <f>E14</f>
        <v>2</v>
      </c>
      <c r="L14" s="52">
        <f>F14</f>
        <v>0</v>
      </c>
      <c r="M14" s="52">
        <f>G14</f>
        <v>1</v>
      </c>
      <c r="N14" s="37">
        <f>E18</f>
        <v>1</v>
      </c>
      <c r="O14" s="104" t="s">
        <v>0</v>
      </c>
      <c r="P14" s="53">
        <f t="array" ref="P14:P16">MMULT(K14:M16,N14:N16)</f>
        <v>2</v>
      </c>
      <c r="Q14" s="57"/>
      <c r="R14" s="113" t="s">
        <v>48</v>
      </c>
      <c r="S14" s="54">
        <f>P21</f>
        <v>4</v>
      </c>
      <c r="T14" s="104" t="s">
        <v>50</v>
      </c>
      <c r="U14" s="113" t="s">
        <v>49</v>
      </c>
      <c r="V14" s="53">
        <f>P14</f>
        <v>2</v>
      </c>
      <c r="W14" s="104" t="s">
        <v>50</v>
      </c>
      <c r="X14" s="113" t="s">
        <v>51</v>
      </c>
      <c r="Y14" s="51">
        <f>E18</f>
        <v>1</v>
      </c>
      <c r="Z14" s="104" t="s">
        <v>0</v>
      </c>
      <c r="AA14" s="55">
        <f>-P27</f>
        <v>-14</v>
      </c>
      <c r="AB14" s="56"/>
      <c r="AC14" s="54">
        <f>S14</f>
        <v>4</v>
      </c>
      <c r="AD14" s="53">
        <f>V14</f>
        <v>2</v>
      </c>
      <c r="AE14" s="51">
        <f>Y14</f>
        <v>1</v>
      </c>
      <c r="AF14" s="92" t="s">
        <v>48</v>
      </c>
      <c r="AG14" s="104" t="s">
        <v>0</v>
      </c>
      <c r="AH14" s="55">
        <f>AA14</f>
        <v>-14</v>
      </c>
      <c r="AI14" s="56"/>
    </row>
    <row r="15" spans="1:35">
      <c r="A15" s="56"/>
      <c r="B15" s="56"/>
      <c r="C15" s="56"/>
      <c r="D15" s="104"/>
      <c r="E15" s="52">
        <v>3</v>
      </c>
      <c r="F15" s="52">
        <v>1</v>
      </c>
      <c r="G15" s="52">
        <v>4</v>
      </c>
      <c r="H15" s="56"/>
      <c r="I15" s="56"/>
      <c r="J15" s="57"/>
      <c r="K15" s="52">
        <f t="shared" ref="K15:M16" si="0">E15</f>
        <v>3</v>
      </c>
      <c r="L15" s="52">
        <f t="shared" si="0"/>
        <v>1</v>
      </c>
      <c r="M15" s="52">
        <f t="shared" si="0"/>
        <v>4</v>
      </c>
      <c r="N15" s="37">
        <f t="shared" ref="N15:N16" si="1">E19</f>
        <v>0</v>
      </c>
      <c r="O15" s="104"/>
      <c r="P15" s="53">
        <v>3</v>
      </c>
      <c r="Q15" s="57"/>
      <c r="R15" s="113"/>
      <c r="S15" s="54">
        <f t="shared" ref="S15:S16" si="2">P22</f>
        <v>9</v>
      </c>
      <c r="T15" s="104"/>
      <c r="U15" s="113"/>
      <c r="V15" s="53">
        <f t="shared" ref="V15:V16" si="3">P15</f>
        <v>3</v>
      </c>
      <c r="W15" s="104"/>
      <c r="X15" s="113"/>
      <c r="Y15" s="51">
        <f t="shared" ref="Y15:Y16" si="4">E19</f>
        <v>0</v>
      </c>
      <c r="Z15" s="104"/>
      <c r="AA15" s="55">
        <f t="shared" ref="AA15:AA16" si="5">-P28</f>
        <v>-45</v>
      </c>
      <c r="AB15" s="56"/>
      <c r="AC15" s="54">
        <f t="shared" ref="AC15:AC16" si="6">S15</f>
        <v>9</v>
      </c>
      <c r="AD15" s="53">
        <f t="shared" ref="AD15:AD16" si="7">V15</f>
        <v>3</v>
      </c>
      <c r="AE15" s="51">
        <f t="shared" ref="AE15:AE16" si="8">Y15</f>
        <v>0</v>
      </c>
      <c r="AF15" s="92" t="s">
        <v>49</v>
      </c>
      <c r="AG15" s="104"/>
      <c r="AH15" s="55">
        <f t="shared" ref="AH15:AH16" si="9">AA15</f>
        <v>-45</v>
      </c>
      <c r="AI15" s="56"/>
    </row>
    <row r="16" spans="1:35">
      <c r="A16" s="56"/>
      <c r="B16" s="56"/>
      <c r="C16" s="56"/>
      <c r="D16" s="104"/>
      <c r="E16" s="52">
        <v>0</v>
      </c>
      <c r="F16" s="52">
        <v>2</v>
      </c>
      <c r="G16" s="52">
        <v>5</v>
      </c>
      <c r="H16" s="56"/>
      <c r="I16" s="56"/>
      <c r="J16" s="57"/>
      <c r="K16" s="52">
        <f t="shared" si="0"/>
        <v>0</v>
      </c>
      <c r="L16" s="52">
        <f t="shared" si="0"/>
        <v>2</v>
      </c>
      <c r="M16" s="52">
        <f t="shared" si="0"/>
        <v>5</v>
      </c>
      <c r="N16" s="37">
        <f t="shared" si="1"/>
        <v>0</v>
      </c>
      <c r="O16" s="104"/>
      <c r="P16" s="53">
        <v>0</v>
      </c>
      <c r="Q16" s="57"/>
      <c r="R16" s="113"/>
      <c r="S16" s="54">
        <f t="shared" si="2"/>
        <v>6</v>
      </c>
      <c r="T16" s="104"/>
      <c r="U16" s="113"/>
      <c r="V16" s="53">
        <f t="shared" si="3"/>
        <v>0</v>
      </c>
      <c r="W16" s="104"/>
      <c r="X16" s="113"/>
      <c r="Y16" s="51">
        <f t="shared" si="4"/>
        <v>0</v>
      </c>
      <c r="Z16" s="104"/>
      <c r="AA16" s="55">
        <f t="shared" si="5"/>
        <v>-48</v>
      </c>
      <c r="AB16" s="56"/>
      <c r="AC16" s="54">
        <f t="shared" si="6"/>
        <v>6</v>
      </c>
      <c r="AD16" s="53">
        <f t="shared" si="7"/>
        <v>0</v>
      </c>
      <c r="AE16" s="51">
        <f t="shared" si="8"/>
        <v>0</v>
      </c>
      <c r="AF16" s="92" t="s">
        <v>51</v>
      </c>
      <c r="AG16" s="104"/>
      <c r="AH16" s="55">
        <f t="shared" si="9"/>
        <v>-48</v>
      </c>
      <c r="AI16" s="56"/>
    </row>
    <row r="17" spans="1:35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</row>
    <row r="18" spans="1:35" ht="21">
      <c r="A18" s="56"/>
      <c r="B18" s="56"/>
      <c r="C18" s="56"/>
      <c r="D18" s="104" t="s">
        <v>6</v>
      </c>
      <c r="E18" s="51">
        <v>1</v>
      </c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141" t="s">
        <v>52</v>
      </c>
      <c r="AB18" s="142"/>
      <c r="AC18" s="142"/>
      <c r="AD18" s="142"/>
      <c r="AE18" s="142"/>
      <c r="AF18" s="142"/>
      <c r="AG18" s="142"/>
      <c r="AH18" s="143"/>
      <c r="AI18" s="56"/>
    </row>
    <row r="19" spans="1:35">
      <c r="A19" s="56"/>
      <c r="B19" s="56"/>
      <c r="C19" s="56"/>
      <c r="D19" s="104"/>
      <c r="E19" s="51">
        <v>0</v>
      </c>
      <c r="F19" s="56"/>
      <c r="G19" s="56"/>
      <c r="H19" s="56"/>
      <c r="I19" s="56"/>
      <c r="J19" s="56"/>
      <c r="K19" s="117" t="s">
        <v>46</v>
      </c>
      <c r="L19" s="117"/>
      <c r="M19" s="117"/>
      <c r="N19" s="117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</row>
    <row r="20" spans="1:35">
      <c r="A20" s="56"/>
      <c r="B20" s="56"/>
      <c r="C20" s="56"/>
      <c r="D20" s="104"/>
      <c r="E20" s="51">
        <v>0</v>
      </c>
      <c r="F20" s="56"/>
      <c r="G20" s="56"/>
      <c r="H20" s="56"/>
      <c r="I20" s="56"/>
      <c r="J20" s="56"/>
      <c r="K20" s="117"/>
      <c r="L20" s="117"/>
      <c r="M20" s="117"/>
      <c r="N20" s="117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9">
        <f t="array" ref="AA20:AC22">MINVERSE(AC14:AE16)</f>
        <v>0</v>
      </c>
      <c r="AB20" s="59">
        <v>0</v>
      </c>
      <c r="AC20" s="59">
        <v>0.16666666666666666</v>
      </c>
      <c r="AD20" s="56"/>
      <c r="AE20" s="56"/>
      <c r="AF20" s="56"/>
      <c r="AG20" s="56"/>
      <c r="AH20" s="56"/>
      <c r="AI20" s="56"/>
    </row>
    <row r="21" spans="1:35">
      <c r="A21" s="56"/>
      <c r="B21" s="56"/>
      <c r="C21" s="56"/>
      <c r="D21" s="56"/>
      <c r="E21" s="56"/>
      <c r="F21" s="56"/>
      <c r="G21" s="56"/>
      <c r="H21" s="56"/>
      <c r="I21" s="56"/>
      <c r="J21" s="57"/>
      <c r="K21" s="52">
        <f>E14</f>
        <v>2</v>
      </c>
      <c r="L21" s="52">
        <f>F14</f>
        <v>0</v>
      </c>
      <c r="M21" s="52">
        <f>G14</f>
        <v>1</v>
      </c>
      <c r="N21" s="53">
        <f>P14</f>
        <v>2</v>
      </c>
      <c r="O21" s="104" t="s">
        <v>0</v>
      </c>
      <c r="P21" s="54">
        <f t="array" ref="P21:P23">MMULT(K21:M23,N21:N23)</f>
        <v>4</v>
      </c>
      <c r="Q21" s="57"/>
      <c r="R21" s="56"/>
      <c r="S21" s="56"/>
      <c r="T21" s="56"/>
      <c r="U21" s="56"/>
      <c r="V21" s="56"/>
      <c r="W21" s="56"/>
      <c r="X21" s="56"/>
      <c r="Y21" s="56"/>
      <c r="Z21" s="56"/>
      <c r="AA21" s="59">
        <v>0</v>
      </c>
      <c r="AB21" s="59">
        <v>0.33333333333333331</v>
      </c>
      <c r="AC21" s="59">
        <v>-0.5</v>
      </c>
      <c r="AD21" s="56"/>
      <c r="AE21" s="56"/>
      <c r="AF21" s="56"/>
      <c r="AG21" s="56"/>
      <c r="AH21" s="56"/>
      <c r="AI21" s="56"/>
    </row>
    <row r="22" spans="1:35">
      <c r="A22" s="56"/>
      <c r="B22" s="56"/>
      <c r="C22" s="56"/>
      <c r="D22" s="56"/>
      <c r="E22" s="56"/>
      <c r="F22" s="56"/>
      <c r="G22" s="56"/>
      <c r="H22" s="56"/>
      <c r="I22" s="56"/>
      <c r="J22" s="57"/>
      <c r="K22" s="52">
        <f t="shared" ref="K22:M23" si="10">E15</f>
        <v>3</v>
      </c>
      <c r="L22" s="52">
        <f t="shared" si="10"/>
        <v>1</v>
      </c>
      <c r="M22" s="52">
        <f t="shared" si="10"/>
        <v>4</v>
      </c>
      <c r="N22" s="53">
        <f t="shared" ref="N22:N23" si="11">P15</f>
        <v>3</v>
      </c>
      <c r="O22" s="104"/>
      <c r="P22" s="54">
        <v>9</v>
      </c>
      <c r="Q22" s="57"/>
      <c r="R22" s="56"/>
      <c r="S22" s="56"/>
      <c r="T22" s="56"/>
      <c r="U22" s="56"/>
      <c r="V22" s="56"/>
      <c r="W22" s="56"/>
      <c r="X22" s="56"/>
      <c r="Y22" s="56"/>
      <c r="Z22" s="56"/>
      <c r="AA22" s="59">
        <v>1</v>
      </c>
      <c r="AB22" s="59">
        <v>-0.66666666666666663</v>
      </c>
      <c r="AC22" s="59">
        <v>0.33333333333333337</v>
      </c>
      <c r="AD22" s="56"/>
      <c r="AE22" s="56"/>
      <c r="AF22" s="56"/>
      <c r="AG22" s="56"/>
      <c r="AH22" s="56"/>
      <c r="AI22" s="56"/>
    </row>
    <row r="23" spans="1:35">
      <c r="A23" s="56"/>
      <c r="B23" s="56"/>
      <c r="C23" s="56"/>
      <c r="D23" s="56"/>
      <c r="E23" s="56"/>
      <c r="F23" s="56"/>
      <c r="G23" s="56"/>
      <c r="H23" s="56"/>
      <c r="I23" s="56"/>
      <c r="J23" s="57"/>
      <c r="K23" s="52">
        <f t="shared" si="10"/>
        <v>0</v>
      </c>
      <c r="L23" s="52">
        <f t="shared" si="10"/>
        <v>2</v>
      </c>
      <c r="M23" s="52">
        <f t="shared" si="10"/>
        <v>5</v>
      </c>
      <c r="N23" s="53">
        <f t="shared" si="11"/>
        <v>0</v>
      </c>
      <c r="O23" s="104"/>
      <c r="P23" s="54">
        <v>6</v>
      </c>
      <c r="Q23" s="57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</row>
    <row r="24" spans="1:3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92" t="s">
        <v>48</v>
      </c>
      <c r="AB24" s="105" t="s">
        <v>0</v>
      </c>
      <c r="AC24" s="91" cm="1">
        <f t="array" ref="AC24:AC26">MMULT(AA20:AC22,AH14:AH16)</f>
        <v>-8</v>
      </c>
      <c r="AD24" s="56"/>
      <c r="AE24" s="56"/>
      <c r="AF24" s="56"/>
      <c r="AG24" s="56"/>
      <c r="AH24" s="56"/>
      <c r="AI24" s="56"/>
    </row>
    <row r="25" spans="1:35" ht="21">
      <c r="A25" s="56"/>
      <c r="B25" s="56"/>
      <c r="C25" s="56"/>
      <c r="D25" s="56"/>
      <c r="E25" s="56"/>
      <c r="F25" s="56"/>
      <c r="G25" s="115" t="s">
        <v>63</v>
      </c>
      <c r="H25" s="115"/>
      <c r="I25" s="115"/>
      <c r="J25" s="61"/>
      <c r="K25" s="117" t="s">
        <v>46</v>
      </c>
      <c r="L25" s="117"/>
      <c r="M25" s="117"/>
      <c r="N25" s="117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92" t="s">
        <v>49</v>
      </c>
      <c r="AB25" s="106"/>
      <c r="AC25" s="91">
        <v>9</v>
      </c>
      <c r="AD25" s="56"/>
      <c r="AE25" s="56"/>
      <c r="AF25" s="56"/>
      <c r="AG25" s="56"/>
      <c r="AH25" s="56"/>
      <c r="AI25" s="56"/>
    </row>
    <row r="26" spans="1:35" ht="15" customHeight="1">
      <c r="A26" s="110" t="s">
        <v>54</v>
      </c>
      <c r="B26" s="110"/>
      <c r="C26" s="110"/>
      <c r="D26" s="110"/>
      <c r="E26" s="110"/>
      <c r="F26" s="110"/>
      <c r="G26" s="93" t="s">
        <v>48</v>
      </c>
      <c r="H26" s="114" t="s">
        <v>0</v>
      </c>
      <c r="I26" s="93">
        <f>AC30</f>
        <v>-8</v>
      </c>
      <c r="J26" s="61"/>
      <c r="K26" s="117"/>
      <c r="L26" s="117"/>
      <c r="M26" s="117"/>
      <c r="N26" s="117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92" t="s">
        <v>51</v>
      </c>
      <c r="AB26" s="107"/>
      <c r="AC26" s="91">
        <v>0</v>
      </c>
      <c r="AD26" s="56"/>
      <c r="AE26" s="56"/>
      <c r="AF26" s="56"/>
      <c r="AG26" s="56"/>
      <c r="AH26" s="56"/>
      <c r="AI26" s="56"/>
    </row>
    <row r="27" spans="1:35" ht="15" customHeight="1">
      <c r="A27" s="110"/>
      <c r="B27" s="110"/>
      <c r="C27" s="110"/>
      <c r="D27" s="110"/>
      <c r="E27" s="110"/>
      <c r="F27" s="110"/>
      <c r="G27" s="93" t="s">
        <v>49</v>
      </c>
      <c r="H27" s="114"/>
      <c r="I27" s="93">
        <f>AC31</f>
        <v>9</v>
      </c>
      <c r="J27" s="61"/>
      <c r="K27" s="52">
        <f>E14</f>
        <v>2</v>
      </c>
      <c r="L27" s="52">
        <f>F14</f>
        <v>0</v>
      </c>
      <c r="M27" s="52">
        <f>G14</f>
        <v>1</v>
      </c>
      <c r="N27" s="54">
        <f>P21</f>
        <v>4</v>
      </c>
      <c r="O27" s="104" t="s">
        <v>0</v>
      </c>
      <c r="P27" s="55" cm="1">
        <f t="array" ref="P27:P29">MMULT(K27:M29,N27:N29)</f>
        <v>14</v>
      </c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</row>
    <row r="28" spans="1:35" ht="21">
      <c r="A28" s="56"/>
      <c r="B28" s="56"/>
      <c r="C28" s="56"/>
      <c r="D28" s="56"/>
      <c r="E28" s="56"/>
      <c r="F28" s="56"/>
      <c r="G28" s="93" t="s">
        <v>51</v>
      </c>
      <c r="H28" s="114"/>
      <c r="I28" s="93">
        <f>AC32</f>
        <v>0</v>
      </c>
      <c r="J28" s="61"/>
      <c r="K28" s="52">
        <f t="shared" ref="K28:M29" si="12">E15</f>
        <v>3</v>
      </c>
      <c r="L28" s="52">
        <f t="shared" si="12"/>
        <v>1</v>
      </c>
      <c r="M28" s="52">
        <f t="shared" si="12"/>
        <v>4</v>
      </c>
      <c r="N28" s="54">
        <f t="shared" ref="N28:N29" si="13">P22</f>
        <v>9</v>
      </c>
      <c r="O28" s="104"/>
      <c r="P28" s="55">
        <v>45</v>
      </c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141" t="s">
        <v>53</v>
      </c>
      <c r="AB28" s="142"/>
      <c r="AC28" s="142"/>
      <c r="AD28" s="142"/>
      <c r="AE28" s="142"/>
      <c r="AF28" s="142"/>
      <c r="AG28" s="142"/>
      <c r="AH28" s="143"/>
      <c r="AI28" s="56"/>
    </row>
    <row r="29" spans="1:35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2">
        <f t="shared" si="12"/>
        <v>0</v>
      </c>
      <c r="L29" s="52">
        <f t="shared" si="12"/>
        <v>2</v>
      </c>
      <c r="M29" s="52">
        <f t="shared" si="12"/>
        <v>5</v>
      </c>
      <c r="N29" s="54">
        <f t="shared" si="13"/>
        <v>6</v>
      </c>
      <c r="O29" s="104"/>
      <c r="P29" s="55">
        <v>48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</row>
    <row r="30" spans="1:35" ht="15" customHeight="1">
      <c r="A30" s="112" t="s">
        <v>56</v>
      </c>
      <c r="B30" s="112"/>
      <c r="C30" s="112"/>
      <c r="D30" s="112"/>
      <c r="E30" s="112"/>
      <c r="F30" s="112"/>
      <c r="G30" s="60"/>
      <c r="H30" s="60"/>
      <c r="I30" s="60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92" t="s">
        <v>48</v>
      </c>
      <c r="AB30" s="105" t="s">
        <v>0</v>
      </c>
      <c r="AC30" s="91">
        <f>AC24</f>
        <v>-8</v>
      </c>
      <c r="AD30" s="56"/>
      <c r="AE30" s="56"/>
      <c r="AF30" s="56"/>
      <c r="AG30" s="56"/>
      <c r="AH30" s="56"/>
      <c r="AI30" s="56"/>
    </row>
    <row r="31" spans="1:35" ht="15" customHeight="1">
      <c r="A31" s="112"/>
      <c r="B31" s="112"/>
      <c r="C31" s="112"/>
      <c r="D31" s="112"/>
      <c r="E31" s="112"/>
      <c r="F31" s="112"/>
      <c r="G31" s="60"/>
      <c r="H31" s="60"/>
      <c r="I31" s="60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92" t="s">
        <v>49</v>
      </c>
      <c r="AB31" s="106"/>
      <c r="AC31" s="91">
        <f t="shared" ref="AC31:AC32" si="14">AC25</f>
        <v>9</v>
      </c>
      <c r="AD31" s="56"/>
      <c r="AE31" s="56"/>
      <c r="AF31" s="56"/>
      <c r="AG31" s="56"/>
      <c r="AH31" s="56"/>
      <c r="AI31" s="56"/>
    </row>
    <row r="32" spans="1:35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92" t="s">
        <v>51</v>
      </c>
      <c r="AB32" s="107"/>
      <c r="AC32" s="91">
        <f t="shared" si="14"/>
        <v>0</v>
      </c>
      <c r="AD32" s="56"/>
      <c r="AE32" s="56"/>
      <c r="AF32" s="56"/>
      <c r="AG32" s="56"/>
      <c r="AH32" s="56"/>
      <c r="AI32" s="56"/>
    </row>
    <row r="33" spans="1:35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</row>
  </sheetData>
  <mergeCells count="24">
    <mergeCell ref="O27:O29"/>
    <mergeCell ref="AA28:AH28"/>
    <mergeCell ref="A30:F31"/>
    <mergeCell ref="AB30:AB32"/>
    <mergeCell ref="AG14:AG16"/>
    <mergeCell ref="D18:D20"/>
    <mergeCell ref="AA18:AH18"/>
    <mergeCell ref="K19:N20"/>
    <mergeCell ref="O21:O23"/>
    <mergeCell ref="AB24:AB26"/>
    <mergeCell ref="G25:I25"/>
    <mergeCell ref="K25:N26"/>
    <mergeCell ref="A26:F27"/>
    <mergeCell ref="H26:H28"/>
    <mergeCell ref="K12:N13"/>
    <mergeCell ref="R12:AA13"/>
    <mergeCell ref="D14:D16"/>
    <mergeCell ref="O14:O16"/>
    <mergeCell ref="R14:R16"/>
    <mergeCell ref="T14:T16"/>
    <mergeCell ref="U14:U16"/>
    <mergeCell ref="W14:W16"/>
    <mergeCell ref="X14:X16"/>
    <mergeCell ref="Z14:Z16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2158-79BF-7C41-88B6-48F952FE7CC1}">
  <dimension ref="B8:S49"/>
  <sheetViews>
    <sheetView tabSelected="1" topLeftCell="D6" workbookViewId="0">
      <selection activeCell="V7" sqref="V7"/>
    </sheetView>
  </sheetViews>
  <sheetFormatPr baseColWidth="10" defaultRowHeight="15"/>
  <cols>
    <col min="14" max="14" width="2" bestFit="1" customWidth="1"/>
    <col min="17" max="17" width="16" bestFit="1" customWidth="1"/>
  </cols>
  <sheetData>
    <row r="8" spans="2:19" ht="23" customHeight="1">
      <c r="H8" s="94" t="s">
        <v>71</v>
      </c>
      <c r="I8" s="94" t="s">
        <v>65</v>
      </c>
      <c r="J8" s="126" t="s">
        <v>66</v>
      </c>
      <c r="K8" s="126"/>
      <c r="L8" s="94"/>
      <c r="M8" s="94" t="s">
        <v>1</v>
      </c>
      <c r="N8" s="78"/>
      <c r="O8" s="94" t="s">
        <v>67</v>
      </c>
      <c r="P8" s="94"/>
      <c r="Q8" s="94" t="s">
        <v>68</v>
      </c>
      <c r="R8" s="83" t="s">
        <v>69</v>
      </c>
      <c r="S8" s="81" t="s">
        <v>70</v>
      </c>
    </row>
    <row r="9" spans="2:19" ht="16">
      <c r="H9" s="88">
        <v>1E-3</v>
      </c>
      <c r="I9" s="125">
        <v>0</v>
      </c>
      <c r="J9" s="74">
        <f>$C$10</f>
        <v>2</v>
      </c>
      <c r="K9" s="74">
        <f>$D$10</f>
        <v>2</v>
      </c>
      <c r="L9" s="74">
        <f>$E$10</f>
        <v>3</v>
      </c>
      <c r="M9" s="75">
        <f>C17</f>
        <v>1</v>
      </c>
      <c r="N9" s="105" t="s">
        <v>0</v>
      </c>
      <c r="O9" s="59">
        <f t="array" ref="O9:O11">MMULT(J9:L11,M9:M11)</f>
        <v>2</v>
      </c>
      <c r="P9" s="113" cm="1">
        <f t="array" ref="P9">MAX(ABS(O9:O11))</f>
        <v>10</v>
      </c>
      <c r="Q9" s="79">
        <f>O9/P9</f>
        <v>0.2</v>
      </c>
      <c r="R9" s="127"/>
      <c r="S9" s="127"/>
    </row>
    <row r="10" spans="2:19">
      <c r="B10" s="104" t="s">
        <v>64</v>
      </c>
      <c r="C10" s="74">
        <v>2</v>
      </c>
      <c r="D10" s="74">
        <v>2</v>
      </c>
      <c r="E10" s="74">
        <v>3</v>
      </c>
      <c r="I10" s="125"/>
      <c r="J10" s="74">
        <f>$C$11</f>
        <v>-10</v>
      </c>
      <c r="K10" s="74">
        <f>$D$11</f>
        <v>-1</v>
      </c>
      <c r="L10" s="74">
        <f>$E$11</f>
        <v>2</v>
      </c>
      <c r="M10" s="75">
        <f>C18</f>
        <v>0</v>
      </c>
      <c r="N10" s="106"/>
      <c r="O10" s="59">
        <v>-10</v>
      </c>
      <c r="P10" s="113"/>
      <c r="Q10" s="79">
        <f>O10/P9</f>
        <v>-1</v>
      </c>
      <c r="R10" s="128"/>
      <c r="S10" s="128"/>
    </row>
    <row r="11" spans="2:19">
      <c r="B11" s="104"/>
      <c r="C11" s="74">
        <v>-10</v>
      </c>
      <c r="D11" s="74">
        <v>-1</v>
      </c>
      <c r="E11" s="74">
        <v>2</v>
      </c>
      <c r="I11" s="125"/>
      <c r="J11" s="74">
        <f>$C$12</f>
        <v>-2</v>
      </c>
      <c r="K11" s="74">
        <f>$D$12</f>
        <v>4</v>
      </c>
      <c r="L11" s="74">
        <f>$E$12</f>
        <v>9</v>
      </c>
      <c r="M11" s="75">
        <f>C19</f>
        <v>0</v>
      </c>
      <c r="N11" s="106"/>
      <c r="O11" s="59">
        <v>-2</v>
      </c>
      <c r="P11" s="113"/>
      <c r="Q11" s="79">
        <f>O11/P9</f>
        <v>-0.2</v>
      </c>
      <c r="R11" s="128"/>
      <c r="S11" s="128"/>
    </row>
    <row r="12" spans="2:19">
      <c r="B12" s="104"/>
      <c r="C12" s="74">
        <v>-2</v>
      </c>
      <c r="D12" s="74">
        <v>4</v>
      </c>
      <c r="E12" s="74">
        <v>9</v>
      </c>
      <c r="I12" s="125">
        <v>1</v>
      </c>
      <c r="J12" s="74">
        <f>$C$10</f>
        <v>2</v>
      </c>
      <c r="K12" s="74">
        <f>$D$10</f>
        <v>2</v>
      </c>
      <c r="L12" s="74">
        <f>$E$10</f>
        <v>3</v>
      </c>
      <c r="M12" s="79">
        <f>Q9</f>
        <v>0.2</v>
      </c>
      <c r="N12" s="104" t="s">
        <v>0</v>
      </c>
      <c r="O12" s="59">
        <f t="array" ref="O12:O14">MMULT(J12:L14,M12:M14)</f>
        <v>-2.2000000000000002</v>
      </c>
      <c r="P12" s="113" cm="1">
        <f t="array" ref="P12">MAX(ABS(O12:O14))</f>
        <v>6.2</v>
      </c>
      <c r="Q12" s="79">
        <f>O12/P12</f>
        <v>-0.35483870967741937</v>
      </c>
      <c r="R12" s="128"/>
      <c r="S12" s="128"/>
    </row>
    <row r="13" spans="2:19">
      <c r="I13" s="125"/>
      <c r="J13" s="74">
        <f>$C$11</f>
        <v>-10</v>
      </c>
      <c r="K13" s="74">
        <f>$D$11</f>
        <v>-1</v>
      </c>
      <c r="L13" s="74">
        <f>$E$11</f>
        <v>2</v>
      </c>
      <c r="M13" s="79">
        <f t="shared" ref="M13:M14" si="0">Q10</f>
        <v>-1</v>
      </c>
      <c r="N13" s="104"/>
      <c r="O13" s="59">
        <v>-1.4</v>
      </c>
      <c r="P13" s="113"/>
      <c r="Q13" s="79">
        <f>O13/P12</f>
        <v>-0.22580645161290319</v>
      </c>
      <c r="R13" s="128"/>
      <c r="S13" s="128"/>
    </row>
    <row r="14" spans="2:19">
      <c r="I14" s="125"/>
      <c r="J14" s="74">
        <f>$C$12</f>
        <v>-2</v>
      </c>
      <c r="K14" s="74">
        <f>$D$12</f>
        <v>4</v>
      </c>
      <c r="L14" s="74">
        <f>$E$12</f>
        <v>9</v>
      </c>
      <c r="M14" s="79">
        <f t="shared" si="0"/>
        <v>-0.2</v>
      </c>
      <c r="N14" s="104"/>
      <c r="O14" s="59">
        <v>-6.2</v>
      </c>
      <c r="P14" s="113"/>
      <c r="Q14" s="79">
        <f>O14/P12</f>
        <v>-1</v>
      </c>
      <c r="R14" s="129"/>
      <c r="S14" s="129"/>
    </row>
    <row r="15" spans="2:19">
      <c r="I15" s="125">
        <v>2</v>
      </c>
      <c r="J15" s="74">
        <f>$C$10</f>
        <v>2</v>
      </c>
      <c r="K15" s="74">
        <f>$D$10</f>
        <v>2</v>
      </c>
      <c r="L15" s="74">
        <f>$E$10</f>
        <v>3</v>
      </c>
      <c r="M15" s="79">
        <f>Q12</f>
        <v>-0.35483870967741937</v>
      </c>
      <c r="N15" s="104" t="s">
        <v>0</v>
      </c>
      <c r="O15" s="59">
        <f t="array" ref="O15:O17">MMULT(J15:L17,M15:M17)</f>
        <v>-4.161290322580645</v>
      </c>
      <c r="P15" s="113" cm="1">
        <f t="array" ref="P15">MAX(ABS(O15:O17))</f>
        <v>9.193548387096774</v>
      </c>
      <c r="Q15" s="79">
        <f>O15/P15</f>
        <v>-0.45263157894736844</v>
      </c>
      <c r="R15" s="104">
        <f>ABS(P15-P12)</f>
        <v>2.9935483870967738</v>
      </c>
      <c r="S15" s="104" t="str">
        <f>IF(R15&lt;=$H$9,"CONVERGE","DIVERGE")</f>
        <v>DIVERGE</v>
      </c>
    </row>
    <row r="16" spans="2:19">
      <c r="I16" s="125"/>
      <c r="J16" s="74">
        <f>$C$11</f>
        <v>-10</v>
      </c>
      <c r="K16" s="74">
        <f>$D$11</f>
        <v>-1</v>
      </c>
      <c r="L16" s="74">
        <f>$E$11</f>
        <v>2</v>
      </c>
      <c r="M16" s="79">
        <f t="shared" ref="M16:M29" si="1">Q13</f>
        <v>-0.22580645161290319</v>
      </c>
      <c r="N16" s="104"/>
      <c r="O16" s="59">
        <v>1.774193548387097</v>
      </c>
      <c r="P16" s="113"/>
      <c r="Q16" s="79">
        <f>O16/P15</f>
        <v>0.19298245614035089</v>
      </c>
      <c r="R16" s="104"/>
      <c r="S16" s="104"/>
    </row>
    <row r="17" spans="2:19">
      <c r="B17" s="104" t="s">
        <v>1</v>
      </c>
      <c r="C17" s="75">
        <v>1</v>
      </c>
      <c r="I17" s="125"/>
      <c r="J17" s="74">
        <f>$C$12</f>
        <v>-2</v>
      </c>
      <c r="K17" s="74">
        <f>$D$12</f>
        <v>4</v>
      </c>
      <c r="L17" s="74">
        <f>$E$12</f>
        <v>9</v>
      </c>
      <c r="M17" s="79">
        <f t="shared" si="1"/>
        <v>-1</v>
      </c>
      <c r="N17" s="104"/>
      <c r="O17" s="59">
        <v>-9.193548387096774</v>
      </c>
      <c r="P17" s="113"/>
      <c r="Q17" s="79">
        <f>O17/P15</f>
        <v>-1</v>
      </c>
      <c r="R17" s="104"/>
      <c r="S17" s="104"/>
    </row>
    <row r="18" spans="2:19">
      <c r="B18" s="104"/>
      <c r="C18" s="75">
        <v>0</v>
      </c>
      <c r="I18" s="125">
        <v>3</v>
      </c>
      <c r="J18" s="74">
        <f t="shared" ref="J18" si="2">$C$10</f>
        <v>2</v>
      </c>
      <c r="K18" s="74">
        <f t="shared" ref="K18" si="3">$D$10</f>
        <v>2</v>
      </c>
      <c r="L18" s="74">
        <f t="shared" ref="L18" si="4">$E$10</f>
        <v>3</v>
      </c>
      <c r="M18" s="79">
        <f t="shared" si="1"/>
        <v>-0.45263157894736844</v>
      </c>
      <c r="N18" s="104" t="s">
        <v>0</v>
      </c>
      <c r="O18" s="59">
        <f t="array" ref="O18:O20">MMULT(J18:L20,M18:M20)</f>
        <v>-3.5192982456140349</v>
      </c>
      <c r="P18" s="113" cm="1">
        <f t="array" ref="P18">MAX(ABS(O18:O20))</f>
        <v>7.3228070175438598</v>
      </c>
      <c r="Q18" s="79">
        <f t="shared" ref="Q18" si="5">O18/P18</f>
        <v>-0.48059415428845231</v>
      </c>
      <c r="R18" s="104">
        <f t="shared" ref="R18" si="6">ABS(P18-P15)</f>
        <v>1.8707413695529143</v>
      </c>
      <c r="S18" s="104" t="str">
        <f t="shared" ref="S18" si="7">IF(R18&lt;=$H$9,"CONVERGE","DIVERGE")</f>
        <v>DIVERGE</v>
      </c>
    </row>
    <row r="19" spans="2:19">
      <c r="B19" s="104"/>
      <c r="C19" s="75">
        <v>0</v>
      </c>
      <c r="I19" s="125"/>
      <c r="J19" s="74">
        <f t="shared" ref="J19" si="8">$C$11</f>
        <v>-10</v>
      </c>
      <c r="K19" s="74">
        <f t="shared" ref="K19" si="9">$D$11</f>
        <v>-1</v>
      </c>
      <c r="L19" s="74">
        <f t="shared" ref="L19" si="10">$E$11</f>
        <v>2</v>
      </c>
      <c r="M19" s="79">
        <f t="shared" si="1"/>
        <v>0.19298245614035089</v>
      </c>
      <c r="N19" s="104"/>
      <c r="O19" s="59">
        <v>2.333333333333333</v>
      </c>
      <c r="P19" s="113"/>
      <c r="Q19" s="79">
        <f t="shared" ref="Q19" si="11">O19/P18</f>
        <v>0.31863919501677046</v>
      </c>
      <c r="R19" s="104"/>
      <c r="S19" s="104"/>
    </row>
    <row r="20" spans="2:19">
      <c r="I20" s="125"/>
      <c r="J20" s="74">
        <f t="shared" ref="J20" si="12">$C$12</f>
        <v>-2</v>
      </c>
      <c r="K20" s="74">
        <f t="shared" ref="K20" si="13">$D$12</f>
        <v>4</v>
      </c>
      <c r="L20" s="74">
        <f t="shared" ref="L20" si="14">$E$12</f>
        <v>9</v>
      </c>
      <c r="M20" s="79">
        <f t="shared" si="1"/>
        <v>-1</v>
      </c>
      <c r="N20" s="104"/>
      <c r="O20" s="59">
        <v>-7.3228070175438598</v>
      </c>
      <c r="P20" s="113"/>
      <c r="Q20" s="79">
        <f t="shared" ref="Q20" si="15">O20/P18</f>
        <v>-1</v>
      </c>
      <c r="R20" s="104"/>
      <c r="S20" s="104"/>
    </row>
    <row r="21" spans="2:19">
      <c r="I21" s="125">
        <v>4</v>
      </c>
      <c r="J21" s="74">
        <f t="shared" ref="J21" si="16">$C$10</f>
        <v>2</v>
      </c>
      <c r="K21" s="74">
        <f t="shared" ref="K21" si="17">$D$10</f>
        <v>2</v>
      </c>
      <c r="L21" s="74">
        <f t="shared" ref="L21" si="18">$E$10</f>
        <v>3</v>
      </c>
      <c r="M21" s="79">
        <f t="shared" si="1"/>
        <v>-0.48059415428845231</v>
      </c>
      <c r="N21" s="104" t="s">
        <v>0</v>
      </c>
      <c r="O21" s="59">
        <f t="array" ref="O21:O23">MMULT(J21:L23,M21:M23)</f>
        <v>-3.3239099185433636</v>
      </c>
      <c r="P21" s="113" cm="1">
        <f t="array" ref="P21">MAX(ABS(O21:O23))</f>
        <v>6.764254911356014</v>
      </c>
      <c r="Q21" s="79">
        <f t="shared" ref="Q21" si="19">O21/P21</f>
        <v>-0.49139335552879504</v>
      </c>
      <c r="R21" s="104">
        <f t="shared" ref="R21" si="20">ABS(P21-P18)</f>
        <v>0.55855210618784579</v>
      </c>
      <c r="S21" s="104" t="str">
        <f t="shared" ref="S21" si="21">IF(R21&lt;=$H$9,"CONVERGE","DIVERGE")</f>
        <v>DIVERGE</v>
      </c>
    </row>
    <row r="22" spans="2:19">
      <c r="I22" s="125"/>
      <c r="J22" s="74">
        <f t="shared" ref="J22" si="22">$C$11</f>
        <v>-10</v>
      </c>
      <c r="K22" s="74">
        <f t="shared" ref="K22" si="23">$D$11</f>
        <v>-1</v>
      </c>
      <c r="L22" s="74">
        <f t="shared" ref="L22" si="24">$E$11</f>
        <v>2</v>
      </c>
      <c r="M22" s="79">
        <f t="shared" si="1"/>
        <v>0.31863919501677046</v>
      </c>
      <c r="N22" s="104"/>
      <c r="O22" s="59">
        <v>2.4873023478677521</v>
      </c>
      <c r="P22" s="113"/>
      <c r="Q22" s="79">
        <f t="shared" ref="Q22" si="25">O22/P21</f>
        <v>0.36771268683147962</v>
      </c>
      <c r="R22" s="104"/>
      <c r="S22" s="104"/>
    </row>
    <row r="23" spans="2:19">
      <c r="I23" s="125"/>
      <c r="J23" s="74">
        <f t="shared" ref="J23" si="26">$C$12</f>
        <v>-2</v>
      </c>
      <c r="K23" s="74">
        <f t="shared" ref="K23" si="27">$D$12</f>
        <v>4</v>
      </c>
      <c r="L23" s="74">
        <f t="shared" ref="L23" si="28">$E$12</f>
        <v>9</v>
      </c>
      <c r="M23" s="79">
        <f t="shared" si="1"/>
        <v>-1</v>
      </c>
      <c r="N23" s="104"/>
      <c r="O23" s="59">
        <v>-6.764254911356014</v>
      </c>
      <c r="P23" s="113"/>
      <c r="Q23" s="79">
        <f t="shared" ref="Q23" si="29">O23/P21</f>
        <v>-1</v>
      </c>
      <c r="R23" s="104"/>
      <c r="S23" s="104"/>
    </row>
    <row r="24" spans="2:19" hidden="1">
      <c r="I24" s="125">
        <v>5</v>
      </c>
      <c r="J24" s="74">
        <f t="shared" ref="J24" si="30">$C$10</f>
        <v>2</v>
      </c>
      <c r="K24" s="74">
        <f t="shared" ref="K24" si="31">$D$10</f>
        <v>2</v>
      </c>
      <c r="L24" s="74">
        <f t="shared" ref="L24" si="32">$E$10</f>
        <v>3</v>
      </c>
      <c r="M24" s="79">
        <f t="shared" si="1"/>
        <v>-0.49139335552879504</v>
      </c>
      <c r="N24" s="104" t="s">
        <v>0</v>
      </c>
      <c r="O24" s="59">
        <f t="array" ref="O24:O26">MMULT(J24:L26,M24:M26)</f>
        <v>-3.2473613373946311</v>
      </c>
      <c r="P24" s="113" cm="1">
        <f t="array" ref="P24">MAX(ABS(O24:O26))</f>
        <v>6.5463625416164914</v>
      </c>
      <c r="Q24" s="79">
        <f t="shared" ref="Q24" si="33">O24/P24</f>
        <v>-0.49605583509170592</v>
      </c>
      <c r="R24" s="104">
        <f t="shared" ref="R24" si="34">ABS(P24-P21)</f>
        <v>0.21789236973952253</v>
      </c>
      <c r="S24" s="104" t="str">
        <f t="shared" ref="S24" si="35">IF(R24&lt;=$H$9,"CONVERGE","DIVERGE")</f>
        <v>DIVERGE</v>
      </c>
    </row>
    <row r="25" spans="2:19" hidden="1">
      <c r="I25" s="125"/>
      <c r="J25" s="74">
        <f t="shared" ref="J25" si="36">$C$11</f>
        <v>-10</v>
      </c>
      <c r="K25" s="74">
        <f t="shared" ref="K25" si="37">$D$11</f>
        <v>-1</v>
      </c>
      <c r="L25" s="74">
        <f t="shared" ref="L25" si="38">$E$11</f>
        <v>2</v>
      </c>
      <c r="M25" s="79">
        <f t="shared" si="1"/>
        <v>0.36771268683147962</v>
      </c>
      <c r="N25" s="104"/>
      <c r="O25" s="59">
        <v>2.5462208684564711</v>
      </c>
      <c r="P25" s="113"/>
      <c r="Q25" s="79">
        <f t="shared" ref="Q25" si="39">O25/P24</f>
        <v>0.38895200995509388</v>
      </c>
      <c r="R25" s="104"/>
      <c r="S25" s="104"/>
    </row>
    <row r="26" spans="2:19" hidden="1">
      <c r="I26" s="125"/>
      <c r="J26" s="74">
        <f t="shared" ref="J26" si="40">$C$12</f>
        <v>-2</v>
      </c>
      <c r="K26" s="74">
        <f t="shared" ref="K26" si="41">$D$12</f>
        <v>4</v>
      </c>
      <c r="L26" s="74">
        <f t="shared" ref="L26" si="42">$E$12</f>
        <v>9</v>
      </c>
      <c r="M26" s="79">
        <f t="shared" si="1"/>
        <v>-1</v>
      </c>
      <c r="N26" s="104"/>
      <c r="O26" s="59">
        <v>-6.5463625416164914</v>
      </c>
      <c r="P26" s="113"/>
      <c r="Q26" s="79">
        <f t="shared" ref="Q26" si="43">O26/P24</f>
        <v>-1</v>
      </c>
      <c r="R26" s="104"/>
      <c r="S26" s="104"/>
    </row>
    <row r="27" spans="2:19" hidden="1">
      <c r="I27" s="125">
        <v>6</v>
      </c>
      <c r="J27" s="74">
        <f t="shared" ref="J27" si="44">$C$10</f>
        <v>2</v>
      </c>
      <c r="K27" s="74">
        <f t="shared" ref="K27" si="45">$D$10</f>
        <v>2</v>
      </c>
      <c r="L27" s="74">
        <f t="shared" ref="L27" si="46">$E$10</f>
        <v>3</v>
      </c>
      <c r="M27" s="79">
        <f t="shared" si="1"/>
        <v>-0.49605583509170592</v>
      </c>
      <c r="N27" s="104" t="s">
        <v>0</v>
      </c>
      <c r="O27" s="59">
        <f t="array" ref="O27:O29">MMULT(J27:L29,M27:M29)</f>
        <v>-3.2142076502732242</v>
      </c>
      <c r="P27" s="113" cm="1">
        <f t="array" ref="P27">MAX(ABS(O27:O29))</f>
        <v>6.4520802899962124</v>
      </c>
      <c r="Q27" s="79">
        <f t="shared" ref="Q27" si="47">O27/P27</f>
        <v>-0.49816609617471314</v>
      </c>
      <c r="R27" s="104">
        <f t="shared" ref="R27" si="48">ABS(P27-P24)</f>
        <v>9.4282251620279034E-2</v>
      </c>
      <c r="S27" s="104" t="str">
        <f t="shared" ref="S27" si="49">IF(R27&lt;=$H$9,"CONVERGE","DIVERGE")</f>
        <v>DIVERGE</v>
      </c>
    </row>
    <row r="28" spans="2:19" hidden="1">
      <c r="I28" s="125"/>
      <c r="J28" s="74">
        <f t="shared" ref="J28" si="50">$C$11</f>
        <v>-10</v>
      </c>
      <c r="K28" s="74">
        <f t="shared" ref="K28" si="51">$D$11</f>
        <v>-1</v>
      </c>
      <c r="L28" s="74">
        <f t="shared" ref="L28" si="52">$E$11</f>
        <v>2</v>
      </c>
      <c r="M28" s="79">
        <f t="shared" si="1"/>
        <v>0.38895200995509388</v>
      </c>
      <c r="N28" s="104"/>
      <c r="O28" s="59">
        <v>2.5716063409619654</v>
      </c>
      <c r="P28" s="113"/>
      <c r="Q28" s="79">
        <f t="shared" ref="Q28" si="53">O28/P27</f>
        <v>0.39857010845775992</v>
      </c>
      <c r="R28" s="104"/>
      <c r="S28" s="104"/>
    </row>
    <row r="29" spans="2:19" hidden="1">
      <c r="I29" s="125"/>
      <c r="J29" s="74">
        <f t="shared" ref="J29" si="54">$C$12</f>
        <v>-2</v>
      </c>
      <c r="K29" s="74">
        <f t="shared" ref="K29" si="55">$D$12</f>
        <v>4</v>
      </c>
      <c r="L29" s="74">
        <f t="shared" ref="L29" si="56">$E$12</f>
        <v>9</v>
      </c>
      <c r="M29" s="79">
        <f t="shared" si="1"/>
        <v>-1</v>
      </c>
      <c r="N29" s="104"/>
      <c r="O29" s="59">
        <v>-6.4520802899962124</v>
      </c>
      <c r="P29" s="113"/>
      <c r="Q29" s="79">
        <f t="shared" ref="Q29" si="57">O29/P27</f>
        <v>-1</v>
      </c>
      <c r="R29" s="104"/>
      <c r="S29" s="104"/>
    </row>
    <row r="30" spans="2:19" hidden="1">
      <c r="I30" s="125">
        <v>7</v>
      </c>
      <c r="J30" s="74">
        <f t="shared" ref="J30" si="58">$C$10</f>
        <v>2</v>
      </c>
      <c r="K30" s="74">
        <f t="shared" ref="K30" si="59">$D$10</f>
        <v>2</v>
      </c>
      <c r="L30" s="74">
        <f t="shared" ref="L30" si="60">$E$10</f>
        <v>3</v>
      </c>
      <c r="M30" s="79">
        <f t="shared" ref="M30:M35" si="61">Q27</f>
        <v>-0.49816609617471314</v>
      </c>
      <c r="N30" s="104" t="s">
        <v>0</v>
      </c>
      <c r="O30" s="59">
        <f t="array" ref="O30:O32">MMULT(J30:L32,M30:M32)</f>
        <v>-3.1991919754339064</v>
      </c>
      <c r="P30" s="113" cm="1">
        <f t="array" ref="P30">MAX(ABS(O30:O32))</f>
        <v>6.4093873738195342</v>
      </c>
      <c r="Q30" s="79">
        <f t="shared" ref="Q30" si="62">O30/P30</f>
        <v>-0.49914161663900458</v>
      </c>
      <c r="R30" s="104">
        <f t="shared" ref="R30" si="63">ABS(P30-P27)</f>
        <v>4.2692916176678253E-2</v>
      </c>
      <c r="S30" s="104" t="str">
        <f t="shared" ref="S30" si="64">IF(R30&lt;=$H$9,"CONVERGE","DIVERGE")</f>
        <v>DIVERGE</v>
      </c>
    </row>
    <row r="31" spans="2:19" hidden="1">
      <c r="I31" s="125"/>
      <c r="J31" s="74">
        <f t="shared" ref="J31" si="65">$C$11</f>
        <v>-10</v>
      </c>
      <c r="K31" s="74">
        <f t="shared" ref="K31" si="66">$D$11</f>
        <v>-1</v>
      </c>
      <c r="L31" s="74">
        <f t="shared" ref="L31" si="67">$E$11</f>
        <v>2</v>
      </c>
      <c r="M31" s="79">
        <f t="shared" si="61"/>
        <v>0.39857010845775992</v>
      </c>
      <c r="N31" s="104"/>
      <c r="O31" s="59">
        <v>2.5830908532893719</v>
      </c>
      <c r="P31" s="113"/>
      <c r="Q31" s="79">
        <f t="shared" ref="Q31" si="68">O31/P30</f>
        <v>0.40301680997477851</v>
      </c>
      <c r="R31" s="104"/>
      <c r="S31" s="104"/>
    </row>
    <row r="32" spans="2:19" hidden="1">
      <c r="I32" s="125"/>
      <c r="J32" s="74">
        <f t="shared" ref="J32" si="69">$C$12</f>
        <v>-2</v>
      </c>
      <c r="K32" s="74">
        <f t="shared" ref="K32" si="70">$D$12</f>
        <v>4</v>
      </c>
      <c r="L32" s="74">
        <f t="shared" ref="L32" si="71">$E$12</f>
        <v>9</v>
      </c>
      <c r="M32" s="79">
        <f t="shared" si="61"/>
        <v>-1</v>
      </c>
      <c r="N32" s="104"/>
      <c r="O32" s="59">
        <v>-6.4093873738195342</v>
      </c>
      <c r="P32" s="113"/>
      <c r="Q32" s="79">
        <f t="shared" ref="Q32" si="72">O32/P30</f>
        <v>-1</v>
      </c>
      <c r="R32" s="104"/>
      <c r="S32" s="104"/>
    </row>
    <row r="33" spans="9:19" hidden="1">
      <c r="I33" s="125">
        <v>8</v>
      </c>
      <c r="J33" s="74">
        <f t="shared" ref="J33:J36" si="73">$C$10</f>
        <v>2</v>
      </c>
      <c r="K33" s="74">
        <f t="shared" ref="K33:K36" si="74">$D$10</f>
        <v>2</v>
      </c>
      <c r="L33" s="74">
        <f t="shared" ref="L33:L36" si="75">$E$10</f>
        <v>3</v>
      </c>
      <c r="M33" s="79">
        <f t="shared" si="61"/>
        <v>-0.49914161663900458</v>
      </c>
      <c r="N33" s="104" t="s">
        <v>0</v>
      </c>
      <c r="O33" s="59">
        <f t="array" ref="O33:O35">MMULT(J33:L35,M33:M35)</f>
        <v>-3.1922496133284524</v>
      </c>
      <c r="P33" s="113" cm="1">
        <f t="array" ref="P33">MAX(ABS(O33:O35))</f>
        <v>6.3896495268228772</v>
      </c>
      <c r="Q33" s="79">
        <f t="shared" ref="Q33" si="76">O33/P33</f>
        <v>-0.49959698101246774</v>
      </c>
      <c r="R33" s="104">
        <f t="shared" ref="R33" si="77">ABS(P33-P30)</f>
        <v>1.9737846996656927E-2</v>
      </c>
      <c r="S33" s="104" t="str">
        <f t="shared" ref="S33" si="78">IF(R33&lt;=$H$9,"CONVERGE","DIVERGE")</f>
        <v>DIVERGE</v>
      </c>
    </row>
    <row r="34" spans="9:19" hidden="1">
      <c r="I34" s="125"/>
      <c r="J34" s="74">
        <f t="shared" ref="J34:J37" si="79">$C$11</f>
        <v>-10</v>
      </c>
      <c r="K34" s="74">
        <f t="shared" ref="K34:K37" si="80">$D$11</f>
        <v>-1</v>
      </c>
      <c r="L34" s="74">
        <f t="shared" ref="L34:L37" si="81">$E$11</f>
        <v>2</v>
      </c>
      <c r="M34" s="79">
        <f t="shared" si="61"/>
        <v>0.40301680997477851</v>
      </c>
      <c r="N34" s="104"/>
      <c r="O34" s="59">
        <v>2.588399356415267</v>
      </c>
      <c r="P34" s="113"/>
      <c r="Q34" s="79">
        <f t="shared" ref="Q34" si="82">O34/P33</f>
        <v>0.4050925399819692</v>
      </c>
      <c r="R34" s="104"/>
      <c r="S34" s="104"/>
    </row>
    <row r="35" spans="9:19" hidden="1">
      <c r="I35" s="125"/>
      <c r="J35" s="74">
        <f t="shared" ref="J35" si="83">$C$12</f>
        <v>-2</v>
      </c>
      <c r="K35" s="74">
        <f t="shared" ref="K35" si="84">$D$12</f>
        <v>4</v>
      </c>
      <c r="L35" s="74">
        <f t="shared" ref="L35" si="85">$E$12</f>
        <v>9</v>
      </c>
      <c r="M35" s="79">
        <f t="shared" si="61"/>
        <v>-1</v>
      </c>
      <c r="N35" s="104"/>
      <c r="O35" s="59">
        <v>-6.3896495268228772</v>
      </c>
      <c r="P35" s="113"/>
      <c r="Q35" s="79">
        <f t="shared" ref="Q35" si="86">O35/P33</f>
        <v>-1</v>
      </c>
      <c r="R35" s="104"/>
      <c r="S35" s="104"/>
    </row>
    <row r="36" spans="9:19" hidden="1">
      <c r="I36" s="125">
        <v>9</v>
      </c>
      <c r="J36" s="74">
        <f t="shared" si="73"/>
        <v>2</v>
      </c>
      <c r="K36" s="74">
        <f t="shared" si="74"/>
        <v>2</v>
      </c>
      <c r="L36" s="74">
        <f t="shared" si="75"/>
        <v>3</v>
      </c>
      <c r="M36" s="79">
        <f t="shared" ref="M36:M44" si="87">Q33</f>
        <v>-0.49959698101246774</v>
      </c>
      <c r="N36" s="104" t="s">
        <v>0</v>
      </c>
      <c r="O36" s="59">
        <f t="array" ref="O36:O38">MMULT(J36:L38,M36:M38)</f>
        <v>-3.189008882060997</v>
      </c>
      <c r="P36" s="113" cm="1">
        <f t="array" ref="P36">MAX(ABS(O36:O38))</f>
        <v>6.3804358780471873</v>
      </c>
      <c r="Q36" s="79">
        <f t="shared" ref="Q36:Q44" si="88">O36/P36</f>
        <v>-0.49981050558524431</v>
      </c>
      <c r="R36" s="104">
        <f t="shared" ref="R36:R44" si="89">ABS(P36-P33)</f>
        <v>9.2136487756899754E-3</v>
      </c>
      <c r="S36" s="104" t="str">
        <f t="shared" ref="S36:S44" si="90">IF(R36&lt;=$H$9,"CONVERGE","DIVERGE")</f>
        <v>DIVERGE</v>
      </c>
    </row>
    <row r="37" spans="9:19" hidden="1">
      <c r="I37" s="125"/>
      <c r="J37" s="74">
        <f t="shared" si="79"/>
        <v>-10</v>
      </c>
      <c r="K37" s="74">
        <f t="shared" si="80"/>
        <v>-1</v>
      </c>
      <c r="L37" s="74">
        <f t="shared" si="81"/>
        <v>2</v>
      </c>
      <c r="M37" s="79">
        <f t="shared" si="87"/>
        <v>0.4050925399819692</v>
      </c>
      <c r="N37" s="104"/>
      <c r="O37" s="59">
        <v>2.5908772701427081</v>
      </c>
      <c r="P37" s="113"/>
      <c r="Q37" s="79">
        <f t="shared" ref="Q37:Q44" si="91">O37/P36</f>
        <v>0.40606587381545456</v>
      </c>
      <c r="R37" s="104"/>
      <c r="S37" s="104"/>
    </row>
    <row r="38" spans="9:19" hidden="1">
      <c r="I38" s="125"/>
      <c r="J38" s="74">
        <f t="shared" ref="J38:J44" si="92">$C$12</f>
        <v>-2</v>
      </c>
      <c r="K38" s="74">
        <f t="shared" ref="K38:K44" si="93">$D$12</f>
        <v>4</v>
      </c>
      <c r="L38" s="74">
        <f t="shared" ref="L38:L44" si="94">$E$12</f>
        <v>9</v>
      </c>
      <c r="M38" s="79">
        <f t="shared" si="87"/>
        <v>-1</v>
      </c>
      <c r="N38" s="104"/>
      <c r="O38" s="59">
        <v>-6.3804358780471873</v>
      </c>
      <c r="P38" s="113"/>
      <c r="Q38" s="79">
        <f t="shared" ref="Q38:Q44" si="95">O38/P36</f>
        <v>-1</v>
      </c>
      <c r="R38" s="104"/>
      <c r="S38" s="104"/>
    </row>
    <row r="39" spans="9:19" hidden="1">
      <c r="I39" s="125">
        <v>10</v>
      </c>
      <c r="J39" s="74">
        <f t="shared" ref="J39:J44" si="96">$C$10</f>
        <v>2</v>
      </c>
      <c r="K39" s="74">
        <f t="shared" ref="K39:K44" si="97">$D$10</f>
        <v>2</v>
      </c>
      <c r="L39" s="74">
        <f t="shared" ref="L39:L44" si="98">$E$10</f>
        <v>3</v>
      </c>
      <c r="M39" s="79">
        <f t="shared" si="87"/>
        <v>-0.49981050558524431</v>
      </c>
      <c r="N39" s="104" t="s">
        <v>0</v>
      </c>
      <c r="O39" s="59">
        <f t="array" ref="O39:O41">MMULT(J39:L41,M39:M41)</f>
        <v>-3.1874892635395797</v>
      </c>
      <c r="P39" s="113" cm="1">
        <f t="array" ref="P39">MAX(ABS(O39:O41))</f>
        <v>6.3761154935676929</v>
      </c>
      <c r="Q39" s="79">
        <f t="shared" ref="Q39:Q44" si="99">O39/P39</f>
        <v>-0.49991084175861616</v>
      </c>
      <c r="R39" s="104">
        <f t="shared" ref="R39:R44" si="100">ABS(P39-P36)</f>
        <v>4.3203844794943436E-3</v>
      </c>
      <c r="S39" s="104" t="str">
        <f t="shared" ref="S39:S44" si="101">IF(R39&lt;=$H$9,"CONVERGE","DIVERGE")</f>
        <v>DIVERGE</v>
      </c>
    </row>
    <row r="40" spans="9:19" hidden="1">
      <c r="I40" s="125"/>
      <c r="J40" s="74">
        <f t="shared" ref="J40:J44" si="102">$C$11</f>
        <v>-10</v>
      </c>
      <c r="K40" s="74">
        <f t="shared" ref="K40:K44" si="103">$D$11</f>
        <v>-1</v>
      </c>
      <c r="L40" s="74">
        <f t="shared" ref="L40:L44" si="104">$E$11</f>
        <v>2</v>
      </c>
      <c r="M40" s="79">
        <f t="shared" si="87"/>
        <v>0.40606587381545456</v>
      </c>
      <c r="N40" s="104"/>
      <c r="O40" s="59">
        <v>2.5920391820369888</v>
      </c>
      <c r="P40" s="113"/>
      <c r="Q40" s="79">
        <f t="shared" ref="Q40:Q44" si="105">O40/P39</f>
        <v>0.40652324830876591</v>
      </c>
      <c r="R40" s="104"/>
      <c r="S40" s="104"/>
    </row>
    <row r="41" spans="9:19" hidden="1">
      <c r="I41" s="125"/>
      <c r="J41" s="74">
        <f t="shared" ref="J41:J44" si="106">$C$12</f>
        <v>-2</v>
      </c>
      <c r="K41" s="74">
        <f t="shared" ref="K41:K44" si="107">$D$12</f>
        <v>4</v>
      </c>
      <c r="L41" s="74">
        <f t="shared" ref="L41:L44" si="108">$E$12</f>
        <v>9</v>
      </c>
      <c r="M41" s="79">
        <f t="shared" si="87"/>
        <v>-1</v>
      </c>
      <c r="N41" s="104"/>
      <c r="O41" s="59">
        <v>-6.3761154935676929</v>
      </c>
      <c r="P41" s="113"/>
      <c r="Q41" s="79">
        <f t="shared" ref="Q41:Q44" si="109">O41/P39</f>
        <v>-1</v>
      </c>
      <c r="R41" s="104"/>
      <c r="S41" s="104"/>
    </row>
    <row r="42" spans="9:19" hidden="1">
      <c r="I42" s="125">
        <v>11</v>
      </c>
      <c r="J42" s="74">
        <f t="shared" ref="J42:J45" si="110">$C$10</f>
        <v>2</v>
      </c>
      <c r="K42" s="74">
        <f t="shared" ref="K42:K45" si="111">$D$10</f>
        <v>2</v>
      </c>
      <c r="L42" s="74">
        <f t="shared" ref="L42:L45" si="112">$E$10</f>
        <v>3</v>
      </c>
      <c r="M42" s="79">
        <f t="shared" si="87"/>
        <v>-0.49991084175861616</v>
      </c>
      <c r="N42" s="104" t="s">
        <v>0</v>
      </c>
      <c r="O42" s="59">
        <f t="array" ref="O42:O44">MMULT(J42:L44,M42:M44)</f>
        <v>-3.1867751868997005</v>
      </c>
      <c r="P42" s="113" cm="1">
        <f t="array" ref="P42">MAX(ABS(O42:O44))</f>
        <v>6.3740853232477042</v>
      </c>
      <c r="Q42" s="79">
        <f t="shared" ref="Q42:Q44" si="113">O42/P42</f>
        <v>-0.49995803715975123</v>
      </c>
      <c r="R42" s="104">
        <f t="shared" ref="R42:R44" si="114">ABS(P42-P39)</f>
        <v>2.0301703199887555E-3</v>
      </c>
      <c r="S42" s="104" t="str">
        <f t="shared" ref="S42:S44" si="115">IF(R42&lt;=$H$9,"CONVERGE","DIVERGE")</f>
        <v>DIVERGE</v>
      </c>
    </row>
    <row r="43" spans="9:19" hidden="1">
      <c r="I43" s="125"/>
      <c r="J43" s="74">
        <f t="shared" ref="J43:J46" si="116">$C$11</f>
        <v>-10</v>
      </c>
      <c r="K43" s="74">
        <f t="shared" ref="K43:K46" si="117">$D$11</f>
        <v>-1</v>
      </c>
      <c r="L43" s="74">
        <f t="shared" ref="L43:L46" si="118">$E$11</f>
        <v>2</v>
      </c>
      <c r="M43" s="79">
        <f t="shared" si="87"/>
        <v>0.40652324830876591</v>
      </c>
      <c r="N43" s="104"/>
      <c r="O43" s="59">
        <v>2.5925851692773962</v>
      </c>
      <c r="P43" s="113"/>
      <c r="Q43" s="79">
        <f t="shared" ref="Q43:Q44" si="119">O43/P42</f>
        <v>0.40673838485055458</v>
      </c>
      <c r="R43" s="104"/>
      <c r="S43" s="104"/>
    </row>
    <row r="44" spans="9:19" hidden="1">
      <c r="I44" s="125"/>
      <c r="J44" s="74">
        <f t="shared" ref="J44" si="120">$C$12</f>
        <v>-2</v>
      </c>
      <c r="K44" s="74">
        <f t="shared" ref="K44" si="121">$D$12</f>
        <v>4</v>
      </c>
      <c r="L44" s="74">
        <f t="shared" ref="L44" si="122">$E$12</f>
        <v>9</v>
      </c>
      <c r="M44" s="79">
        <f t="shared" si="87"/>
        <v>-1</v>
      </c>
      <c r="N44" s="104"/>
      <c r="O44" s="59">
        <v>-6.3740853232477042</v>
      </c>
      <c r="P44" s="113"/>
      <c r="Q44" s="79">
        <f t="shared" ref="Q44" si="123">O44/P42</f>
        <v>-1</v>
      </c>
      <c r="R44" s="104"/>
      <c r="S44" s="104"/>
    </row>
    <row r="45" spans="9:19">
      <c r="I45" s="125">
        <v>12</v>
      </c>
      <c r="J45" s="74">
        <f t="shared" si="110"/>
        <v>2</v>
      </c>
      <c r="K45" s="74">
        <f t="shared" si="111"/>
        <v>2</v>
      </c>
      <c r="L45" s="74">
        <f t="shared" si="112"/>
        <v>3</v>
      </c>
      <c r="M45" s="79">
        <f t="shared" ref="M45:M47" si="124">Q42</f>
        <v>-0.49995803715975123</v>
      </c>
      <c r="N45" s="104" t="s">
        <v>0</v>
      </c>
      <c r="O45" s="59">
        <f t="array" ref="O45:O47">MMULT(J45:L47,M45:M47)</f>
        <v>-3.1864393046183932</v>
      </c>
      <c r="P45" s="113" cm="1">
        <f t="array" ref="P45">MAX(ABS(O45:O47))</f>
        <v>6.3731303862782793</v>
      </c>
      <c r="Q45" s="79">
        <f t="shared" ref="Q45:Q47" si="125">O45/P45</f>
        <v>-0.49998024698803945</v>
      </c>
      <c r="R45" s="104">
        <f t="shared" ref="R45:R47" si="126">ABS(P45-P42)</f>
        <v>9.5493696942483552E-4</v>
      </c>
      <c r="S45" s="104" t="str">
        <f t="shared" ref="S45:S47" si="127">IF(R45&lt;=$H$9,"CONVERGE","DIVERGE")</f>
        <v>CONVERGE</v>
      </c>
    </row>
    <row r="46" spans="9:19">
      <c r="I46" s="125"/>
      <c r="J46" s="74">
        <f t="shared" si="116"/>
        <v>-10</v>
      </c>
      <c r="K46" s="74">
        <f t="shared" si="117"/>
        <v>-1</v>
      </c>
      <c r="L46" s="74">
        <f t="shared" si="118"/>
        <v>2</v>
      </c>
      <c r="M46" s="79">
        <f t="shared" si="124"/>
        <v>0.40673838485055458</v>
      </c>
      <c r="N46" s="104"/>
      <c r="O46" s="59">
        <v>2.5928419867469579</v>
      </c>
      <c r="P46" s="113"/>
      <c r="Q46" s="79">
        <f t="shared" ref="Q46:Q47" si="128">O46/P45</f>
        <v>0.40683962661889006</v>
      </c>
      <c r="R46" s="104"/>
      <c r="S46" s="104"/>
    </row>
    <row r="47" spans="9:19">
      <c r="I47" s="125"/>
      <c r="J47" s="74">
        <f t="shared" ref="J47" si="129">$C$12</f>
        <v>-2</v>
      </c>
      <c r="K47" s="74">
        <f t="shared" ref="K47" si="130">$D$12</f>
        <v>4</v>
      </c>
      <c r="L47" s="74">
        <f t="shared" ref="L47" si="131">$E$12</f>
        <v>9</v>
      </c>
      <c r="M47" s="79">
        <f t="shared" si="124"/>
        <v>-1</v>
      </c>
      <c r="N47" s="104"/>
      <c r="O47" s="59">
        <v>-6.3731303862782793</v>
      </c>
      <c r="P47" s="113"/>
      <c r="Q47" s="79">
        <f t="shared" ref="Q47" si="132">O47/P45</f>
        <v>-1</v>
      </c>
      <c r="R47" s="104"/>
      <c r="S47" s="104"/>
    </row>
    <row r="48" spans="9:19">
      <c r="I48" s="130"/>
      <c r="J48" s="131"/>
      <c r="K48" s="131"/>
      <c r="L48" s="131"/>
      <c r="M48" s="131"/>
      <c r="N48" s="131"/>
      <c r="O48" s="131"/>
      <c r="P48" s="131"/>
      <c r="Q48" s="131"/>
      <c r="R48" s="131"/>
      <c r="S48" s="132"/>
    </row>
    <row r="49" spans="9:19">
      <c r="I49" s="133"/>
      <c r="J49" s="134"/>
      <c r="K49" s="134"/>
      <c r="L49" s="134"/>
      <c r="M49" s="134"/>
      <c r="N49" s="134"/>
      <c r="O49" s="134"/>
      <c r="P49" s="134"/>
      <c r="Q49" s="134"/>
      <c r="R49" s="134"/>
      <c r="S49" s="135"/>
    </row>
  </sheetData>
  <mergeCells count="67">
    <mergeCell ref="I48:S49"/>
    <mergeCell ref="I42:I44"/>
    <mergeCell ref="N42:N44"/>
    <mergeCell ref="P42:P44"/>
    <mergeCell ref="R42:R44"/>
    <mergeCell ref="S42:S44"/>
    <mergeCell ref="I45:I47"/>
    <mergeCell ref="N45:N47"/>
    <mergeCell ref="P45:P47"/>
    <mergeCell ref="R45:R47"/>
    <mergeCell ref="S45:S47"/>
    <mergeCell ref="I36:I38"/>
    <mergeCell ref="N36:N38"/>
    <mergeCell ref="P36:P38"/>
    <mergeCell ref="R36:R38"/>
    <mergeCell ref="S36:S38"/>
    <mergeCell ref="I39:I41"/>
    <mergeCell ref="N39:N41"/>
    <mergeCell ref="P39:P41"/>
    <mergeCell ref="R39:R41"/>
    <mergeCell ref="S39:S41"/>
    <mergeCell ref="S30:S32"/>
    <mergeCell ref="I33:I35"/>
    <mergeCell ref="N33:N35"/>
    <mergeCell ref="P33:P35"/>
    <mergeCell ref="R33:R35"/>
    <mergeCell ref="S33:S35"/>
    <mergeCell ref="I30:I32"/>
    <mergeCell ref="N30:N32"/>
    <mergeCell ref="P30:P32"/>
    <mergeCell ref="R30:R32"/>
    <mergeCell ref="I27:I29"/>
    <mergeCell ref="N27:N29"/>
    <mergeCell ref="P27:P29"/>
    <mergeCell ref="R27:R29"/>
    <mergeCell ref="S27:S29"/>
    <mergeCell ref="I21:I23"/>
    <mergeCell ref="N21:N23"/>
    <mergeCell ref="P21:P23"/>
    <mergeCell ref="R21:R23"/>
    <mergeCell ref="S21:S23"/>
    <mergeCell ref="I24:I26"/>
    <mergeCell ref="N24:N26"/>
    <mergeCell ref="P24:P26"/>
    <mergeCell ref="R24:R26"/>
    <mergeCell ref="S24:S26"/>
    <mergeCell ref="R15:R17"/>
    <mergeCell ref="S15:S17"/>
    <mergeCell ref="B17:B19"/>
    <mergeCell ref="I18:I20"/>
    <mergeCell ref="N18:N20"/>
    <mergeCell ref="P18:P20"/>
    <mergeCell ref="R18:R20"/>
    <mergeCell ref="S18:S20"/>
    <mergeCell ref="B10:B12"/>
    <mergeCell ref="I12:I14"/>
    <mergeCell ref="N12:N14"/>
    <mergeCell ref="P12:P14"/>
    <mergeCell ref="I15:I17"/>
    <mergeCell ref="N15:N17"/>
    <mergeCell ref="P15:P17"/>
    <mergeCell ref="S9:S14"/>
    <mergeCell ref="J8:K8"/>
    <mergeCell ref="I9:I11"/>
    <mergeCell ref="N9:N11"/>
    <mergeCell ref="P9:P11"/>
    <mergeCell ref="R9:R1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CA85-F4E7-E64C-93F0-0C31B2A93F61}">
  <dimension ref="B8:R31"/>
  <sheetViews>
    <sheetView topLeftCell="D5" workbookViewId="0">
      <selection activeCell="T22" sqref="T22"/>
    </sheetView>
  </sheetViews>
  <sheetFormatPr baseColWidth="10" defaultRowHeight="15"/>
  <cols>
    <col min="13" max="13" width="2" bestFit="1" customWidth="1"/>
    <col min="16" max="16" width="16" bestFit="1" customWidth="1"/>
  </cols>
  <sheetData>
    <row r="8" spans="2:18" ht="23" customHeight="1">
      <c r="G8" s="94" t="s">
        <v>71</v>
      </c>
      <c r="H8" s="94" t="s">
        <v>65</v>
      </c>
      <c r="I8" s="126"/>
      <c r="J8" s="126"/>
      <c r="K8" s="94"/>
      <c r="L8" s="94" t="s">
        <v>1</v>
      </c>
      <c r="M8" s="78"/>
      <c r="N8" s="94" t="s">
        <v>67</v>
      </c>
      <c r="O8" s="94"/>
      <c r="P8" s="94" t="s">
        <v>68</v>
      </c>
      <c r="Q8" s="83" t="s">
        <v>69</v>
      </c>
      <c r="R8" s="81" t="s">
        <v>70</v>
      </c>
    </row>
    <row r="9" spans="2:18" ht="16">
      <c r="G9" s="88">
        <v>1E-3</v>
      </c>
      <c r="H9" s="125">
        <v>0</v>
      </c>
      <c r="I9" s="90">
        <f>$C$20</f>
        <v>-1.4166666666666674</v>
      </c>
      <c r="J9" s="90">
        <f>$D$20</f>
        <v>-0.50000000000000022</v>
      </c>
      <c r="K9" s="90">
        <f>$E$20</f>
        <v>0.58333333333333359</v>
      </c>
      <c r="L9" s="75">
        <f>C15</f>
        <v>1</v>
      </c>
      <c r="M9" s="104" t="s">
        <v>0</v>
      </c>
      <c r="N9" s="59">
        <f t="array" ref="N9:N11">MMULT(I9:K11,L9:L11)</f>
        <v>-1.4166666666666674</v>
      </c>
      <c r="O9" s="113" cm="1">
        <f t="array" ref="O9">MAX(ABS(N9:N11))</f>
        <v>7.1666666666666705</v>
      </c>
      <c r="P9" s="79">
        <f>N9/O9</f>
        <v>-0.19767441860465115</v>
      </c>
      <c r="Q9" s="140"/>
      <c r="R9" s="140"/>
    </row>
    <row r="10" spans="2:18">
      <c r="B10" s="104" t="s">
        <v>64</v>
      </c>
      <c r="C10" s="74">
        <v>2</v>
      </c>
      <c r="D10" s="74">
        <v>2</v>
      </c>
      <c r="E10" s="74">
        <v>3</v>
      </c>
      <c r="H10" s="125"/>
      <c r="I10" s="90">
        <f>$C$21</f>
        <v>7.1666666666666705</v>
      </c>
      <c r="J10" s="90">
        <f>$D$21</f>
        <v>2.0000000000000009</v>
      </c>
      <c r="K10" s="90">
        <f>$E$21</f>
        <v>-2.8333333333333344</v>
      </c>
      <c r="L10" s="75">
        <f>C16</f>
        <v>0</v>
      </c>
      <c r="M10" s="104"/>
      <c r="N10" s="59">
        <v>7.1666666666666705</v>
      </c>
      <c r="O10" s="113"/>
      <c r="P10" s="79">
        <f>N10/O9</f>
        <v>1</v>
      </c>
      <c r="Q10" s="140"/>
      <c r="R10" s="140"/>
    </row>
    <row r="11" spans="2:18">
      <c r="B11" s="104"/>
      <c r="C11" s="74">
        <v>-10</v>
      </c>
      <c r="D11" s="74">
        <v>-1</v>
      </c>
      <c r="E11" s="74">
        <v>2</v>
      </c>
      <c r="H11" s="125"/>
      <c r="I11" s="90">
        <f>$C$22</f>
        <v>-3.5000000000000018</v>
      </c>
      <c r="J11" s="90">
        <f>$D$22</f>
        <v>-1.0000000000000004</v>
      </c>
      <c r="K11" s="90">
        <f>$E$22</f>
        <v>1.5000000000000007</v>
      </c>
      <c r="L11" s="75">
        <f>C17</f>
        <v>0</v>
      </c>
      <c r="M11" s="104"/>
      <c r="N11" s="59">
        <v>-3.5000000000000018</v>
      </c>
      <c r="O11" s="113"/>
      <c r="P11" s="79">
        <f>N11/O9</f>
        <v>-0.48837209302325579</v>
      </c>
      <c r="Q11" s="140"/>
      <c r="R11" s="140"/>
    </row>
    <row r="12" spans="2:18">
      <c r="B12" s="104"/>
      <c r="C12" s="74">
        <v>-2</v>
      </c>
      <c r="D12" s="74">
        <v>4</v>
      </c>
      <c r="E12" s="74">
        <v>9</v>
      </c>
      <c r="H12" s="125">
        <v>1</v>
      </c>
      <c r="I12" s="90">
        <f>$C$20</f>
        <v>-1.4166666666666674</v>
      </c>
      <c r="J12" s="90">
        <f>$D$20</f>
        <v>-0.50000000000000022</v>
      </c>
      <c r="K12" s="90">
        <f>$E$20</f>
        <v>0.58333333333333359</v>
      </c>
      <c r="L12" s="79">
        <f>P9</f>
        <v>-0.19767441860465115</v>
      </c>
      <c r="M12" s="104" t="s">
        <v>0</v>
      </c>
      <c r="N12" s="59">
        <f t="array" ref="N12:N14">MMULT(I12:K14,L12:L14)</f>
        <v>-0.50484496124031031</v>
      </c>
      <c r="O12" s="113" cm="1">
        <f t="array" ref="O12">MAX(ABS(N12:N14))</f>
        <v>1.9670542635658921</v>
      </c>
      <c r="P12" s="79">
        <f>N12/O12</f>
        <v>-0.25665024630541877</v>
      </c>
      <c r="Q12" s="140"/>
      <c r="R12" s="140"/>
    </row>
    <row r="13" spans="2:18">
      <c r="H13" s="125"/>
      <c r="I13" s="90">
        <f>$C$21</f>
        <v>7.1666666666666705</v>
      </c>
      <c r="J13" s="90">
        <f>$D$21</f>
        <v>2.0000000000000009</v>
      </c>
      <c r="K13" s="90">
        <f>$E$21</f>
        <v>-2.8333333333333344</v>
      </c>
      <c r="L13" s="79">
        <f t="shared" ref="L13:L14" si="0">P10</f>
        <v>1</v>
      </c>
      <c r="M13" s="104"/>
      <c r="N13" s="59">
        <v>1.9670542635658921</v>
      </c>
      <c r="O13" s="113"/>
      <c r="P13" s="79">
        <f>N13/O12</f>
        <v>1</v>
      </c>
      <c r="Q13" s="140"/>
      <c r="R13" s="140"/>
    </row>
    <row r="14" spans="2:18">
      <c r="H14" s="125"/>
      <c r="I14" s="90">
        <f>$C$22</f>
        <v>-3.5000000000000018</v>
      </c>
      <c r="J14" s="90">
        <f>$D$22</f>
        <v>-1.0000000000000004</v>
      </c>
      <c r="K14" s="90">
        <f>$E$22</f>
        <v>1.5000000000000007</v>
      </c>
      <c r="L14" s="79">
        <f t="shared" si="0"/>
        <v>-0.48837209302325579</v>
      </c>
      <c r="M14" s="104"/>
      <c r="N14" s="59">
        <v>-1.0406976744186052</v>
      </c>
      <c r="O14" s="113"/>
      <c r="P14" s="79">
        <f>N14/O12</f>
        <v>-0.52906403940886715</v>
      </c>
      <c r="Q14" s="140"/>
      <c r="R14" s="140"/>
    </row>
    <row r="15" spans="2:18">
      <c r="B15" s="104" t="s">
        <v>1</v>
      </c>
      <c r="C15" s="75">
        <v>1</v>
      </c>
      <c r="H15" s="125">
        <v>2</v>
      </c>
      <c r="I15" s="90">
        <f>$C$20</f>
        <v>-1.4166666666666674</v>
      </c>
      <c r="J15" s="90">
        <f>$D$20</f>
        <v>-0.50000000000000022</v>
      </c>
      <c r="K15" s="90">
        <f>$E$20</f>
        <v>0.58333333333333359</v>
      </c>
      <c r="L15" s="79">
        <f>P12</f>
        <v>-0.25665024630541877</v>
      </c>
      <c r="M15" s="104" t="s">
        <v>0</v>
      </c>
      <c r="N15" s="59">
        <f t="array" ref="N15:N17">MMULT(I15:K17,L15:L17)</f>
        <v>-0.4450328407224961</v>
      </c>
      <c r="O15" s="113" cm="1">
        <f t="array" ref="O15">MAX(ABS(N15:N17))</f>
        <v>1.6596880131362897</v>
      </c>
      <c r="P15" s="79">
        <f>N15/O15</f>
        <v>-0.26814246846401191</v>
      </c>
      <c r="Q15" s="104">
        <f>ABS(O15-O12)</f>
        <v>0.30736625042960242</v>
      </c>
      <c r="R15" s="104" t="str">
        <f>IF(Q15&lt;=$G$9,"CONVERGE","DIVERGE")</f>
        <v>DIVERGE</v>
      </c>
    </row>
    <row r="16" spans="2:18">
      <c r="B16" s="104"/>
      <c r="C16" s="75">
        <v>0</v>
      </c>
      <c r="H16" s="125"/>
      <c r="I16" s="90">
        <f>$C$21</f>
        <v>7.1666666666666705</v>
      </c>
      <c r="J16" s="90">
        <f>$D$21</f>
        <v>2.0000000000000009</v>
      </c>
      <c r="K16" s="90">
        <f>$E$21</f>
        <v>-2.8333333333333344</v>
      </c>
      <c r="L16" s="79">
        <f t="shared" ref="L16:L29" si="1">P13</f>
        <v>1</v>
      </c>
      <c r="M16" s="104"/>
      <c r="N16" s="59">
        <v>1.6596880131362897</v>
      </c>
      <c r="O16" s="113"/>
      <c r="P16" s="79">
        <f>N16/O15</f>
        <v>1</v>
      </c>
      <c r="Q16" s="104"/>
      <c r="R16" s="104"/>
    </row>
    <row r="17" spans="2:18">
      <c r="B17" s="104"/>
      <c r="C17" s="75">
        <v>0</v>
      </c>
      <c r="H17" s="125"/>
      <c r="I17" s="90">
        <f>$C$22</f>
        <v>-3.5000000000000018</v>
      </c>
      <c r="J17" s="90">
        <f>$D$22</f>
        <v>-1.0000000000000004</v>
      </c>
      <c r="K17" s="90">
        <f>$E$22</f>
        <v>1.5000000000000007</v>
      </c>
      <c r="L17" s="79">
        <f t="shared" si="1"/>
        <v>-0.52906403940886715</v>
      </c>
      <c r="M17" s="104"/>
      <c r="N17" s="59">
        <v>-0.89532019704433541</v>
      </c>
      <c r="O17" s="113"/>
      <c r="P17" s="79">
        <f>N17/O15</f>
        <v>-0.53945090279495433</v>
      </c>
      <c r="Q17" s="104"/>
      <c r="R17" s="104"/>
    </row>
    <row r="18" spans="2:18">
      <c r="H18" s="125">
        <v>3</v>
      </c>
      <c r="I18" s="90">
        <f t="shared" ref="I18" si="2">$C$20</f>
        <v>-1.4166666666666674</v>
      </c>
      <c r="J18" s="90">
        <f t="shared" ref="J18" si="3">$D$20</f>
        <v>-0.50000000000000022</v>
      </c>
      <c r="K18" s="90">
        <f t="shared" ref="K18" si="4">$E$20</f>
        <v>0.58333333333333359</v>
      </c>
      <c r="L18" s="79">
        <f t="shared" si="1"/>
        <v>-0.26814246846401191</v>
      </c>
      <c r="M18" s="104" t="s">
        <v>0</v>
      </c>
      <c r="N18" s="59">
        <f t="array" ref="N18:N20">MMULT(I18:K20,L18:L20)</f>
        <v>-0.43481119630637333</v>
      </c>
      <c r="O18" s="113" cm="1">
        <f t="array" ref="O18">MAX(ABS(N18:N20))</f>
        <v>1.6067565339269525</v>
      </c>
      <c r="P18" s="79">
        <f t="shared" ref="P18" si="5">N18/O18</f>
        <v>-0.27061423876315849</v>
      </c>
      <c r="Q18" s="104">
        <f t="shared" ref="Q18" si="6">ABS(O18-O15)</f>
        <v>5.2931479209337162E-2</v>
      </c>
      <c r="R18" s="104" t="str">
        <f t="shared" ref="R18" si="7">IF(Q18&lt;=$G$9,"CONVERGE","DIVERGE")</f>
        <v>DIVERGE</v>
      </c>
    </row>
    <row r="19" spans="2:18">
      <c r="H19" s="125"/>
      <c r="I19" s="90">
        <f t="shared" ref="I19" si="8">$C$21</f>
        <v>7.1666666666666705</v>
      </c>
      <c r="J19" s="90">
        <f t="shared" ref="J19" si="9">$D$21</f>
        <v>2.0000000000000009</v>
      </c>
      <c r="K19" s="90">
        <f t="shared" ref="K19" si="10">$E$21</f>
        <v>-2.8333333333333344</v>
      </c>
      <c r="L19" s="79">
        <f t="shared" si="1"/>
        <v>1</v>
      </c>
      <c r="M19" s="104"/>
      <c r="N19" s="59">
        <v>1.6067565339269525</v>
      </c>
      <c r="O19" s="113"/>
      <c r="P19" s="79">
        <f t="shared" ref="P19" si="11">N19/O18</f>
        <v>1</v>
      </c>
      <c r="Q19" s="104"/>
      <c r="R19" s="104"/>
    </row>
    <row r="20" spans="2:18">
      <c r="B20" s="139"/>
      <c r="C20" s="89">
        <f t="array" ref="C20:E22">MINVERSE(C10:E12)</f>
        <v>-1.4166666666666674</v>
      </c>
      <c r="D20" s="84">
        <v>-0.50000000000000022</v>
      </c>
      <c r="E20" s="89">
        <v>0.58333333333333359</v>
      </c>
      <c r="H20" s="125"/>
      <c r="I20" s="90">
        <f t="shared" ref="I20" si="12">$C$22</f>
        <v>-3.5000000000000018</v>
      </c>
      <c r="J20" s="90">
        <f t="shared" ref="J20" si="13">$D$22</f>
        <v>-1.0000000000000004</v>
      </c>
      <c r="K20" s="90">
        <f t="shared" ref="K20" si="14">$E$22</f>
        <v>1.5000000000000007</v>
      </c>
      <c r="L20" s="79">
        <f t="shared" si="1"/>
        <v>-0.53945090279495433</v>
      </c>
      <c r="M20" s="104"/>
      <c r="N20" s="59">
        <v>-0.87067771456839016</v>
      </c>
      <c r="O20" s="113"/>
      <c r="P20" s="79">
        <f t="shared" ref="P20" si="15">N20/O18</f>
        <v>-0.5418852801802102</v>
      </c>
      <c r="Q20" s="104"/>
      <c r="R20" s="104"/>
    </row>
    <row r="21" spans="2:18">
      <c r="B21" s="139"/>
      <c r="C21" s="89">
        <v>7.1666666666666705</v>
      </c>
      <c r="D21" s="84">
        <v>2.0000000000000009</v>
      </c>
      <c r="E21" s="89">
        <v>-2.8333333333333344</v>
      </c>
      <c r="H21" s="125">
        <v>4</v>
      </c>
      <c r="I21" s="90">
        <f t="shared" ref="I21" si="16">$C$20</f>
        <v>-1.4166666666666674</v>
      </c>
      <c r="J21" s="90">
        <f t="shared" ref="J21" si="17">$D$20</f>
        <v>-0.50000000000000022</v>
      </c>
      <c r="K21" s="90">
        <f t="shared" ref="K21" si="18">$E$20</f>
        <v>0.58333333333333359</v>
      </c>
      <c r="L21" s="79">
        <f t="shared" si="1"/>
        <v>-0.27061423876315849</v>
      </c>
      <c r="M21" s="104" t="s">
        <v>0</v>
      </c>
      <c r="N21" s="59">
        <f t="array" ref="N21:N23">MMULT(I21:K23,L21:L23)</f>
        <v>-0.43272957519064825</v>
      </c>
      <c r="O21" s="113" cm="1">
        <f t="array" ref="O21">MAX(ABS(N21:N23))</f>
        <v>1.5959395827079601</v>
      </c>
      <c r="P21" s="79">
        <f t="shared" ref="P21" si="19">N21/O21</f>
        <v>-0.27114408332200202</v>
      </c>
      <c r="Q21" s="104">
        <f t="shared" ref="Q21" si="20">ABS(O21-O18)</f>
        <v>1.0816951218992399E-2</v>
      </c>
      <c r="R21" s="104" t="str">
        <f t="shared" ref="R21" si="21">IF(Q21&lt;=$G$9,"CONVERGE","DIVERGE")</f>
        <v>DIVERGE</v>
      </c>
    </row>
    <row r="22" spans="2:18">
      <c r="B22" s="139"/>
      <c r="C22" s="89">
        <v>-3.5000000000000018</v>
      </c>
      <c r="D22" s="84">
        <v>-1.0000000000000004</v>
      </c>
      <c r="E22" s="89">
        <v>1.5000000000000007</v>
      </c>
      <c r="H22" s="125"/>
      <c r="I22" s="90">
        <f t="shared" ref="I22" si="22">$C$21</f>
        <v>7.1666666666666705</v>
      </c>
      <c r="J22" s="90">
        <f t="shared" ref="J22" si="23">$D$21</f>
        <v>2.0000000000000009</v>
      </c>
      <c r="K22" s="90">
        <f t="shared" ref="K22" si="24">$E$21</f>
        <v>-2.8333333333333344</v>
      </c>
      <c r="L22" s="79">
        <f t="shared" si="1"/>
        <v>1</v>
      </c>
      <c r="M22" s="104"/>
      <c r="N22" s="59">
        <v>1.5959395827079601</v>
      </c>
      <c r="O22" s="113"/>
      <c r="P22" s="79">
        <f t="shared" ref="P22" si="25">N22/O21</f>
        <v>1</v>
      </c>
      <c r="Q22" s="104"/>
      <c r="R22" s="104"/>
    </row>
    <row r="23" spans="2:18">
      <c r="H23" s="125"/>
      <c r="I23" s="90">
        <f t="shared" ref="I23" si="26">$C$22</f>
        <v>-3.5000000000000018</v>
      </c>
      <c r="J23" s="90">
        <f t="shared" ref="J23" si="27">$D$22</f>
        <v>-1.0000000000000004</v>
      </c>
      <c r="K23" s="90">
        <f t="shared" ref="K23" si="28">$E$22</f>
        <v>1.5000000000000007</v>
      </c>
      <c r="L23" s="79">
        <f t="shared" si="1"/>
        <v>-0.5418852801802102</v>
      </c>
      <c r="M23" s="104"/>
      <c r="N23" s="59">
        <v>-0.86567808459926099</v>
      </c>
      <c r="O23" s="113"/>
      <c r="P23" s="79">
        <f t="shared" ref="P23" si="29">N23/O21</f>
        <v>-0.54242534866538916</v>
      </c>
      <c r="Q23" s="104"/>
      <c r="R23" s="104"/>
    </row>
    <row r="24" spans="2:18">
      <c r="H24" s="125">
        <v>5</v>
      </c>
      <c r="I24" s="90">
        <f t="shared" ref="I24" si="30">$C$20</f>
        <v>-1.4166666666666674</v>
      </c>
      <c r="J24" s="90">
        <f t="shared" ref="J24" si="31">$D$20</f>
        <v>-0.50000000000000022</v>
      </c>
      <c r="K24" s="90">
        <f t="shared" ref="K24" si="32">$E$20</f>
        <v>0.58333333333333359</v>
      </c>
      <c r="L24" s="79">
        <f t="shared" si="1"/>
        <v>-0.27114408332200202</v>
      </c>
      <c r="M24" s="104" t="s">
        <v>0</v>
      </c>
      <c r="N24" s="59">
        <f t="array" ref="N24:N26">MMULT(I24:K26,L24:L26)</f>
        <v>-0.43229400201530765</v>
      </c>
      <c r="O24" s="113" cm="1">
        <f t="array" ref="O24">MAX(ABS(N24:N26))</f>
        <v>1.5936725574109218</v>
      </c>
      <c r="P24" s="79">
        <f t="shared" ref="P24" si="33">N24/O24</f>
        <v>-0.27125647612180248</v>
      </c>
      <c r="Q24" s="104">
        <f t="shared" ref="Q24" si="34">ABS(O24-O21)</f>
        <v>2.2670252970382609E-3</v>
      </c>
      <c r="R24" s="104" t="str">
        <f t="shared" ref="R24" si="35">IF(Q24&lt;=$G$9,"CONVERGE","DIVERGE")</f>
        <v>DIVERGE</v>
      </c>
    </row>
    <row r="25" spans="2:18">
      <c r="H25" s="125"/>
      <c r="I25" s="90">
        <f t="shared" ref="I25" si="36">$C$21</f>
        <v>7.1666666666666705</v>
      </c>
      <c r="J25" s="90">
        <f t="shared" ref="J25" si="37">$D$21</f>
        <v>2.0000000000000009</v>
      </c>
      <c r="K25" s="90">
        <f t="shared" ref="K25" si="38">$E$21</f>
        <v>-2.8333333333333344</v>
      </c>
      <c r="L25" s="79">
        <f t="shared" si="1"/>
        <v>1</v>
      </c>
      <c r="M25" s="104"/>
      <c r="N25" s="59">
        <v>1.5936725574109218</v>
      </c>
      <c r="O25" s="113"/>
      <c r="P25" s="79">
        <f t="shared" ref="P25" si="39">N25/O24</f>
        <v>1</v>
      </c>
      <c r="Q25" s="104"/>
      <c r="R25" s="104"/>
    </row>
    <row r="26" spans="2:18">
      <c r="H26" s="125"/>
      <c r="I26" s="90">
        <f t="shared" ref="I26" si="40">$C$22</f>
        <v>-3.5000000000000018</v>
      </c>
      <c r="J26" s="90">
        <f t="shared" ref="J26" si="41">$D$22</f>
        <v>-1.0000000000000004</v>
      </c>
      <c r="K26" s="90">
        <f t="shared" ref="K26" si="42">$E$22</f>
        <v>1.5000000000000007</v>
      </c>
      <c r="L26" s="79">
        <f t="shared" si="1"/>
        <v>-0.54242534866538916</v>
      </c>
      <c r="M26" s="104"/>
      <c r="N26" s="59">
        <v>-0.86463373137107702</v>
      </c>
      <c r="O26" s="113"/>
      <c r="P26" s="79">
        <f t="shared" ref="P26" si="43">N26/O24</f>
        <v>-0.5425416453024452</v>
      </c>
      <c r="Q26" s="104"/>
      <c r="R26" s="104"/>
    </row>
    <row r="27" spans="2:18">
      <c r="H27" s="125">
        <v>6</v>
      </c>
      <c r="I27" s="90">
        <f t="shared" ref="I27" si="44">$C$20</f>
        <v>-1.4166666666666674</v>
      </c>
      <c r="J27" s="90">
        <f t="shared" ref="J27" si="45">$D$20</f>
        <v>-0.50000000000000022</v>
      </c>
      <c r="K27" s="90">
        <f t="shared" ref="K27" si="46">$E$20</f>
        <v>0.58333333333333359</v>
      </c>
      <c r="L27" s="79">
        <f t="shared" si="1"/>
        <v>-0.27125647612180248</v>
      </c>
      <c r="M27" s="104" t="s">
        <v>0</v>
      </c>
      <c r="N27" s="59">
        <f t="array" ref="N27:N29">MMULT(I27:K29,L27:L29)</f>
        <v>-0.43220261858720632</v>
      </c>
      <c r="O27" s="113" cm="1">
        <f t="array" ref="O27">MAX(ABS(N27:N29))</f>
        <v>1.593196582817344</v>
      </c>
      <c r="P27" s="79">
        <f t="shared" ref="P27" si="47">N27/O27</f>
        <v>-0.27128015666649047</v>
      </c>
      <c r="Q27" s="104">
        <f t="shared" ref="Q27" si="48">ABS(O27-O24)</f>
        <v>4.7597459357784366E-4</v>
      </c>
      <c r="R27" s="104" t="str">
        <f t="shared" ref="R27" si="49">IF(Q27&lt;=$G$9,"CONVERGE","DIVERGE")</f>
        <v>CONVERGE</v>
      </c>
    </row>
    <row r="28" spans="2:18">
      <c r="H28" s="125"/>
      <c r="I28" s="90">
        <f t="shared" ref="I28" si="50">$C$21</f>
        <v>7.1666666666666705</v>
      </c>
      <c r="J28" s="90">
        <f t="shared" ref="J28" si="51">$D$21</f>
        <v>2.0000000000000009</v>
      </c>
      <c r="K28" s="90">
        <f t="shared" ref="K28" si="52">$E$21</f>
        <v>-2.8333333333333344</v>
      </c>
      <c r="L28" s="79">
        <f t="shared" si="1"/>
        <v>1</v>
      </c>
      <c r="M28" s="104"/>
      <c r="N28" s="59">
        <v>1.593196582817344</v>
      </c>
      <c r="O28" s="113"/>
      <c r="P28" s="79">
        <f t="shared" ref="P28" si="53">N28/O27</f>
        <v>1</v>
      </c>
      <c r="Q28" s="104"/>
      <c r="R28" s="104"/>
    </row>
    <row r="29" spans="2:18">
      <c r="H29" s="125"/>
      <c r="I29" s="90">
        <f t="shared" ref="I29" si="54">$C$22</f>
        <v>-3.5000000000000018</v>
      </c>
      <c r="J29" s="90">
        <f t="shared" ref="J29" si="55">$D$22</f>
        <v>-1.0000000000000004</v>
      </c>
      <c r="K29" s="90">
        <f t="shared" ref="K29" si="56">$E$22</f>
        <v>1.5000000000000007</v>
      </c>
      <c r="L29" s="79">
        <f t="shared" si="1"/>
        <v>-0.5425416453024452</v>
      </c>
      <c r="M29" s="104"/>
      <c r="N29" s="59">
        <v>-0.86441480152735939</v>
      </c>
      <c r="O29" s="113"/>
      <c r="P29" s="79">
        <f t="shared" ref="P29" si="57">N29/O27</f>
        <v>-0.54256631658019472</v>
      </c>
      <c r="Q29" s="104"/>
      <c r="R29" s="104"/>
    </row>
    <row r="30" spans="2:18">
      <c r="H30" s="144"/>
      <c r="I30" s="145"/>
      <c r="J30" s="145"/>
      <c r="K30" s="145"/>
      <c r="L30" s="145"/>
      <c r="M30" s="145"/>
      <c r="N30" s="145"/>
      <c r="O30" s="145"/>
      <c r="P30" s="145"/>
      <c r="Q30" s="145"/>
      <c r="R30" s="146"/>
    </row>
    <row r="31" spans="2:18">
      <c r="H31" s="147"/>
      <c r="I31" s="148"/>
      <c r="J31" s="148"/>
      <c r="K31" s="148"/>
      <c r="L31" s="148"/>
      <c r="M31" s="148"/>
      <c r="N31" s="148"/>
      <c r="O31" s="148"/>
      <c r="P31" s="148"/>
      <c r="Q31" s="148"/>
      <c r="R31" s="149"/>
    </row>
  </sheetData>
  <mergeCells count="38">
    <mergeCell ref="H30:R31"/>
    <mergeCell ref="H24:H26"/>
    <mergeCell ref="M24:M26"/>
    <mergeCell ref="O24:O26"/>
    <mergeCell ref="Q24:Q26"/>
    <mergeCell ref="R24:R26"/>
    <mergeCell ref="H27:H29"/>
    <mergeCell ref="M27:M29"/>
    <mergeCell ref="O27:O29"/>
    <mergeCell ref="Q27:Q29"/>
    <mergeCell ref="R27:R29"/>
    <mergeCell ref="B20:B22"/>
    <mergeCell ref="H21:H23"/>
    <mergeCell ref="M21:M23"/>
    <mergeCell ref="O21:O23"/>
    <mergeCell ref="Q21:Q23"/>
    <mergeCell ref="R21:R23"/>
    <mergeCell ref="Q15:Q17"/>
    <mergeCell ref="R15:R17"/>
    <mergeCell ref="H18:H20"/>
    <mergeCell ref="M18:M20"/>
    <mergeCell ref="O18:O20"/>
    <mergeCell ref="Q18:Q20"/>
    <mergeCell ref="R18:R20"/>
    <mergeCell ref="B10:B12"/>
    <mergeCell ref="H12:H14"/>
    <mergeCell ref="M12:M14"/>
    <mergeCell ref="O12:O14"/>
    <mergeCell ref="B15:B17"/>
    <mergeCell ref="H15:H17"/>
    <mergeCell ref="M15:M17"/>
    <mergeCell ref="O15:O17"/>
    <mergeCell ref="R9:R14"/>
    <mergeCell ref="I8:J8"/>
    <mergeCell ref="H9:H11"/>
    <mergeCell ref="M9:M11"/>
    <mergeCell ref="O9:O11"/>
    <mergeCell ref="Q9:Q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CRAMER</vt:lpstr>
      <vt:lpstr>MATRICIAL</vt:lpstr>
      <vt:lpstr>TRANSFORMACIONES ELEMENTALES</vt:lpstr>
      <vt:lpstr>Jacobi y Gauss-Seidel</vt:lpstr>
      <vt:lpstr>LU 2x2</vt:lpstr>
      <vt:lpstr>LU 2x2 Tarea</vt:lpstr>
      <vt:lpstr>LU 3x3</vt:lpstr>
      <vt:lpstr>LU 3x3 Ejemplos</vt:lpstr>
      <vt:lpstr>Krylov Ej 1</vt:lpstr>
      <vt:lpstr>Krylov Ej 2</vt:lpstr>
      <vt:lpstr>Krylov Ej 3</vt:lpstr>
      <vt:lpstr>Krylov Ej 4</vt:lpstr>
      <vt:lpstr>Método de potencias(Máximo) 2x2</vt:lpstr>
      <vt:lpstr>Método de potencias(Mínimo) 2x2</vt:lpstr>
      <vt:lpstr>Método de potencias(Máximo) 3x3</vt:lpstr>
      <vt:lpstr>Método de potencias(Mínimo) 3x3</vt:lpstr>
      <vt:lpstr>LU 3x3 Ej7</vt:lpstr>
      <vt:lpstr>Krylov Ej8 b</vt:lpstr>
      <vt:lpstr>Método Potencias (Máximo)3x3 Ej</vt:lpstr>
      <vt:lpstr>Método Potencias (Mínimo)3x3 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2020-04-15T03:21:46Z</dcterms:modified>
</cp:coreProperties>
</file>