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pf0069\Documents\Proyectos\Area Contabilidad\Proyectos Python\Conciliación Carteras Externas\Documentos\"/>
    </mc:Choice>
  </mc:AlternateContent>
  <xr:revisionPtr revIDLastSave="0" documentId="13_ncr:1_{9C52FE16-78D5-4CF4-8A3B-0B99E1021C12}" xr6:coauthVersionLast="47" xr6:coauthVersionMax="47" xr10:uidLastSave="{00000000-0000-0000-0000-000000000000}"/>
  <bookViews>
    <workbookView xWindow="-120" yWindow="-120" windowWidth="20730" windowHeight="11040" xr2:uid="{1E973803-623B-4882-B607-17BDEE792B88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G11" i="1"/>
  <c r="F11" i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J4" i="1"/>
  <c r="I4" i="1"/>
  <c r="I3" i="1"/>
  <c r="J3" i="1" s="1"/>
  <c r="I2" i="1"/>
  <c r="I11" i="1" s="1"/>
  <c r="J2" i="1" l="1"/>
  <c r="J11" i="1" s="1"/>
</calcChain>
</file>

<file path=xl/sharedStrings.xml><?xml version="1.0" encoding="utf-8"?>
<sst xmlns="http://schemas.openxmlformats.org/spreadsheetml/2006/main" count="37" uniqueCount="31">
  <si>
    <t>NIT FIC</t>
  </si>
  <si>
    <t>Patrimonio Autonomo</t>
  </si>
  <si>
    <t>NIT PA</t>
  </si>
  <si>
    <t>Codigo PA</t>
  </si>
  <si>
    <t>Encargo No.</t>
  </si>
  <si>
    <t>Valor retefuente enero a diciembre 2023</t>
  </si>
  <si>
    <t>Valor retefuente enero a marzo 2024</t>
  </si>
  <si>
    <t>Valor retefuente abril a junio 2024</t>
  </si>
  <si>
    <t>Valor retefuente Julio a noviembre 2024</t>
  </si>
  <si>
    <t>TOTAL</t>
  </si>
  <si>
    <t>830045720-1</t>
  </si>
  <si>
    <t>PA Valorenz</t>
  </si>
  <si>
    <t>901541567-3</t>
  </si>
  <si>
    <t xml:space="preserve">PA Activos y Finanzas </t>
  </si>
  <si>
    <t xml:space="preserve"> 901600175-3</t>
  </si>
  <si>
    <t>PA Accecreditos</t>
  </si>
  <si>
    <t>900951022-7</t>
  </si>
  <si>
    <t>PA Avista</t>
  </si>
  <si>
    <t xml:space="preserve"> 901086223-3</t>
  </si>
  <si>
    <t>900251864-8</t>
  </si>
  <si>
    <t>PA Valoranz</t>
  </si>
  <si>
    <t>901473216-1</t>
  </si>
  <si>
    <t>PA Finexus</t>
  </si>
  <si>
    <t>901752630-5</t>
  </si>
  <si>
    <t>800180687-2</t>
  </si>
  <si>
    <t>PA Autonomo Accial - Avista</t>
  </si>
  <si>
    <t>901061400-2</t>
  </si>
  <si>
    <t>PA Credialianza</t>
  </si>
  <si>
    <t>901588750-8</t>
  </si>
  <si>
    <t>PA La Hipotecaria</t>
  </si>
  <si>
    <t>901817824-8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</si>
</sst>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0" fillId="0" borderId="1" xfId="0" applyBorder="1"/>
    <xf numFmtId="1" fontId="0" fillId="0" borderId="1" xfId="0" applyNumberFormat="1" applyBorder="1"/>
    <xf numFmtId="3" fontId="0" fillId="0" borderId="1" xfId="0" applyNumberFormat="1" applyBorder="1"/>
    <xf numFmtId="164" fontId="4" fillId="0" borderId="1" xfId="1" applyNumberFormat="1" applyFont="1" applyFill="1" applyBorder="1"/>
    <xf numFmtId="164" fontId="5" fillId="0" borderId="1" xfId="1" applyNumberFormat="1" applyFont="1" applyFill="1" applyBorder="1" applyAlignment="1"/>
    <xf numFmtId="43" fontId="0" fillId="0" borderId="1" xfId="0" applyNumberFormat="1" applyBorder="1"/>
    <xf numFmtId="164" fontId="5" fillId="0" borderId="1" xfId="1" applyNumberFormat="1" applyFont="1" applyFill="1" applyBorder="1"/>
    <xf numFmtId="164" fontId="5" fillId="6" borderId="1" xfId="1" applyNumberFormat="1" applyFont="1" applyFill="1" applyBorder="1"/>
    <xf numFmtId="0" fontId="4" fillId="0" borderId="1" xfId="0" applyFont="1" applyBorder="1"/>
    <xf numFmtId="0" fontId="4" fillId="6" borderId="1" xfId="0" applyFont="1" applyFill="1" applyBorder="1"/>
    <xf numFmtId="1" fontId="4" fillId="0" borderId="1" xfId="0" applyNumberFormat="1" applyFont="1" applyBorder="1"/>
    <xf numFmtId="1" fontId="4" fillId="6" borderId="1" xfId="0" applyNumberFormat="1" applyFont="1" applyFill="1" applyBorder="1"/>
    <xf numFmtId="164" fontId="2" fillId="0" borderId="1" xfId="0" applyNumberFormat="1" applyFont="1" applyBorder="1"/>
    <xf numFmtId="44" fontId="3" fillId="4" borderId="1" xfId="2" applyFont="1" applyFill="1" applyBorder="1" applyAlignment="1">
      <alignment horizontal="center" wrapText="1"/>
    </xf>
    <xf numFmtId="44" fontId="0" fillId="5" borderId="1" xfId="2" applyFont="1" applyFill="1" applyBorder="1"/>
    <xf numFmtId="44" fontId="2" fillId="0" borderId="1" xfId="2" applyFont="1" applyBorder="1"/>
    <xf numFmtId="44" fontId="0" fillId="0" borderId="0" xfId="2" applyFon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pf0069\Documents\Proyectos\Area%20Contabilidad\Proyectos%20Python\Conciliaci&#243;n%20Carteras%20Externas\Documentos\Conc%20Cartera%20Externa%20DIC%202024%20AY%201.xlsx" TargetMode="External"/><Relationship Id="rId1" Type="http://schemas.openxmlformats.org/officeDocument/2006/relationships/externalLinkPath" Target="Conc%20Cartera%20Externa%20DIC%202024%20AY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o"/>
      <sheetName val="Datos Dev retefte "/>
      <sheetName val="BCE DIC"/>
      <sheetName val="Conciliacion"/>
      <sheetName val="Reporte NF"/>
      <sheetName val="Mvtos"/>
      <sheetName val="Extracto Valorenz 102022"/>
      <sheetName val="Extracto Acti y finanzas 106919"/>
      <sheetName val="Extracto Accecreditos 93235"/>
      <sheetName val="Extracto PA AVISTA 71316"/>
      <sheetName val="Extracto PA VALORANZ 98080"/>
      <sheetName val="Extracto FInexus 116047 "/>
      <sheetName val="Extracto Accial Avista 102699"/>
      <sheetName val="Extracto Credialianza 106295"/>
      <sheetName val="Extracto La Hipotecaria 119656"/>
    </sheetNames>
    <sheetDataSet>
      <sheetData sheetId="0"/>
      <sheetData sheetId="1"/>
      <sheetData sheetId="2"/>
      <sheetData sheetId="3"/>
      <sheetData sheetId="4"/>
      <sheetData sheetId="5"/>
      <sheetData sheetId="6">
        <row r="17">
          <cell r="L17" t="str">
            <v>Saldo final</v>
          </cell>
        </row>
      </sheetData>
      <sheetData sheetId="7">
        <row r="12">
          <cell r="M12" t="str">
            <v>Saldo final</v>
          </cell>
        </row>
      </sheetData>
      <sheetData sheetId="8">
        <row r="18">
          <cell r="L18" t="str">
            <v>Saldo final</v>
          </cell>
        </row>
      </sheetData>
      <sheetData sheetId="9">
        <row r="20">
          <cell r="L20" t="str">
            <v>Saldo final</v>
          </cell>
        </row>
      </sheetData>
      <sheetData sheetId="10">
        <row r="11">
          <cell r="L11" t="str">
            <v>Saldo final</v>
          </cell>
        </row>
      </sheetData>
      <sheetData sheetId="11">
        <row r="12">
          <cell r="M12" t="str">
            <v>Saldo final</v>
          </cell>
        </row>
      </sheetData>
      <sheetData sheetId="12">
        <row r="12">
          <cell r="M12" t="str">
            <v>Saldo final</v>
          </cell>
        </row>
      </sheetData>
      <sheetData sheetId="13">
        <row r="12">
          <cell r="M12" t="str">
            <v>Saldo final</v>
          </cell>
        </row>
      </sheetData>
      <sheetData sheetId="14">
        <row r="12">
          <cell r="M12" t="str">
            <v>Saldo final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8FF87-A8AA-4D3E-9BF7-6683D200A13B}">
  <dimension ref="A1:J11"/>
  <sheetViews>
    <sheetView tabSelected="1" workbookViewId="0">
      <selection activeCell="J15" sqref="J15"/>
    </sheetView>
  </sheetViews>
  <sheetFormatPr baseColWidth="10" defaultRowHeight="15" x14ac:dyDescent="0.25"/>
  <cols>
    <col min="5" max="5" width="13" bestFit="1" customWidth="1"/>
    <col min="10" max="10" width="18.28515625" style="20" bestFit="1" customWidth="1"/>
  </cols>
  <sheetData>
    <row r="1" spans="1:10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17" t="s">
        <v>9</v>
      </c>
    </row>
    <row r="2" spans="1:10" x14ac:dyDescent="0.25">
      <c r="A2" s="4" t="s">
        <v>10</v>
      </c>
      <c r="B2" s="4" t="s">
        <v>11</v>
      </c>
      <c r="C2" s="4" t="s">
        <v>12</v>
      </c>
      <c r="D2" s="4">
        <v>102022</v>
      </c>
      <c r="E2" s="5">
        <v>1001161736</v>
      </c>
      <c r="F2" s="6">
        <v>24240</v>
      </c>
      <c r="G2" s="7">
        <v>6255</v>
      </c>
      <c r="H2" s="8">
        <v>4097</v>
      </c>
      <c r="I2" s="9" t="str">
        <f>+'[1]Extracto Valorenz 102022'!L17</f>
        <v>Saldo final</v>
      </c>
      <c r="J2" s="18">
        <f>+SUM(F2:I2)</f>
        <v>34592</v>
      </c>
    </row>
    <row r="3" spans="1:10" x14ac:dyDescent="0.25">
      <c r="A3" s="4" t="s">
        <v>10</v>
      </c>
      <c r="B3" s="4" t="s">
        <v>13</v>
      </c>
      <c r="C3" s="4" t="s">
        <v>14</v>
      </c>
      <c r="D3" s="4">
        <v>106919</v>
      </c>
      <c r="E3" s="4">
        <v>1001162106</v>
      </c>
      <c r="F3" s="6">
        <v>69408</v>
      </c>
      <c r="G3" s="7">
        <v>18270</v>
      </c>
      <c r="H3" s="8">
        <v>14787</v>
      </c>
      <c r="I3" s="9" t="str">
        <f>+'[1]Extracto Acti y finanzas 106919'!M12</f>
        <v>Saldo final</v>
      </c>
      <c r="J3" s="18">
        <f>+SUM(F3:I3)</f>
        <v>102465</v>
      </c>
    </row>
    <row r="4" spans="1:10" x14ac:dyDescent="0.25">
      <c r="A4" s="4" t="s">
        <v>10</v>
      </c>
      <c r="B4" s="4" t="s">
        <v>15</v>
      </c>
      <c r="C4" s="4" t="s">
        <v>16</v>
      </c>
      <c r="D4" s="4">
        <v>93235</v>
      </c>
      <c r="E4" s="4">
        <v>1001160035</v>
      </c>
      <c r="F4" s="6">
        <v>114490</v>
      </c>
      <c r="G4" s="7">
        <v>18275</v>
      </c>
      <c r="H4" s="10">
        <v>12056</v>
      </c>
      <c r="I4" s="9" t="str">
        <f>+'[1]Extracto Accecreditos 93235'!L18</f>
        <v>Saldo final</v>
      </c>
      <c r="J4" s="18">
        <f>+SUM(F4:I4)</f>
        <v>144821</v>
      </c>
    </row>
    <row r="5" spans="1:10" x14ac:dyDescent="0.25">
      <c r="A5" s="4" t="s">
        <v>10</v>
      </c>
      <c r="B5" s="4" t="s">
        <v>17</v>
      </c>
      <c r="C5" s="4" t="s">
        <v>18</v>
      </c>
      <c r="D5" s="4">
        <v>71316</v>
      </c>
      <c r="E5" s="4">
        <v>1001150945</v>
      </c>
      <c r="F5" s="6">
        <v>1379081</v>
      </c>
      <c r="G5" s="7">
        <v>291568</v>
      </c>
      <c r="H5" s="10">
        <v>219319</v>
      </c>
      <c r="I5" s="9" t="str">
        <f>+'[1]Extracto PA AVISTA 71316'!L20</f>
        <v>Saldo final</v>
      </c>
      <c r="J5" s="18">
        <f>+SUM(F5:I5)</f>
        <v>1889968</v>
      </c>
    </row>
    <row r="6" spans="1:10" x14ac:dyDescent="0.25">
      <c r="A6" s="4" t="s">
        <v>19</v>
      </c>
      <c r="B6" s="4" t="s">
        <v>20</v>
      </c>
      <c r="C6" s="4" t="s">
        <v>21</v>
      </c>
      <c r="D6" s="4">
        <v>98080</v>
      </c>
      <c r="E6" s="4">
        <v>1001033026</v>
      </c>
      <c r="F6" s="6">
        <v>4675</v>
      </c>
      <c r="G6" s="7">
        <v>1150</v>
      </c>
      <c r="H6" s="11">
        <v>646</v>
      </c>
      <c r="I6" s="9" t="str">
        <f>+'[1]Extracto PA VALORANZ 98080'!L11</f>
        <v>Saldo final</v>
      </c>
      <c r="J6" s="18">
        <f>+SUM(F6:I6)</f>
        <v>6471</v>
      </c>
    </row>
    <row r="7" spans="1:10" x14ac:dyDescent="0.25">
      <c r="A7" s="12" t="s">
        <v>19</v>
      </c>
      <c r="B7" s="12" t="s">
        <v>22</v>
      </c>
      <c r="C7" s="12" t="s">
        <v>23</v>
      </c>
      <c r="D7" s="12">
        <v>116047</v>
      </c>
      <c r="E7" s="13">
        <v>1001048776</v>
      </c>
      <c r="F7" s="4">
        <v>0</v>
      </c>
      <c r="G7" s="4">
        <v>0</v>
      </c>
      <c r="H7" s="11">
        <v>0</v>
      </c>
      <c r="I7" s="9" t="str">
        <f>+'[1]Extracto FInexus 116047 '!M12</f>
        <v>Saldo final</v>
      </c>
      <c r="J7" s="18">
        <f>+SUM(F7:I7)</f>
        <v>0</v>
      </c>
    </row>
    <row r="8" spans="1:10" x14ac:dyDescent="0.25">
      <c r="A8" s="14" t="s">
        <v>24</v>
      </c>
      <c r="B8" s="12" t="s">
        <v>25</v>
      </c>
      <c r="C8" s="12" t="s">
        <v>26</v>
      </c>
      <c r="D8" s="12">
        <v>102699</v>
      </c>
      <c r="E8" s="15">
        <v>252000014898</v>
      </c>
      <c r="F8" s="4">
        <v>0</v>
      </c>
      <c r="G8" s="4">
        <v>0</v>
      </c>
      <c r="H8" s="11">
        <v>0</v>
      </c>
      <c r="I8" s="9" t="str">
        <f>+'[1]Extracto Accial Avista 102699'!M12</f>
        <v>Saldo final</v>
      </c>
      <c r="J8" s="18">
        <f>+SUM(F8:I8)</f>
        <v>0</v>
      </c>
    </row>
    <row r="9" spans="1:10" x14ac:dyDescent="0.25">
      <c r="A9" s="4" t="s">
        <v>10</v>
      </c>
      <c r="B9" s="12" t="s">
        <v>27</v>
      </c>
      <c r="C9" s="12" t="s">
        <v>28</v>
      </c>
      <c r="D9" s="12">
        <v>106295</v>
      </c>
      <c r="E9" s="13">
        <v>1001163062</v>
      </c>
      <c r="F9" s="4">
        <v>0</v>
      </c>
      <c r="G9" s="4">
        <v>0</v>
      </c>
      <c r="H9" s="11">
        <v>0</v>
      </c>
      <c r="I9" s="9" t="str">
        <f>+'[1]Extracto Credialianza 106295'!M12</f>
        <v>Saldo final</v>
      </c>
      <c r="J9" s="18">
        <f>+SUM(F9:I9)</f>
        <v>0</v>
      </c>
    </row>
    <row r="10" spans="1:10" x14ac:dyDescent="0.25">
      <c r="A10" s="4" t="s">
        <v>10</v>
      </c>
      <c r="B10" s="12" t="s">
        <v>29</v>
      </c>
      <c r="C10" s="12" t="s">
        <v>30</v>
      </c>
      <c r="D10" s="12">
        <v>119656</v>
      </c>
      <c r="E10" s="13">
        <v>1001163096</v>
      </c>
      <c r="F10" s="4">
        <v>0</v>
      </c>
      <c r="G10" s="4">
        <v>0</v>
      </c>
      <c r="H10" s="11">
        <v>0</v>
      </c>
      <c r="I10" s="9" t="str">
        <f>+'[1]Extracto La Hipotecaria 119656'!M12</f>
        <v>Saldo final</v>
      </c>
      <c r="J10" s="18">
        <f>+SUM(F10:I10)</f>
        <v>0</v>
      </c>
    </row>
    <row r="11" spans="1:10" x14ac:dyDescent="0.25">
      <c r="F11" s="16">
        <f>SUM(F2:F10)</f>
        <v>1591894</v>
      </c>
      <c r="G11" s="16">
        <f t="shared" ref="G11:I11" si="0">SUM(G2:G10)</f>
        <v>335518</v>
      </c>
      <c r="H11" s="16">
        <f t="shared" si="0"/>
        <v>250905</v>
      </c>
      <c r="I11" s="16">
        <f t="shared" si="0"/>
        <v>0</v>
      </c>
      <c r="J11" s="19">
        <f>SUM(J2:J10)</f>
        <v>2178317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Paruma Fajardo</dc:creator>
  <cp:lastModifiedBy>Alejandro Paruma Fajardo</cp:lastModifiedBy>
  <dcterms:created xsi:type="dcterms:W3CDTF">2025-04-08T14:05:30Z</dcterms:created>
  <dcterms:modified xsi:type="dcterms:W3CDTF">2025-04-08T14:07:39Z</dcterms:modified>
</cp:coreProperties>
</file>