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Xande\03_ACADEMIC\PhD\KNOWLEDEGE\04_DISSERTATION\spreadsheets\"/>
    </mc:Choice>
  </mc:AlternateContent>
  <xr:revisionPtr revIDLastSave="0" documentId="13_ncr:1_{C759132C-DFED-4BBA-98CC-8DE393F6E264}" xr6:coauthVersionLast="40" xr6:coauthVersionMax="40" xr10:uidLastSave="{00000000-0000-0000-0000-000000000000}"/>
  <bookViews>
    <workbookView xWindow="0" yWindow="0" windowWidth="14370" windowHeight="3870" xr2:uid="{ACC2C482-49F3-4D92-A809-961083824A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9" i="1"/>
  <c r="G11" i="1" s="1"/>
  <c r="G8" i="1"/>
  <c r="G7" i="1"/>
  <c r="G6" i="1"/>
  <c r="G5" i="1"/>
  <c r="G4" i="1"/>
  <c r="G3" i="1"/>
  <c r="G2" i="1"/>
  <c r="F10" i="1"/>
  <c r="F9" i="1"/>
  <c r="F11" i="1" s="1"/>
  <c r="F8" i="1"/>
  <c r="F7" i="1"/>
  <c r="F6" i="1"/>
  <c r="F5" i="1"/>
  <c r="F4" i="1"/>
  <c r="F3" i="1"/>
  <c r="F2" i="1"/>
  <c r="E8" i="1"/>
  <c r="E7" i="1"/>
  <c r="E6" i="1"/>
  <c r="E5" i="1"/>
  <c r="E4" i="1"/>
  <c r="E3" i="1"/>
  <c r="E2" i="1"/>
  <c r="D8" i="1"/>
  <c r="D7" i="1"/>
  <c r="D4" i="1"/>
  <c r="D3" i="1"/>
  <c r="D6" i="1"/>
  <c r="D2" i="1" s="1"/>
  <c r="D10" i="1" s="1"/>
  <c r="D5" i="1"/>
  <c r="D9" i="1" l="1"/>
  <c r="D11" i="1" s="1"/>
</calcChain>
</file>

<file path=xl/sharedStrings.xml><?xml version="1.0" encoding="utf-8"?>
<sst xmlns="http://schemas.openxmlformats.org/spreadsheetml/2006/main" count="12" uniqueCount="12">
  <si>
    <t>ERJ145LR</t>
  </si>
  <si>
    <t>CRJ700</t>
  </si>
  <si>
    <t>CRJ900</t>
  </si>
  <si>
    <t>E170</t>
  </si>
  <si>
    <t>E190</t>
  </si>
  <si>
    <t>A320NEO</t>
  </si>
  <si>
    <t>737MAX8</t>
  </si>
  <si>
    <t>avg</t>
  </si>
  <si>
    <t>sdev</t>
  </si>
  <si>
    <t>MTOW</t>
  </si>
  <si>
    <t>Tmax</t>
  </si>
  <si>
    <t>Tmax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</si>
</sst>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4" fontId="0" fillId="0" borderId="0" xfId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975284339457565E-2"/>
                  <c:y val="0.22275809273840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Planilha1!$C$2:$C$8</c:f>
              <c:numCache>
                <c:formatCode>General</c:formatCode>
                <c:ptCount val="7"/>
                <c:pt idx="0">
                  <c:v>22000</c:v>
                </c:pt>
                <c:pt idx="1">
                  <c:v>34019</c:v>
                </c:pt>
                <c:pt idx="2">
                  <c:v>38330</c:v>
                </c:pt>
                <c:pt idx="3">
                  <c:v>82191</c:v>
                </c:pt>
                <c:pt idx="4">
                  <c:v>79000</c:v>
                </c:pt>
                <c:pt idx="5">
                  <c:v>38600</c:v>
                </c:pt>
                <c:pt idx="6">
                  <c:v>51800</c:v>
                </c:pt>
              </c:numCache>
            </c:numRef>
          </c:xVal>
          <c:yVal>
            <c:numRef>
              <c:f>Planilha1!$B$2:$B$8</c:f>
              <c:numCache>
                <c:formatCode>General</c:formatCode>
                <c:ptCount val="7"/>
                <c:pt idx="0">
                  <c:v>8917</c:v>
                </c:pt>
                <c:pt idx="1">
                  <c:v>13790</c:v>
                </c:pt>
                <c:pt idx="2">
                  <c:v>14510</c:v>
                </c:pt>
                <c:pt idx="3">
                  <c:v>29317</c:v>
                </c:pt>
                <c:pt idx="4">
                  <c:v>27120</c:v>
                </c:pt>
                <c:pt idx="5">
                  <c:v>14200</c:v>
                </c:pt>
                <c:pt idx="6">
                  <c:v>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C-44FB-B54E-492BDCB06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86136"/>
        <c:axId val="295689088"/>
      </c:scatterChart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Planilha1!$C$2:$C$8</c:f>
              <c:numCache>
                <c:formatCode>General</c:formatCode>
                <c:ptCount val="7"/>
                <c:pt idx="0">
                  <c:v>22000</c:v>
                </c:pt>
                <c:pt idx="1">
                  <c:v>34019</c:v>
                </c:pt>
                <c:pt idx="2">
                  <c:v>38330</c:v>
                </c:pt>
                <c:pt idx="3">
                  <c:v>82191</c:v>
                </c:pt>
                <c:pt idx="4">
                  <c:v>79000</c:v>
                </c:pt>
                <c:pt idx="5">
                  <c:v>38600</c:v>
                </c:pt>
                <c:pt idx="6">
                  <c:v>51800</c:v>
                </c:pt>
              </c:numCache>
            </c:numRef>
          </c:xVal>
          <c:yVal>
            <c:numRef>
              <c:f>Planilha1!$D$2:$D$8</c:f>
              <c:numCache>
                <c:formatCode>0.00</c:formatCode>
                <c:ptCount val="7"/>
                <c:pt idx="0">
                  <c:v>0.4053181818181818</c:v>
                </c:pt>
                <c:pt idx="1">
                  <c:v>0.40536170963285223</c:v>
                </c:pt>
                <c:pt idx="2">
                  <c:v>0.37855465692668927</c:v>
                </c:pt>
                <c:pt idx="3">
                  <c:v>0.35669355525544161</c:v>
                </c:pt>
                <c:pt idx="4">
                  <c:v>0.3432911392405063</c:v>
                </c:pt>
                <c:pt idx="5">
                  <c:v>0.36787564766839376</c:v>
                </c:pt>
                <c:pt idx="6">
                  <c:v>0.38610038610038611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6C-44FB-B54E-492BDCB06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76224"/>
        <c:axId val="433382456"/>
      </c:scatterChart>
      <c:valAx>
        <c:axId val="29568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9088"/>
        <c:crosses val="autoZero"/>
        <c:crossBetween val="midCat"/>
      </c:valAx>
      <c:valAx>
        <c:axId val="2956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6136"/>
        <c:crosses val="autoZero"/>
        <c:crossBetween val="midCat"/>
      </c:valAx>
      <c:valAx>
        <c:axId val="43338245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76224"/>
        <c:crosses val="max"/>
        <c:crossBetween val="midCat"/>
      </c:valAx>
      <c:valAx>
        <c:axId val="43337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338245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14287</xdr:rowOff>
    </xdr:from>
    <xdr:to>
      <xdr:col>14</xdr:col>
      <xdr:colOff>457200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940009-65DE-4BE2-88D5-F36C538BA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90A5-3D69-4B04-9E0D-9A310A1DA714}">
  <dimension ref="A1:G11"/>
  <sheetViews>
    <sheetView tabSelected="1" workbookViewId="0">
      <selection activeCell="Q8" sqref="Q8"/>
    </sheetView>
  </sheetViews>
  <sheetFormatPr defaultRowHeight="15" x14ac:dyDescent="0.25"/>
  <cols>
    <col min="2" max="3" width="9.140625" style="1"/>
    <col min="4" max="4" width="9.5703125" style="1" bestFit="1" customWidth="1"/>
  </cols>
  <sheetData>
    <row r="1" spans="1:7" x14ac:dyDescent="0.25">
      <c r="B1" s="1" t="s">
        <v>10</v>
      </c>
      <c r="C1" s="1" t="s">
        <v>9</v>
      </c>
      <c r="E1" t="s">
        <v>11</v>
      </c>
    </row>
    <row r="2" spans="1:7" x14ac:dyDescent="0.25">
      <c r="A2" t="s">
        <v>0</v>
      </c>
      <c r="B2" s="1">
        <v>8917</v>
      </c>
      <c r="C2" s="1">
        <v>22000</v>
      </c>
      <c r="D2" s="2">
        <f>B2/C2</f>
        <v>0.4053181818181818</v>
      </c>
      <c r="E2" s="4">
        <f>0.3264*C2+ 2134.8</f>
        <v>9315.6</v>
      </c>
      <c r="F2" s="5">
        <f>(E2-B2)/B2</f>
        <v>4.4701132667937689E-2</v>
      </c>
      <c r="G2" s="2">
        <f>E2/C2</f>
        <v>0.42343636363636367</v>
      </c>
    </row>
    <row r="3" spans="1:7" x14ac:dyDescent="0.25">
      <c r="A3" t="s">
        <v>1</v>
      </c>
      <c r="B3" s="1">
        <v>13790</v>
      </c>
      <c r="C3" s="1">
        <v>34019</v>
      </c>
      <c r="D3" s="2">
        <f>B3/C3</f>
        <v>0.40536170963285223</v>
      </c>
      <c r="E3" s="4">
        <f t="shared" ref="E3:E8" si="0">0.3264*C3+ 2134.8</f>
        <v>13238.601600000002</v>
      </c>
      <c r="F3" s="5">
        <f t="shared" ref="F3:F8" si="1">(E3-B3)/B3</f>
        <v>-3.9985380710659768E-2</v>
      </c>
      <c r="G3" s="2">
        <f t="shared" ref="G3:G8" si="2">E3/C3</f>
        <v>0.3891531673476587</v>
      </c>
    </row>
    <row r="4" spans="1:7" x14ac:dyDescent="0.25">
      <c r="A4" t="s">
        <v>2</v>
      </c>
      <c r="B4" s="1">
        <v>14510</v>
      </c>
      <c r="C4" s="1">
        <v>38330</v>
      </c>
      <c r="D4" s="2">
        <f>B4/C4</f>
        <v>0.37855465692668927</v>
      </c>
      <c r="E4" s="4">
        <f t="shared" si="0"/>
        <v>14645.712</v>
      </c>
      <c r="F4" s="5">
        <f t="shared" si="1"/>
        <v>9.3529979324603399E-3</v>
      </c>
      <c r="G4" s="2">
        <f t="shared" si="2"/>
        <v>0.38209527785024783</v>
      </c>
    </row>
    <row r="5" spans="1:7" x14ac:dyDescent="0.25">
      <c r="A5" t="s">
        <v>6</v>
      </c>
      <c r="B5" s="1">
        <v>29317</v>
      </c>
      <c r="C5" s="1">
        <v>82191</v>
      </c>
      <c r="D5" s="2">
        <f>B5/C5</f>
        <v>0.35669355525544161</v>
      </c>
      <c r="E5" s="4">
        <f t="shared" si="0"/>
        <v>28961.9424</v>
      </c>
      <c r="F5" s="5">
        <f t="shared" si="1"/>
        <v>-1.2110979977487469E-2</v>
      </c>
      <c r="G5" s="2">
        <f t="shared" si="2"/>
        <v>0.35237364674964411</v>
      </c>
    </row>
    <row r="6" spans="1:7" x14ac:dyDescent="0.25">
      <c r="A6" t="s">
        <v>5</v>
      </c>
      <c r="B6" s="1">
        <v>27120</v>
      </c>
      <c r="C6" s="1">
        <v>79000</v>
      </c>
      <c r="D6" s="2">
        <f>B6/C6</f>
        <v>0.3432911392405063</v>
      </c>
      <c r="E6" s="4">
        <f t="shared" si="0"/>
        <v>27920.400000000001</v>
      </c>
      <c r="F6" s="5">
        <f t="shared" si="1"/>
        <v>2.951327433628324E-2</v>
      </c>
      <c r="G6" s="2">
        <f t="shared" si="2"/>
        <v>0.35342278481012662</v>
      </c>
    </row>
    <row r="7" spans="1:7" x14ac:dyDescent="0.25">
      <c r="A7" t="s">
        <v>3</v>
      </c>
      <c r="B7" s="1">
        <v>14200</v>
      </c>
      <c r="C7" s="1">
        <v>38600</v>
      </c>
      <c r="D7" s="2">
        <f>B7/C7</f>
        <v>0.36787564766839376</v>
      </c>
      <c r="E7" s="4">
        <f t="shared" si="0"/>
        <v>14733.84</v>
      </c>
      <c r="F7" s="5">
        <f t="shared" si="1"/>
        <v>3.7594366197183107E-2</v>
      </c>
      <c r="G7" s="2">
        <f t="shared" si="2"/>
        <v>0.38170569948186528</v>
      </c>
    </row>
    <row r="8" spans="1:7" x14ac:dyDescent="0.25">
      <c r="A8" t="s">
        <v>4</v>
      </c>
      <c r="B8" s="1">
        <v>20000</v>
      </c>
      <c r="C8" s="1">
        <v>51800</v>
      </c>
      <c r="D8" s="2">
        <f>B8/C8</f>
        <v>0.38610038610038611</v>
      </c>
      <c r="E8" s="4">
        <f t="shared" si="0"/>
        <v>19042.32</v>
      </c>
      <c r="F8" s="5">
        <f t="shared" si="1"/>
        <v>-4.7884000000000017E-2</v>
      </c>
      <c r="G8" s="2">
        <f t="shared" si="2"/>
        <v>0.36761235521235519</v>
      </c>
    </row>
    <row r="9" spans="1:7" x14ac:dyDescent="0.25">
      <c r="C9" s="1" t="s">
        <v>7</v>
      </c>
      <c r="D9" s="2">
        <f>AVERAGE(D2:D8)</f>
        <v>0.37759932523463585</v>
      </c>
      <c r="F9" s="5">
        <f>AVERAGE(F2:F8)</f>
        <v>3.0259157779595888E-3</v>
      </c>
      <c r="G9" s="2">
        <f>AVERAGE(G2:G8)</f>
        <v>0.37854275644118024</v>
      </c>
    </row>
    <row r="10" spans="1:7" x14ac:dyDescent="0.25">
      <c r="C10" s="1" t="s">
        <v>8</v>
      </c>
      <c r="D10" s="2">
        <f>_xlfn.STDEV.S(D2:D8)</f>
        <v>2.3526291825322985E-2</v>
      </c>
      <c r="F10" s="5">
        <f>_xlfn.STDEV.S(F2:F8)</f>
        <v>3.7292381622484605E-2</v>
      </c>
      <c r="G10" s="2">
        <f>_xlfn.STDEV.S(G2:G8)</f>
        <v>2.4447052826656265E-2</v>
      </c>
    </row>
    <row r="11" spans="1:7" x14ac:dyDescent="0.25">
      <c r="C11" s="3">
        <v>0.95</v>
      </c>
      <c r="D11" s="2">
        <f>_xlfn.NORM.INV(95%,D9,D10)</f>
        <v>0.41629663167223713</v>
      </c>
      <c r="F11" s="5">
        <f>_xlfn.NORM.INV(95%,F9,F10)</f>
        <v>6.4366424947361792E-2</v>
      </c>
      <c r="G11" s="2">
        <f>_xlfn.NORM.INV(95%,G9,G10)</f>
        <v>0.41875457995137999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Alexandre Fregnani</dc:creator>
  <cp:lastModifiedBy>Jose Alexandre Fregnani</cp:lastModifiedBy>
  <dcterms:created xsi:type="dcterms:W3CDTF">2018-12-28T01:15:50Z</dcterms:created>
  <dcterms:modified xsi:type="dcterms:W3CDTF">2018-12-28T02:01:32Z</dcterms:modified>
</cp:coreProperties>
</file>