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culo Puntos Función" sheetId="1" r:id="rId4"/>
    <sheet state="visible" name="Ayuda Puntos Función" sheetId="2" r:id="rId5"/>
  </sheets>
  <definedNames>
    <definedName name="TCF">#REF!</definedName>
    <definedName name="UEV">#REF!</definedName>
    <definedName name="UTV">#REF!</definedName>
    <definedName name="RUP">#REF!</definedName>
    <definedName name="ECF">#REF!</definedName>
    <definedName name="UUCP">#REF!</definedName>
    <definedName name="TWF">#REF!</definedName>
    <definedName name="RAP">#REF!</definedName>
    <definedName name="EC">#REF!</definedName>
    <definedName name="EWF">#REF!</definedName>
    <definedName name="TC">#REF!</definedName>
  </definedNames>
  <calcPr/>
  <extLst>
    <ext uri="GoogleSheetsCustomDataVersion1">
      <go:sheetsCustomData xmlns:go="http://customooxmlschemas.google.com/" r:id="rId6" roundtripDataSignature="AMtx7misb4hbEHdlik74A4Fwwy1qfvyBLw=="/>
    </ext>
  </extLst>
</workbook>
</file>

<file path=xl/sharedStrings.xml><?xml version="1.0" encoding="utf-8"?>
<sst xmlns="http://schemas.openxmlformats.org/spreadsheetml/2006/main" count="890" uniqueCount="238">
  <si>
    <t>Estimación por Puntos Función</t>
  </si>
  <si>
    <t>Nº</t>
  </si>
  <si>
    <t>Nombre del Elemento</t>
  </si>
  <si>
    <t>Tipo</t>
  </si>
  <si>
    <t>RET/FTR</t>
  </si>
  <si>
    <t>DET</t>
  </si>
  <si>
    <t>Complejidad</t>
  </si>
  <si>
    <t xml:space="preserve"> Ayuda para la determinación del Valor del Factor de Ajuste de Puntos Función</t>
  </si>
  <si>
    <t>Disponibilidad de las butacas</t>
  </si>
  <si>
    <t>EIF</t>
  </si>
  <si>
    <t>Valor factor de ajuste</t>
  </si>
  <si>
    <t>1. Comunicaciones de datos</t>
  </si>
  <si>
    <t>Pasarela de pago</t>
  </si>
  <si>
    <t xml:space="preserve">Describe el grado en que la aplicación comunica directamente con el procesador. </t>
  </si>
  <si>
    <t>Evento</t>
  </si>
  <si>
    <t>ILF</t>
  </si>
  <si>
    <t>Baja</t>
  </si>
  <si>
    <t>COMPLEJIDAD</t>
  </si>
  <si>
    <t xml:space="preserve">Los datos y la información de control utilizados en la aplicación se envían o reciben mediante facilidades de comunicaciones. Los terminales conectados localmente a la unidad de control se  considera que utilizan facilidades de coumnicaciones. </t>
  </si>
  <si>
    <t>Entrada</t>
  </si>
  <si>
    <t>es más que un "front-end" pero soporta sólo un tipo de protocolo de comunicaciones TP</t>
  </si>
  <si>
    <t>Media</t>
  </si>
  <si>
    <t>Alta</t>
  </si>
  <si>
    <t>FP No Ajustados</t>
  </si>
  <si>
    <t>Cliente</t>
  </si>
  <si>
    <t>2. Proceso de datos distribuido</t>
  </si>
  <si>
    <t>Funciones de DATOS</t>
  </si>
  <si>
    <t>Frecuencia</t>
  </si>
  <si>
    <t>Peso</t>
  </si>
  <si>
    <t>Describe el grado en que la aplicación transfiere datos entre sus componentes.</t>
  </si>
  <si>
    <t>Buscar un evento</t>
  </si>
  <si>
    <t>EQ</t>
  </si>
  <si>
    <t>Los datos o las funciones de proceso distribuidos son una características de la aplicación dentro de los límites de ésta.</t>
  </si>
  <si>
    <t>Archivos Lógicos Internos (ILF)</t>
  </si>
  <si>
    <t>El proceso distribuido y la trasferencia de datos son online y en una sola dirección</t>
  </si>
  <si>
    <t>Comprar una entrada</t>
  </si>
  <si>
    <t>EI</t>
  </si>
  <si>
    <t>Archivos de Interfaz Externos (EIF)</t>
  </si>
  <si>
    <t>3. Rendimiento</t>
  </si>
  <si>
    <t>Describe el grado en que las consideraciones de tiempo de respuesta y el flujo de trabajo por unidad de tiempo influyen en el desarrollo.</t>
  </si>
  <si>
    <t>Los objetivos de rendimiento de la aplicación, determinados o aprobados por el usuario, tanto en tiempo de respuesta como en cantidad de trabajo por unidad de tiempo, influyen en el diseño, desarrollo, instalación y soporte.</t>
  </si>
  <si>
    <t>Consultar disponibilidad</t>
  </si>
  <si>
    <t>Funciones TRANSACCIONALES</t>
  </si>
  <si>
    <t>El tiempo de respuesta o el flujo de trabajo por unidad de tiempo es crítico durante todo el horario laboral. La requisitos de fecha límite para los procesos son restrictivos</t>
  </si>
  <si>
    <t>Introducir datos personales</t>
  </si>
  <si>
    <t>Entradas Externas (EI)</t>
  </si>
  <si>
    <t>Introducir datos bancarios</t>
  </si>
  <si>
    <t>Salidas Externas (EO)</t>
  </si>
  <si>
    <t>4. Configuración fuertemente utilizada</t>
  </si>
  <si>
    <t>Describe el grado en que las restricciones de recursos de ordenador influyen en el desarrollo de la aplicación</t>
  </si>
  <si>
    <t>Constituye una caracteristica de la aplicación una configuración operativa unitilzada fuertemente, requiriendo consideraciones especiales de diseño. Por ejemplo, el usuario quiere ejecutar la aplicación en un equipo existente o comprometido que será intensamente utilizado.</t>
  </si>
  <si>
    <t>Modificar datos</t>
  </si>
  <si>
    <t>Consultas Externas (EQ)</t>
  </si>
  <si>
    <t>Se incluyen requisitos especificosde procesador para una parte concreta de la aplicación</t>
  </si>
  <si>
    <t>5. Tasa de transacciones</t>
  </si>
  <si>
    <t>Confirmar compra</t>
  </si>
  <si>
    <t>Describe el grado en que la tasa de transacciones del negocio influye en el desarrollo de la aplicación.</t>
  </si>
  <si>
    <t>TOTAL</t>
  </si>
  <si>
    <t>La tasa de transacciones es alta y esto influye en el diseño, desarrollo, instalación y soporte de la aplicación</t>
  </si>
  <si>
    <t>Se prevé un periodo punta de transacciones diario</t>
  </si>
  <si>
    <t>Imprimir entradas</t>
  </si>
  <si>
    <t>EO</t>
  </si>
  <si>
    <t>Generar listado de clientes de un evento</t>
  </si>
  <si>
    <t>Factores de Complejidad</t>
  </si>
  <si>
    <t>CF</t>
  </si>
  <si>
    <t>Generar gráfico e informe estadístico</t>
  </si>
  <si>
    <t>Resumen</t>
  </si>
  <si>
    <t>Valor</t>
  </si>
  <si>
    <t>6. Entrada de datos online</t>
  </si>
  <si>
    <t>Comunicaciones de datos</t>
  </si>
  <si>
    <t>Describe el grado en que los datos son introducidos a través de transacciones interactivas.</t>
  </si>
  <si>
    <t>La entrada de datos online y las funciones de control se proporcionan en la aplicación.</t>
  </si>
  <si>
    <t>Puntos Función en Bruto (FP)</t>
  </si>
  <si>
    <t>Funciones Distribuidas</t>
  </si>
  <si>
    <t>Mas del 30% de las transacciones son entradas de datos interactivas</t>
  </si>
  <si>
    <t>Factor de Complejidad (CF)</t>
  </si>
  <si>
    <t>Prestaciones</t>
  </si>
  <si>
    <t>Factor de Ajuste</t>
  </si>
  <si>
    <t>7. Eficiencia del usuario final</t>
  </si>
  <si>
    <t>Gran uso de la configuración</t>
  </si>
  <si>
    <t>Describe el grado de consideración de los factores humanos y de la facilidad de uso del usuario de la aplicación.</t>
  </si>
  <si>
    <t>Puntos Función Ajustados=FP x (0,65+0,01xCF)</t>
  </si>
  <si>
    <t>Velocidad de transacciones</t>
  </si>
  <si>
    <t>Las funciones online proporcionadas ponen de relieve un diseño para la eficiencia del usuario final.</t>
  </si>
  <si>
    <t>El diseño incluye:</t>
  </si>
  <si>
    <t>Coste por Punto de Función</t>
  </si>
  <si>
    <t>Entrada de datos online</t>
  </si>
  <si>
    <t xml:space="preserve">  - Ayudas a la navegación (p.ej., teclas de función, saltos, menús dinamicos)</t>
  </si>
  <si>
    <t xml:space="preserve">  - Menús</t>
  </si>
  <si>
    <t>LDC por Punto de Función</t>
  </si>
  <si>
    <t>Diseño para Eficiencia del usuario final</t>
  </si>
  <si>
    <t xml:space="preserve">  - Ayuda y documentación online</t>
  </si>
  <si>
    <t xml:space="preserve">  - Desplazamiento automático del cursor linea a linea</t>
  </si>
  <si>
    <t>Coste de la Aplicación</t>
  </si>
  <si>
    <t xml:space="preserve">  - Impresión remota via transacciones online</t>
  </si>
  <si>
    <t>Actualización de datos online</t>
  </si>
  <si>
    <t xml:space="preserve">  - Teclas de función preasignadas</t>
  </si>
  <si>
    <t xml:space="preserve">  - Trabajos batch enviados desde transacciones online</t>
  </si>
  <si>
    <t>Líneas de Código de la Aplicación</t>
  </si>
  <si>
    <t xml:space="preserve">  - Selección por cursor de datos en pantalla</t>
  </si>
  <si>
    <t>Complejidad del proceso L.I.A</t>
  </si>
  <si>
    <t xml:space="preserve">  - Utilización intensa de vídeo inverso, intensificado, subrayados en color y otros indicadores</t>
  </si>
  <si>
    <t xml:space="preserve">  - Impresión hard copy de documentación de usuario desde transacciones online</t>
  </si>
  <si>
    <t>Reutilización</t>
  </si>
  <si>
    <t xml:space="preserve">  - Interfaz para ratón</t>
  </si>
  <si>
    <t xml:space="preserve">  - Ventanas emergentes</t>
  </si>
  <si>
    <t>Facilidad de instalación</t>
  </si>
  <si>
    <t xml:space="preserve">  - La menor cantidad de ventans posible para llevar a cabo una función de negocio</t>
  </si>
  <si>
    <t xml:space="preserve">  - Soporte bilingüe (soporte de dos idiomas; se cuenta como cuatro ítems)</t>
  </si>
  <si>
    <t>Facilidad de operación</t>
  </si>
  <si>
    <t xml:space="preserve">  - Soporte multilingüe (soporte de más de dos idiomas; se cuenta como seis ítems)</t>
  </si>
  <si>
    <t>Múltiples localizaciones</t>
  </si>
  <si>
    <t>Seis o mas de los ítems anteriores, y los requisitos requieren tareas de diseño ergonomico (minimizar tecleo, utilizar plantillas, valores por defecto)</t>
  </si>
  <si>
    <t>Facilidad de cambio</t>
  </si>
  <si>
    <t>8. Actualización online</t>
  </si>
  <si>
    <t xml:space="preserve"> </t>
  </si>
  <si>
    <t>Describe el grado en que los archivos lógicos internos se actualizan online.</t>
  </si>
  <si>
    <t>La aplicación proporciona actualización online de los archivos lógicos internos.</t>
  </si>
  <si>
    <t>Además, los altos volúmenes traen consideración de coste en el proceso de recuperación.</t>
  </si>
  <si>
    <t>9. Complejidad del proceso</t>
  </si>
  <si>
    <t>Describe el grado en que la lógica del proceso influye en el desarrollo de la aplicación.</t>
  </si>
  <si>
    <t>Los siguientes componentes están presentes:</t>
  </si>
  <si>
    <t xml:space="preserve">  - Control sensible (p.ej., proceso de auditoria especial) y/o proceso de seguridad especifico de la aplicación</t>
  </si>
  <si>
    <t xml:space="preserve">  - Extenso proceso lógico</t>
  </si>
  <si>
    <t xml:space="preserve">  - Extenso proceso matemático</t>
  </si>
  <si>
    <t xml:space="preserve">  - Muchos procesos de excepción que acaban en transacciones incompletas qu deben ser procesadas de nuevo (p.ej., transaciones incompletas debidas a una interrupción del TP, pérdida de datos, o vaidaciones fallidas)</t>
  </si>
  <si>
    <t xml:space="preserve">  - Complejo proceso para manejar múltiples posibilidades de entrada/salida (p.ej., multimedia o independencia de dispositivo)</t>
  </si>
  <si>
    <t>Tres cualesquiera de los componentes anteriores</t>
  </si>
  <si>
    <t>10. Reutilización</t>
  </si>
  <si>
    <t>Describe el grado en que la aplicación y el código de la aplicación son especificamente diseñados, desarrollados y soportados para ser utilizables en otras aplicaciones</t>
  </si>
  <si>
    <t>Se emplea código reutilizable dentro de la aplicación</t>
  </si>
  <si>
    <t>11. Facilidad de instalación</t>
  </si>
  <si>
    <t>Describe el grado en que la conversión desde entornos previos influye en el desarrollo de la aplicación</t>
  </si>
  <si>
    <t>La facilidad de conversión y de instalación son caracteristicas de la aplicación. Durante la fase de pruebas del sistema se aporta un plan de conversión e instalación y/o herramientas de conversión</t>
  </si>
  <si>
    <t>El usuario no estableció consideraciones especiales y no se requiere ningun proceso especial para la instalación</t>
  </si>
  <si>
    <t>12. Facilidad de operación</t>
  </si>
  <si>
    <t>Describe el grado en que la aplicación se ocupa de aspectos de operación, tales como el arranque, copias de seguridad, y procesos de recuperación.</t>
  </si>
  <si>
    <t>La facilidad de operación es una caracteristica de la aplicación. La aplicación minimiza la necesidad de actividades manuales, tales como montaje de cintas, manejo de papeles e intervención manual directa en el local.</t>
  </si>
  <si>
    <t>Las facilidades de operación proporcionadas pueden ser las siguientes:</t>
  </si>
  <si>
    <t xml:space="preserve">  - Se proporcionan procedimientos efectivos de arranque, copia de seguridad y de recuperación, pero se requiere la intervención del operador.</t>
  </si>
  <si>
    <t xml:space="preserve">  - Se proporcionan procedimientos efectivos de arranque, copia de seguridad y de recuperación, y no se requiere la intervención del operador.(se cuenta como dos ítems)</t>
  </si>
  <si>
    <t xml:space="preserve">  - La aplicación minimiza la necesidad de montar cintas.</t>
  </si>
  <si>
    <t xml:space="preserve">  - La aplicación minimiza la necesidad de manejo de papel</t>
  </si>
  <si>
    <t>El usuario no estableció ninguna consideración especial de operación aparte de los procedimientos normales de copias de seguridad</t>
  </si>
  <si>
    <t>13. Múltiples localizaciones</t>
  </si>
  <si>
    <t>Describe el grado en que la aplicación es desarrollada para múltiples localizaciones y organizaciones de usuarios.</t>
  </si>
  <si>
    <t>La aplicación es especificamente diseñada, desarrollada y soportada para ser instalada en multiples localizaciones para multiples organizaciones</t>
  </si>
  <si>
    <t>Los requisitos de usuario no consideran la necesidad de más de una localización de usuario/instalación</t>
  </si>
  <si>
    <t>14. Facilidad de cambio</t>
  </si>
  <si>
    <t>Describe el grado en que la aplicación ha sido desarrollada para facilitar la modificación de la lógica del proceso o de la estructura de datos.</t>
  </si>
  <si>
    <t>Las siguientes caracteristicas se pueden aplicar a la aplicación:</t>
  </si>
  <si>
    <t xml:space="preserve">  - Se proporcionan facilidades de consultas e informes flexibles para manejar peticiones sencillas; por ejemplo, lógica and/or aplicada a un solo archivo lógico interno.</t>
  </si>
  <si>
    <t xml:space="preserve">  - Se proporcionan facilidades de consultas e informes flexibles para manejar peticiones de complejidad media; por ejemplo, lógica and/or aplicada a más de un archivo lógico interno</t>
  </si>
  <si>
    <t xml:space="preserve">  - Se proporcionan facilidades de consultas e informes flexibles para manejar peticiones complejas; por ejemplo, combinaciones de lógica and/or aplicada a uno o más archivos lógicos internos.</t>
  </si>
  <si>
    <t xml:space="preserve">  - Los datos de control del negocio se guardan en tablas que mantiene el usuario con procesos interactivos online, pero los cambios se hacen efectivos sólo al siguiente día laborable (contar como un item)</t>
  </si>
  <si>
    <t xml:space="preserve">  - Los datos de control del negocio se guardan en tablas que mantiene el usuario con procesos interactivos online, y los cambios se hacen efectivos inmediatamente (contar como dos item)</t>
  </si>
  <si>
    <t>Ninguno de los ítems anteriores</t>
  </si>
  <si>
    <t>Influencia</t>
  </si>
  <si>
    <t>No presente o sin influencia</t>
  </si>
  <si>
    <t>Influencia incidental</t>
  </si>
  <si>
    <t>Influencia moderada</t>
  </si>
  <si>
    <t>Influencia media</t>
  </si>
  <si>
    <t>Influencia significativa</t>
  </si>
  <si>
    <t>Fuerte influencia</t>
  </si>
  <si>
    <t>Descripción</t>
  </si>
  <si>
    <t>Proceso batch puro o PC autónomo</t>
  </si>
  <si>
    <t>batch pero tiene entrada remota de datos o impresión remota</t>
  </si>
  <si>
    <t>batch pero tiene entrada remota de datos e impresión remota</t>
  </si>
  <si>
    <t>incluye toma de datos online o un "front-end" de TP para un proceso batch o un sist. De consulta</t>
  </si>
  <si>
    <t>es más que un "front-end" y soporta mas de un tipo de protocolo de comunicaciones TP</t>
  </si>
  <si>
    <t>La aplicación no facilita la transferencia de datos o funciones de proceso entre componentes del sistema</t>
  </si>
  <si>
    <t>prepara datos para su proceso por el usuario en otro componente del sist, tal como hojas de calculo,etc.</t>
  </si>
  <si>
    <t>los datos son preparados para ser trasf, luego se trasfieren y procesan en otro comp. Del sist.</t>
  </si>
  <si>
    <t>El proceso distribuido y la transferencia de datos son online y en las dos direcciones</t>
  </si>
  <si>
    <t>Las funciones de proceso son ejecutadas dinámicamente en el componente más apropiado del sistema</t>
  </si>
  <si>
    <t>El usuario no determinó ningún requisito de rendimiento especial</t>
  </si>
  <si>
    <t>Se determinaron y revisaron requisitos de diseño y de rendimiento pero no se necesitan acciones especiales</t>
  </si>
  <si>
    <t>El tiempo de respuesta o el flujo de trabajo por unidad de tiempo es crítico en horas punta. La fecha límite para los procesos es el siguiente día laborable</t>
  </si>
  <si>
    <t>Además, los requisitos de rendimiento requieren tareas de análisis de rendimiento en la fase de diseño</t>
  </si>
  <si>
    <t>Además, son necesarias herramientas de análisis de rendimiento en las fases de diseño, desarrollo y/o implementación</t>
  </si>
  <si>
    <t>No se incluye ninguna restricción operativa, ni explicita ni implicita</t>
  </si>
  <si>
    <t>Existen restricciones operativas, pero son menos restrictivas que para una aplicación típica.</t>
  </si>
  <si>
    <t>Se incluyen algunas consideraciones de seguridad o de tiempo</t>
  </si>
  <si>
    <t>Las restricciones de operación fijadas requieren restricciones especiales de la aplicación en el procesador central o un procesador dedicado</t>
  </si>
  <si>
    <t>Además, existen restricciones especiales de la aplicación en los componentes distribuidos del sistema</t>
  </si>
  <si>
    <t>No se prevé ningún periodo punta de transacciones</t>
  </si>
  <si>
    <t>Se prevé un periodo punta de transacciones (p.ej., mensual, trimestral, estacional, anual)</t>
  </si>
  <si>
    <t>Se prevé un periodo punta de transacciones semanal</t>
  </si>
  <si>
    <t>Tasa de transacciones alta determinada por el usuario en los requisitos, requiere tareas de análisis de rendimiento en fase de diseño</t>
  </si>
  <si>
    <t>Además, requiere el uso de herramientas de análisis de rendimiento en las fases de diseño, construcción e implantación.</t>
  </si>
  <si>
    <t>Todas las transacciones se procesan en modo batch</t>
  </si>
  <si>
    <t>Del 1% al 7% de las transacciones son entradas de datos interactivas</t>
  </si>
  <si>
    <t>Del 8% al 15% de las transacciones son entradas de datos interactivas</t>
  </si>
  <si>
    <t>Del 16% al 23% de las transacciones son entradas de datos interactivas</t>
  </si>
  <si>
    <t>Del 24% al 30% de las transacciones son entradas de datos interactivas</t>
  </si>
  <si>
    <t>De uno a tres de los ítems anteriores</t>
  </si>
  <si>
    <t>De cuatro a cinco de los ítems anteriores</t>
  </si>
  <si>
    <t>Seis o mas de los ítems anteriores, pero no existen requisitos especificos de usuario relativos a la eficiencia</t>
  </si>
  <si>
    <t>Además, se requiere el uso de herramientas y procesos especiales para demostrar que los objetivos han sido alcanzados</t>
  </si>
  <si>
    <t>Ninguna</t>
  </si>
  <si>
    <t>Actualización online de uno a tres archivos de control. El volumen de actuaización es bajo y la recuperacion facil</t>
  </si>
  <si>
    <t>Actualización online de cuatro o mas archivos de control. El volumen de actualización es bajo y la recuperación fácil</t>
  </si>
  <si>
    <t>Actualización online de los principales archivos lógicos internos</t>
  </si>
  <si>
    <t>Además, la protección contra perdida de datos es esencial y es especialmente diseñada y programada en el sistema</t>
  </si>
  <si>
    <t>Ninguno de los componentes anteriores</t>
  </si>
  <si>
    <t>Uno cualquiera de los componentes anteriores</t>
  </si>
  <si>
    <t>Dos cualesquiera de los componentes anteriores</t>
  </si>
  <si>
    <t>Cuatro cualesquiera de los componentes anteriores</t>
  </si>
  <si>
    <t>Los cinco componentes anteriores</t>
  </si>
  <si>
    <t>Código no reutilizable</t>
  </si>
  <si>
    <t>Menos del 10% de la aplicación consideró las necesidades de más de un usuario</t>
  </si>
  <si>
    <t>El 10% o más de la aplicación considera las necesidades de más de un usuario</t>
  </si>
  <si>
    <t>La aplicación es especificamente componeentizada y/o documentada para facilitar su reutilización</t>
  </si>
  <si>
    <t>Además la aplicación está personalizada para su uso mediante el mantenimiento de parámetros de usuario</t>
  </si>
  <si>
    <t>El usuario no estableció consideraciones especiales pero se requiere un proceso especial para la instalación</t>
  </si>
  <si>
    <t>El usuario determinó requisitos de conversión e instalación.El impacto de la conversión en el proyecto no se considera importante.</t>
  </si>
  <si>
    <t>Además, el impacto de la conversión en el proyecto se considera importante</t>
  </si>
  <si>
    <t>El impacto de la conversión no es importante, pero se deben proporcionar y probar herramientas de conversión e instalación automáticas</t>
  </si>
  <si>
    <t>El impacto de la conversión es importante, además se deben proporcionar y probar herramientas de conversión e instalación</t>
  </si>
  <si>
    <t>Se cumple uno de los ítems anteriores</t>
  </si>
  <si>
    <t>Se cumplen dos de los ítems anteriores</t>
  </si>
  <si>
    <t>Se cumplen tres de los ítems anteriores</t>
  </si>
  <si>
    <t>Se cumplen cuatro de los ítems anteriores</t>
  </si>
  <si>
    <t>La aplicación se diseña para una operación desatendida, que no requiere ninguna intervención del operador</t>
  </si>
  <si>
    <t>Se considera en el diseño la necesidad de localizaciones multiples, la aplicación esta diseñada para operar solo bajo entornos de hardware y software identicos</t>
  </si>
  <si>
    <t>Se considera en el diseño la necesidad de localizaciones multiples, la aplicación esta diseñada para operar solo bajo entornos de hardware y software similares</t>
  </si>
  <si>
    <t>Se considera en el diseño la necesidad de localizaciones multiples, la aplicación esta diseñada para operar solo bajo entornos de hardware y software distintos</t>
  </si>
  <si>
    <t>Se proporcionan y prueban la documentación y plan de soporte para localizaciones multiples bajo entornos similares</t>
  </si>
  <si>
    <t>Se proporcionan y prueban la documentación y plan de soporte para localizaciones multiples bajo entornos distintos</t>
  </si>
  <si>
    <t>Un ítem de los anteriores</t>
  </si>
  <si>
    <t>Un total de dos de los ítems anteriores</t>
  </si>
  <si>
    <t>Un total de tres de los ítems anteriores</t>
  </si>
  <si>
    <t>Un total de cuatro de los ítems anteriores</t>
  </si>
  <si>
    <t>Un total de cinco de los ítems anteriores</t>
  </si>
  <si>
    <t>ILF &amp; EIF</t>
  </si>
  <si>
    <t>RET</t>
  </si>
  <si>
    <t>FTR</t>
  </si>
  <si>
    <t>EO and EQ</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</si>
</sst>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3">
    <font>
      <sz val="10.0"/>
      <color rgb="FF000000"/>
      <name val="Arial"/>
    </font>
    <font>
      <sz val="10.0"/>
      <color theme="1"/>
      <name val="Arial"/>
    </font>
    <font>
      <b/>
      <sz val="20.0"/>
      <color rgb="FF008000"/>
      <name val="Arial"/>
    </font>
    <font>
      <b/>
      <sz val="10.0"/>
      <color rgb="FFFFFFFF"/>
      <name val="Arial"/>
    </font>
    <font>
      <sz val="10.0"/>
      <color rgb="FFFFFFFF"/>
      <name val="Arial"/>
    </font>
    <font>
      <b/>
      <sz val="16.0"/>
      <color rgb="FF008000"/>
      <name val="Arial"/>
    </font>
    <font>
      <sz val="11.0"/>
      <color rgb="FF000000"/>
      <name val="Arial"/>
    </font>
    <font>
      <color rgb="FF000000"/>
      <name val="Arial"/>
    </font>
    <font>
      <b/>
      <i/>
      <sz val="10.0"/>
      <color theme="1"/>
      <name val="Arial"/>
    </font>
    <font>
      <i/>
      <sz val="10.0"/>
      <color theme="1"/>
      <name val="Arial"/>
    </font>
    <font>
      <b/>
      <sz val="12.0"/>
      <color theme="1"/>
      <name val="Arial"/>
    </font>
    <font>
      <i/>
      <sz val="10.0"/>
      <color rgb="FF000000"/>
      <name val="Arial"/>
    </font>
    <font/>
    <font>
      <b/>
      <sz val="10.0"/>
      <color rgb="FF000000"/>
      <name val="Arial"/>
    </font>
    <font>
      <i/>
      <sz val="10.0"/>
      <color rgb="FFFFFFFF"/>
      <name val="Arial"/>
    </font>
    <font>
      <b/>
      <sz val="10.0"/>
      <color theme="1"/>
      <name val="Arial"/>
    </font>
    <font>
      <b/>
      <i/>
      <sz val="11.0"/>
      <color theme="1"/>
      <name val="Arial"/>
    </font>
    <font>
      <color theme="1"/>
      <name val="Arial"/>
    </font>
    <font>
      <sz val="12.0"/>
      <color theme="1"/>
      <name val="Arial"/>
    </font>
    <font>
      <b/>
      <sz val="12.0"/>
      <color rgb="FFFFFFFF"/>
      <name val="Arial"/>
    </font>
    <font>
      <b/>
      <sz val="12.0"/>
      <color rgb="FF000000"/>
      <name val="Arial"/>
    </font>
    <font>
      <sz val="10.0"/>
      <color rgb="FFC0C0C0"/>
      <name val="Arial"/>
    </font>
    <font>
      <b/>
      <sz val="10.0"/>
      <color rgb="FFC0C0C0"/>
      <name val="Arial"/>
    </font>
  </fonts>
  <fills count="9">
    <fill>
      <patternFill patternType="none"/>
    </fill>
    <fill>
      <patternFill patternType="lightGray"/>
    </fill>
    <fill>
      <patternFill patternType="solid">
        <fgColor rgb="FFFFFFFF"/>
        <bgColor rgb="FFFFFFFF"/>
      </patternFill>
    </fill>
    <fill>
      <patternFill patternType="solid">
        <fgColor rgb="FF339966"/>
        <bgColor rgb="FF339966"/>
      </patternFill>
    </fill>
    <fill>
      <patternFill patternType="solid">
        <fgColor rgb="FFFFFF99"/>
        <bgColor rgb="FFFFFF99"/>
      </patternFill>
    </fill>
    <fill>
      <patternFill patternType="solid">
        <fgColor rgb="FFC0C0C0"/>
        <bgColor rgb="FFC0C0C0"/>
      </patternFill>
    </fill>
    <fill>
      <patternFill patternType="solid">
        <fgColor rgb="FFFFCC00"/>
        <bgColor rgb="FFFFCC00"/>
      </patternFill>
    </fill>
    <fill>
      <patternFill patternType="solid">
        <fgColor rgb="FFFF99CC"/>
        <bgColor rgb="FFFF99CC"/>
      </patternFill>
    </fill>
    <fill>
      <patternFill patternType="solid">
        <fgColor rgb="FFFFCC99"/>
        <bgColor rgb="FFFFCC99"/>
      </patternFill>
    </fill>
  </fills>
  <borders count="71">
    <border/>
    <border>
      <left/>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left/>
      <top/>
      <bottom/>
    </border>
    <border>
      <top/>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top/>
      <bottom/>
    </border>
    <border>
      <right style="medium">
        <color rgb="FF000000"/>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top style="thin">
        <color rgb="FF000000"/>
      </top>
    </border>
    <border>
      <left style="medium">
        <color rgb="FF000000"/>
      </left>
      <right/>
      <top style="medium">
        <color rgb="FF000000"/>
      </top>
      <bottom/>
    </border>
    <border>
      <left/>
      <right/>
      <top style="medium">
        <color rgb="FF000000"/>
      </top>
      <bottom/>
    </border>
    <border>
      <left style="medium">
        <color rgb="FF000000"/>
      </left>
      <right style="medium">
        <color rgb="FF000000"/>
      </right>
      <top style="medium">
        <color rgb="FF000000"/>
      </top>
      <bottom/>
    </border>
    <border>
      <left style="medium">
        <color rgb="FF000000"/>
      </left>
      <right/>
      <top/>
      <bottom/>
    </border>
    <border>
      <left style="medium">
        <color rgb="FF000000"/>
      </left>
      <right style="medium">
        <color rgb="FF000000"/>
      </right>
      <top/>
      <bottom/>
    </border>
    <border>
      <left style="medium">
        <color rgb="FF000000"/>
      </left>
      <right style="medium">
        <color rgb="FF000000"/>
      </right>
      <top style="thin">
        <color rgb="FF000000"/>
      </top>
    </border>
    <border>
      <left style="medium">
        <color rgb="FF000000"/>
      </left>
      <right/>
    </border>
    <border>
      <left/>
    </border>
    <border>
      <left style="medium">
        <color rgb="FF000000"/>
      </left>
      <right style="medium">
        <color rgb="FF000000"/>
      </right>
    </border>
    <border>
      <left style="thin">
        <color rgb="FF000000"/>
      </left>
      <right/>
      <top style="thin">
        <color rgb="FF000000"/>
      </top>
      <bottom style="thin">
        <color rgb="FF000000"/>
      </bottom>
    </border>
    <border>
      <left/>
      <top style="thin">
        <color rgb="FF000000"/>
      </top>
      <bottom style="thin">
        <color rgb="FF000000"/>
      </bottom>
    </border>
    <border>
      <left style="medium">
        <color rgb="FF000000"/>
      </left>
      <right/>
      <bottom style="medium">
        <color rgb="FF000000"/>
      </bottom>
    </border>
    <border>
      <left/>
      <right style="medium">
        <color rgb="FF000000"/>
      </right>
      <bottom style="medium">
        <color rgb="FF000000"/>
      </bottom>
    </border>
    <border>
      <left style="medium">
        <color rgb="FF000000"/>
      </left>
      <right style="medium">
        <color rgb="FF000000"/>
      </right>
      <bottom style="medium">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medium">
        <color rgb="FF000000"/>
      </right>
      <top/>
      <bottom style="medium">
        <color rgb="FF000000"/>
      </bottom>
    </border>
    <border>
      <left style="medium">
        <color rgb="FF000000"/>
      </left>
      <top/>
      <bottom style="medium">
        <color rgb="FF000000"/>
      </bottom>
    </border>
    <border>
      <top/>
      <bottom style="medium">
        <color rgb="FF000000"/>
      </bottom>
    </border>
    <border>
      <left style="medium">
        <color rgb="FF000000"/>
      </left>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top/>
      <bottom style="thin">
        <color rgb="FF000000"/>
      </bottom>
    </border>
    <border>
      <left/>
      <right/>
      <top style="medium">
        <color rgb="FF000000"/>
      </top>
      <bottom style="medium">
        <color rgb="FF000000"/>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center" shrinkToFit="0" wrapText="1"/>
    </xf>
    <xf borderId="1" fillId="2" fontId="1" numFmtId="0" xfId="0" applyBorder="1" applyFill="1" applyFont="1"/>
    <xf borderId="0" fillId="0" fontId="2" numFmtId="0" xfId="0" applyAlignment="1" applyFont="1">
      <alignment horizontal="center" shrinkToFit="0" vertical="center" wrapText="1"/>
    </xf>
    <xf borderId="1" fillId="2" fontId="1" numFmtId="0" xfId="0" applyAlignment="1" applyBorder="1" applyFont="1">
      <alignment horizontal="left"/>
    </xf>
    <xf borderId="2" fillId="3" fontId="3" numFmtId="0" xfId="0" applyBorder="1" applyFill="1" applyFont="1"/>
    <xf borderId="3" fillId="3" fontId="3" numFmtId="0" xfId="0" applyBorder="1" applyFont="1"/>
    <xf borderId="1" fillId="2" fontId="1" numFmtId="164" xfId="0" applyBorder="1" applyFont="1" applyNumberFormat="1"/>
    <xf borderId="4" fillId="3" fontId="3" numFmtId="0" xfId="0" applyBorder="1" applyFont="1"/>
    <xf borderId="1" fillId="2" fontId="4" numFmtId="1" xfId="0" applyBorder="1" applyFont="1" applyNumberFormat="1"/>
    <xf borderId="0" fillId="0" fontId="3" numFmtId="0" xfId="0" applyAlignment="1" applyFont="1">
      <alignment horizontal="center" shrinkToFit="0" wrapText="1"/>
    </xf>
    <xf borderId="0" fillId="0" fontId="5" numFmtId="0" xfId="0" applyAlignment="1" applyFont="1">
      <alignment horizontal="center" shrinkToFit="0" vertical="center" wrapText="1"/>
    </xf>
    <xf borderId="5" fillId="4" fontId="1" numFmtId="0" xfId="0" applyBorder="1" applyFill="1" applyFont="1"/>
    <xf borderId="6" fillId="0" fontId="6" numFmtId="0" xfId="0" applyAlignment="1" applyBorder="1" applyFont="1">
      <alignment vertical="bottom"/>
    </xf>
    <xf borderId="6" fillId="0" fontId="7" numFmtId="0" xfId="0" applyAlignment="1" applyBorder="1" applyFont="1">
      <alignment horizontal="center" shrinkToFit="0" vertical="bottom" wrapText="1"/>
    </xf>
    <xf borderId="7" fillId="3" fontId="3" numFmtId="0" xfId="0" applyAlignment="1" applyBorder="1" applyFont="1">
      <alignment horizontal="center"/>
    </xf>
    <xf borderId="8" fillId="2" fontId="8" numFmtId="2" xfId="0" applyAlignment="1" applyBorder="1" applyFont="1" applyNumberFormat="1">
      <alignment horizontal="center"/>
    </xf>
    <xf borderId="9" fillId="4" fontId="9" numFmtId="1" xfId="0" applyAlignment="1" applyBorder="1" applyFont="1" applyNumberFormat="1">
      <alignment horizontal="center"/>
    </xf>
    <xf borderId="1" fillId="2" fontId="3" numFmtId="1" xfId="0" applyAlignment="1" applyBorder="1" applyFont="1" applyNumberFormat="1">
      <alignment horizontal="center"/>
    </xf>
    <xf borderId="1" fillId="2" fontId="10" numFmtId="0" xfId="0" applyAlignment="1" applyBorder="1" applyFont="1">
      <alignment horizontal="left"/>
    </xf>
    <xf borderId="10" fillId="4" fontId="1" numFmtId="0" xfId="0" applyBorder="1" applyFont="1"/>
    <xf borderId="0" fillId="0" fontId="8" numFmtId="1" xfId="0" applyAlignment="1" applyFont="1" applyNumberFormat="1">
      <alignment horizontal="center"/>
    </xf>
    <xf borderId="6" fillId="0" fontId="6" numFmtId="0" xfId="0" applyAlignment="1" applyBorder="1" applyFont="1">
      <alignment vertical="bottom"/>
    </xf>
    <xf borderId="9" fillId="4" fontId="11" numFmtId="1" xfId="0" applyAlignment="1" applyBorder="1" applyFont="1" applyNumberFormat="1">
      <alignment horizontal="center"/>
    </xf>
    <xf borderId="0" fillId="0" fontId="1" numFmtId="0" xfId="0" applyAlignment="1" applyFont="1">
      <alignment horizontal="center"/>
    </xf>
    <xf borderId="11" fillId="3" fontId="3" numFmtId="0" xfId="0" applyAlignment="1" applyBorder="1" applyFont="1">
      <alignment horizontal="center"/>
    </xf>
    <xf borderId="12" fillId="2" fontId="1" numFmtId="0" xfId="0" applyAlignment="1" applyBorder="1" applyFont="1">
      <alignment shrinkToFit="0" vertical="top" wrapText="1"/>
    </xf>
    <xf borderId="13" fillId="0" fontId="12" numFmtId="0" xfId="0" applyBorder="1" applyFont="1"/>
    <xf borderId="14" fillId="0" fontId="12" numFmtId="0" xfId="0" applyBorder="1" applyFont="1"/>
    <xf borderId="15" fillId="0" fontId="12" numFmtId="0" xfId="0" applyBorder="1" applyFont="1"/>
    <xf borderId="0" fillId="0" fontId="1" numFmtId="0" xfId="0" applyFont="1"/>
    <xf borderId="16" fillId="4" fontId="13" numFmtId="0" xfId="0" applyAlignment="1" applyBorder="1" applyFont="1">
      <alignment horizontal="left" readingOrder="0" shrinkToFit="0" wrapText="1"/>
    </xf>
    <xf borderId="17" fillId="0" fontId="12" numFmtId="0" xfId="0" applyBorder="1" applyFont="1"/>
    <xf borderId="10" fillId="2" fontId="9" numFmtId="164" xfId="0" applyAlignment="1" applyBorder="1" applyFont="1" applyNumberFormat="1">
      <alignment horizontal="center"/>
    </xf>
    <xf borderId="18" fillId="2" fontId="1" numFmtId="0" xfId="0" applyBorder="1" applyFont="1"/>
    <xf borderId="1" fillId="2" fontId="14" numFmtId="1" xfId="0" applyAlignment="1" applyBorder="1" applyFont="1" applyNumberFormat="1">
      <alignment horizontal="center"/>
    </xf>
    <xf borderId="19" fillId="3" fontId="3" numFmtId="0" xfId="0" applyAlignment="1" applyBorder="1" applyFont="1">
      <alignment horizontal="center"/>
    </xf>
    <xf borderId="20" fillId="3" fontId="3" numFmtId="0" xfId="0" applyAlignment="1" applyBorder="1" applyFont="1">
      <alignment horizontal="center"/>
    </xf>
    <xf borderId="21" fillId="3" fontId="3" numFmtId="0" xfId="0" applyAlignment="1" applyBorder="1" applyFont="1">
      <alignment horizontal="center"/>
    </xf>
    <xf borderId="0" fillId="0" fontId="15" numFmtId="0" xfId="0" applyAlignment="1" applyFont="1">
      <alignment horizontal="left"/>
    </xf>
    <xf borderId="19" fillId="3" fontId="3" numFmtId="164" xfId="0" applyAlignment="1" applyBorder="1" applyFont="1" applyNumberFormat="1">
      <alignment horizontal="center"/>
    </xf>
    <xf borderId="20" fillId="3" fontId="3" numFmtId="164" xfId="0" applyAlignment="1" applyBorder="1" applyFont="1" applyNumberFormat="1">
      <alignment horizontal="center"/>
    </xf>
    <xf borderId="22" fillId="3" fontId="3" numFmtId="164" xfId="0" applyAlignment="1" applyBorder="1" applyFont="1" applyNumberFormat="1">
      <alignment horizontal="center"/>
    </xf>
    <xf borderId="23" fillId="3" fontId="3" numFmtId="164" xfId="0" applyAlignment="1" applyBorder="1" applyFont="1" applyNumberFormat="1">
      <alignment horizontal="center" vertical="center"/>
    </xf>
    <xf borderId="24" fillId="3" fontId="3" numFmtId="0" xfId="0" applyBorder="1" applyFont="1"/>
    <xf borderId="25" fillId="0" fontId="12" numFmtId="0" xfId="0" applyBorder="1" applyFont="1"/>
    <xf borderId="6" fillId="0" fontId="7" numFmtId="0" xfId="0" applyAlignment="1" applyBorder="1" applyFont="1">
      <alignment shrinkToFit="0" vertical="bottom" wrapText="1"/>
    </xf>
    <xf borderId="26" fillId="4" fontId="1" numFmtId="0" xfId="0" applyBorder="1" applyFont="1"/>
    <xf borderId="5" fillId="4" fontId="16" numFmtId="1" xfId="0" applyAlignment="1" applyBorder="1" applyFont="1" applyNumberFormat="1">
      <alignment horizontal="center"/>
    </xf>
    <xf borderId="5" fillId="4" fontId="9" numFmtId="1" xfId="0" applyAlignment="1" applyBorder="1" applyFont="1" applyNumberFormat="1">
      <alignment horizontal="center"/>
    </xf>
    <xf borderId="27" fillId="4" fontId="9" numFmtId="1" xfId="0" applyAlignment="1" applyBorder="1" applyFont="1" applyNumberFormat="1">
      <alignment horizontal="center"/>
    </xf>
    <xf borderId="28" fillId="4" fontId="9" numFmtId="1" xfId="0" applyAlignment="1" applyBorder="1" applyFont="1" applyNumberFormat="1">
      <alignment horizontal="center"/>
    </xf>
    <xf borderId="29" fillId="5" fontId="1" numFmtId="1" xfId="0" applyAlignment="1" applyBorder="1" applyFill="1" applyFont="1" applyNumberFormat="1">
      <alignment horizontal="center"/>
    </xf>
    <xf borderId="1" fillId="2" fontId="1" numFmtId="0" xfId="0" applyAlignment="1" applyBorder="1" applyFont="1">
      <alignment horizontal="left" shrinkToFit="0" wrapText="1"/>
    </xf>
    <xf borderId="1" fillId="2" fontId="1" numFmtId="0" xfId="0" applyAlignment="1" applyBorder="1" applyFont="1">
      <alignment shrinkToFit="0" wrapText="1"/>
    </xf>
    <xf borderId="6" fillId="0" fontId="17" numFmtId="0" xfId="0" applyAlignment="1" applyBorder="1" applyFont="1">
      <alignment horizontal="center" shrinkToFit="0" vertical="bottom" wrapText="1"/>
    </xf>
    <xf borderId="1" fillId="2" fontId="1" numFmtId="0" xfId="0" applyAlignment="1" applyBorder="1" applyFont="1">
      <alignment horizontal="left" shrinkToFit="0" vertical="top" wrapText="1"/>
    </xf>
    <xf borderId="1" fillId="2" fontId="1" numFmtId="0" xfId="0" applyAlignment="1" applyBorder="1" applyFont="1">
      <alignment shrinkToFit="0" vertical="top" wrapText="1"/>
    </xf>
    <xf borderId="10" fillId="4" fontId="16" numFmtId="1" xfId="0" applyAlignment="1" applyBorder="1" applyFont="1" applyNumberFormat="1">
      <alignment horizontal="center"/>
    </xf>
    <xf borderId="10" fillId="4" fontId="9" numFmtId="1" xfId="0" applyAlignment="1" applyBorder="1" applyFont="1" applyNumberFormat="1">
      <alignment horizontal="center"/>
    </xf>
    <xf borderId="6" fillId="4" fontId="9" numFmtId="1" xfId="0" applyAlignment="1" applyBorder="1" applyFont="1" applyNumberFormat="1">
      <alignment horizontal="center"/>
    </xf>
    <xf borderId="30" fillId="3" fontId="3" numFmtId="0" xfId="0" applyBorder="1" applyFont="1"/>
    <xf borderId="31" fillId="3" fontId="3" numFmtId="0" xfId="0" applyAlignment="1" applyBorder="1" applyFont="1">
      <alignment horizontal="center"/>
    </xf>
    <xf borderId="32" fillId="0" fontId="12" numFmtId="0" xfId="0" applyBorder="1" applyFont="1"/>
    <xf borderId="30" fillId="4" fontId="1" numFmtId="0" xfId="0" applyBorder="1" applyFont="1"/>
    <xf borderId="33" fillId="4" fontId="1" numFmtId="0" xfId="0" applyBorder="1" applyFont="1"/>
    <xf borderId="34" fillId="4" fontId="9" numFmtId="1" xfId="0" applyAlignment="1" applyBorder="1" applyFont="1" applyNumberFormat="1">
      <alignment horizontal="center"/>
    </xf>
    <xf borderId="35" fillId="4" fontId="9" numFmtId="1" xfId="0" applyAlignment="1" applyBorder="1" applyFont="1" applyNumberFormat="1">
      <alignment horizontal="center"/>
    </xf>
    <xf borderId="36" fillId="4" fontId="9" numFmtId="1" xfId="0" applyAlignment="1" applyBorder="1" applyFont="1" applyNumberFormat="1">
      <alignment horizontal="center"/>
    </xf>
    <xf borderId="1" fillId="2" fontId="18" numFmtId="0" xfId="0" applyAlignment="1" applyBorder="1" applyFont="1">
      <alignment horizontal="center"/>
    </xf>
    <xf borderId="37" fillId="3" fontId="19" numFmtId="164" xfId="0" applyAlignment="1" applyBorder="1" applyFont="1" applyNumberFormat="1">
      <alignment horizontal="center"/>
    </xf>
    <xf borderId="38" fillId="4" fontId="10" numFmtId="164" xfId="0" applyAlignment="1" applyBorder="1" applyFont="1" applyNumberFormat="1">
      <alignment horizontal="center"/>
    </xf>
    <xf borderId="39" fillId="3" fontId="3" numFmtId="0" xfId="0" applyBorder="1" applyFont="1"/>
    <xf borderId="40" fillId="0" fontId="12" numFmtId="0" xfId="0" applyBorder="1" applyFont="1"/>
    <xf borderId="41" fillId="0" fontId="12" numFmtId="0" xfId="0" applyBorder="1" applyFont="1"/>
    <xf borderId="24" fillId="3" fontId="3" numFmtId="0" xfId="0" applyAlignment="1" applyBorder="1" applyFont="1">
      <alignment horizontal="center"/>
    </xf>
    <xf borderId="11" fillId="3" fontId="3" numFmtId="0" xfId="0" applyBorder="1" applyFont="1"/>
    <xf borderId="8" fillId="3" fontId="3" numFmtId="0" xfId="0" applyAlignment="1" applyBorder="1" applyFont="1">
      <alignment horizontal="center"/>
    </xf>
    <xf borderId="42" fillId="4" fontId="1" numFmtId="0" xfId="0" applyBorder="1" applyFont="1"/>
    <xf borderId="43" fillId="0" fontId="12" numFmtId="0" xfId="0" applyBorder="1" applyFont="1"/>
    <xf borderId="26" fillId="0" fontId="0" numFmtId="1" xfId="0" applyAlignment="1" applyBorder="1" applyFont="1" applyNumberFormat="1">
      <alignment horizontal="center" readingOrder="0"/>
    </xf>
    <xf borderId="44" fillId="0" fontId="0" numFmtId="0" xfId="0" applyAlignment="1" applyBorder="1" applyFont="1">
      <alignment shrinkToFit="0" wrapText="1"/>
    </xf>
    <xf borderId="6" fillId="0" fontId="1" numFmtId="0" xfId="0" applyAlignment="1" applyBorder="1" applyFont="1">
      <alignment horizontal="center" shrinkToFit="0" wrapText="1"/>
    </xf>
    <xf borderId="6" fillId="0" fontId="0" numFmtId="0" xfId="0" applyAlignment="1" applyBorder="1" applyFont="1">
      <alignment horizontal="center" shrinkToFit="0" wrapText="1"/>
    </xf>
    <xf borderId="45" fillId="4" fontId="1" numFmtId="0" xfId="0" applyAlignment="1" applyBorder="1" applyFont="1">
      <alignment horizontal="left"/>
    </xf>
    <xf borderId="46" fillId="4" fontId="1" numFmtId="0" xfId="0" applyBorder="1" applyFont="1"/>
    <xf borderId="47" fillId="5" fontId="1" numFmtId="164" xfId="0" applyAlignment="1" applyBorder="1" applyFont="1" applyNumberFormat="1">
      <alignment horizontal="center"/>
    </xf>
    <xf borderId="16" fillId="4" fontId="13" numFmtId="0" xfId="0" applyAlignment="1" applyBorder="1" applyFont="1">
      <alignment horizontal="left" shrinkToFit="0" wrapText="1"/>
    </xf>
    <xf borderId="6" fillId="0" fontId="0" numFmtId="0" xfId="0" applyAlignment="1" applyBorder="1" applyFont="1">
      <alignment shrinkToFit="0" wrapText="1"/>
    </xf>
    <xf borderId="48" fillId="4" fontId="1" numFmtId="0" xfId="0" applyAlignment="1" applyBorder="1" applyFont="1">
      <alignment horizontal="left"/>
    </xf>
    <xf borderId="1" fillId="4" fontId="1" numFmtId="0" xfId="0" applyBorder="1" applyFont="1"/>
    <xf borderId="49" fillId="5" fontId="1" numFmtId="164" xfId="0" applyAlignment="1" applyBorder="1" applyFont="1" applyNumberFormat="1">
      <alignment horizontal="center"/>
    </xf>
    <xf borderId="49" fillId="5" fontId="1" numFmtId="2" xfId="0" applyAlignment="1" applyBorder="1" applyFont="1" applyNumberFormat="1">
      <alignment horizontal="center"/>
    </xf>
    <xf borderId="26" fillId="0" fontId="0" numFmtId="1" xfId="0" applyAlignment="1" applyBorder="1" applyFont="1" applyNumberFormat="1">
      <alignment horizontal="center"/>
    </xf>
    <xf borderId="49" fillId="5" fontId="1" numFmtId="0" xfId="0" applyAlignment="1" applyBorder="1" applyFont="1">
      <alignment horizontal="center"/>
    </xf>
    <xf borderId="48" fillId="4" fontId="0" numFmtId="0" xfId="0" applyAlignment="1" applyBorder="1" applyFont="1">
      <alignment horizontal="left" readingOrder="0"/>
    </xf>
    <xf borderId="50" fillId="0" fontId="20" numFmtId="0" xfId="0" applyAlignment="1" applyBorder="1" applyFont="1">
      <alignment horizontal="center" readingOrder="0"/>
    </xf>
    <xf borderId="6" fillId="0" fontId="1" numFmtId="0" xfId="0" applyAlignment="1" applyBorder="1" applyFont="1">
      <alignment shrinkToFit="0" wrapText="1"/>
    </xf>
    <xf borderId="12" fillId="2" fontId="1" numFmtId="0" xfId="0" applyAlignment="1" applyBorder="1" applyFont="1">
      <alignment horizontal="left" shrinkToFit="0" vertical="top" wrapText="1"/>
    </xf>
    <xf borderId="51" fillId="4" fontId="0" numFmtId="0" xfId="0" applyAlignment="1" applyBorder="1" applyFont="1">
      <alignment horizontal="left" readingOrder="0"/>
    </xf>
    <xf borderId="52" fillId="4" fontId="1" numFmtId="0" xfId="0" applyBorder="1" applyFont="1"/>
    <xf borderId="53" fillId="0" fontId="20" numFmtId="0" xfId="0" applyAlignment="1" applyBorder="1" applyFont="1">
      <alignment horizontal="center" readingOrder="0"/>
    </xf>
    <xf borderId="54" fillId="4" fontId="13" numFmtId="0" xfId="0" applyAlignment="1" applyBorder="1" applyFont="1">
      <alignment horizontal="left" readingOrder="0"/>
    </xf>
    <xf borderId="55" fillId="4" fontId="1" numFmtId="0" xfId="0" applyBorder="1" applyFont="1"/>
    <xf borderId="10" fillId="5" fontId="10" numFmtId="0" xfId="0" applyAlignment="1" applyBorder="1" applyFont="1">
      <alignment horizontal="center"/>
    </xf>
    <xf borderId="56" fillId="4" fontId="13" numFmtId="0" xfId="0" applyAlignment="1" applyBorder="1" applyFont="1">
      <alignment horizontal="left" readingOrder="0"/>
    </xf>
    <xf borderId="57" fillId="4" fontId="1" numFmtId="0" xfId="0" applyBorder="1" applyFont="1"/>
    <xf borderId="58" fillId="5" fontId="10" numFmtId="0" xfId="0" applyAlignment="1" applyBorder="1" applyFont="1">
      <alignment horizontal="center"/>
    </xf>
    <xf borderId="59" fillId="4" fontId="1" numFmtId="0" xfId="0" applyBorder="1" applyFont="1"/>
    <xf borderId="60" fillId="0" fontId="12" numFmtId="0" xfId="0" applyBorder="1" applyFont="1"/>
    <xf borderId="61" fillId="0" fontId="12" numFmtId="0" xfId="0" applyBorder="1" applyFont="1"/>
    <xf borderId="11" fillId="3" fontId="19" numFmtId="164" xfId="0" applyAlignment="1" applyBorder="1" applyFont="1" applyNumberFormat="1">
      <alignment horizontal="center"/>
    </xf>
    <xf borderId="62" fillId="4" fontId="10" numFmtId="164" xfId="0" applyAlignment="1" applyBorder="1" applyFont="1" applyNumberFormat="1">
      <alignment horizontal="center"/>
    </xf>
    <xf borderId="0" fillId="0" fontId="15" numFmtId="0" xfId="0" applyAlignment="1" applyFont="1">
      <alignment horizontal="center"/>
    </xf>
    <xf borderId="10" fillId="4" fontId="1" numFmtId="0" xfId="0" applyAlignment="1" applyBorder="1" applyFont="1">
      <alignment vertical="center"/>
    </xf>
    <xf borderId="0" fillId="0" fontId="0" numFmtId="0" xfId="0" applyAlignment="1" applyFont="1">
      <alignment shrinkToFit="0" wrapText="1"/>
    </xf>
    <xf borderId="12" fillId="2" fontId="1" numFmtId="0" xfId="0" applyAlignment="1" applyBorder="1" applyFont="1">
      <alignment horizontal="left" shrinkToFit="0" wrapText="1"/>
    </xf>
    <xf borderId="0" fillId="0" fontId="1" numFmtId="0" xfId="0" applyAlignment="1" applyFont="1">
      <alignment horizontal="left" shrinkToFit="0" wrapText="1"/>
    </xf>
    <xf borderId="1" fillId="2" fontId="21" numFmtId="0" xfId="0" applyBorder="1" applyFont="1"/>
    <xf borderId="1" fillId="2" fontId="21" numFmtId="0" xfId="0" applyAlignment="1" applyBorder="1" applyFont="1">
      <alignment horizontal="left"/>
    </xf>
    <xf borderId="1" fillId="2" fontId="22" numFmtId="0" xfId="0" applyAlignment="1" applyBorder="1" applyFont="1">
      <alignment horizontal="left"/>
    </xf>
    <xf borderId="1" fillId="2" fontId="22" numFmtId="0" xfId="0" applyBorder="1" applyFont="1"/>
    <xf borderId="0" fillId="0" fontId="21" numFmtId="0" xfId="0" applyAlignment="1" applyFont="1">
      <alignment horizontal="left"/>
    </xf>
    <xf borderId="1" fillId="2" fontId="21" numFmtId="164" xfId="0" applyBorder="1" applyFont="1" applyNumberFormat="1"/>
    <xf borderId="34" fillId="4" fontId="1" numFmtId="0" xfId="0" applyBorder="1" applyFont="1"/>
    <xf borderId="35" fillId="0" fontId="1" numFmtId="0" xfId="0" applyAlignment="1" applyBorder="1" applyFont="1">
      <alignment shrinkToFit="0" wrapText="1"/>
    </xf>
    <xf borderId="35" fillId="0" fontId="1" numFmtId="0" xfId="0" applyAlignment="1" applyBorder="1" applyFont="1">
      <alignment horizontal="center" shrinkToFit="0" wrapText="1"/>
    </xf>
    <xf borderId="63" fillId="6" fontId="15" numFmtId="0" xfId="0" applyAlignment="1" applyBorder="1" applyFill="1" applyFont="1">
      <alignment horizontal="center" shrinkToFit="0" wrapText="1"/>
    </xf>
    <xf borderId="64" fillId="0" fontId="12" numFmtId="0" xfId="0" applyBorder="1" applyFont="1"/>
    <xf borderId="65" fillId="7" fontId="1" numFmtId="0" xfId="0" applyAlignment="1" applyBorder="1" applyFill="1" applyFont="1">
      <alignment horizontal="center" shrinkToFit="0" wrapText="1"/>
    </xf>
    <xf borderId="66" fillId="8" fontId="1" numFmtId="0" xfId="0" applyAlignment="1" applyBorder="1" applyFill="1" applyFont="1">
      <alignment horizontal="center" shrinkToFit="0" wrapText="1"/>
    </xf>
    <xf borderId="67" fillId="8" fontId="1" numFmtId="0" xfId="0" applyAlignment="1" applyBorder="1" applyFont="1">
      <alignment horizontal="center" shrinkToFit="0" wrapText="1"/>
    </xf>
    <xf borderId="6" fillId="8" fontId="1" numFmtId="0" xfId="0" applyAlignment="1" applyBorder="1" applyFont="1">
      <alignment horizontal="center" shrinkToFit="0" wrapText="1"/>
    </xf>
    <xf borderId="68" fillId="8" fontId="1" numFmtId="0" xfId="0" applyAlignment="1" applyBorder="1" applyFont="1">
      <alignment horizontal="center" shrinkToFit="0" wrapText="1"/>
    </xf>
    <xf borderId="48" fillId="7" fontId="1" numFmtId="0" xfId="0" applyAlignment="1" applyBorder="1" applyFont="1">
      <alignment shrinkToFit="0" wrapText="1"/>
    </xf>
    <xf borderId="27" fillId="4" fontId="1" numFmtId="0" xfId="0" applyAlignment="1" applyBorder="1" applyFont="1">
      <alignment shrinkToFit="0" wrapText="1"/>
    </xf>
    <xf borderId="27" fillId="4" fontId="1" numFmtId="0" xfId="0" applyAlignment="1" applyBorder="1" applyFont="1">
      <alignment horizontal="center" shrinkToFit="0" wrapText="1"/>
    </xf>
    <xf borderId="69" fillId="4" fontId="1" numFmtId="0" xfId="0" applyAlignment="1" applyBorder="1" applyFont="1">
      <alignment horizontal="center" shrinkToFit="0" wrapText="1"/>
    </xf>
    <xf borderId="6" fillId="4" fontId="1" numFmtId="0" xfId="0" applyAlignment="1" applyBorder="1" applyFont="1">
      <alignment horizontal="center" shrinkToFit="0" wrapText="1"/>
    </xf>
    <xf borderId="1" fillId="8" fontId="1" numFmtId="0" xfId="0" applyAlignment="1" applyBorder="1" applyFont="1">
      <alignment shrinkToFit="0" wrapText="1"/>
    </xf>
    <xf borderId="6" fillId="4" fontId="1" numFmtId="0" xfId="0" applyAlignment="1" applyBorder="1" applyFont="1">
      <alignment shrinkToFit="0" wrapText="1"/>
    </xf>
    <xf borderId="54" fillId="4" fontId="1" numFmtId="0" xfId="0" applyAlignment="1" applyBorder="1" applyFont="1">
      <alignment horizontal="center" shrinkToFit="0" wrapText="1"/>
    </xf>
    <xf borderId="65" fillId="6" fontId="15" numFmtId="0" xfId="0" applyAlignment="1" applyBorder="1" applyFont="1">
      <alignment horizontal="center" shrinkToFit="0" wrapText="1"/>
    </xf>
    <xf borderId="70" fillId="6" fontId="15" numFmtId="0" xfId="0" applyAlignment="1" applyBorder="1" applyFont="1">
      <alignment horizontal="center" shrinkToFit="0" wrapText="1"/>
    </xf>
    <xf borderId="6" fillId="0" fontId="15" numFmtId="0" xfId="0" applyAlignment="1" applyBorder="1" applyFont="1">
      <alignment horizontal="center" shrinkToFit="0" wrapText="1"/>
    </xf>
    <xf borderId="0" fillId="0" fontId="15" numFmtId="0" xfId="0" applyAlignment="1" applyFont="1">
      <alignment horizontal="center" shrinkToFit="0" wrapText="1"/>
    </xf>
    <xf borderId="70" fillId="8" fontId="1" numFmtId="0" xfId="0" applyAlignment="1" applyBorder="1" applyFont="1">
      <alignment horizontal="center" shrinkToFit="0" wrapText="1"/>
    </xf>
    <xf borderId="1" fillId="8" fontId="1" numFmtId="0" xfId="0" applyAlignment="1" applyBorder="1" applyFont="1">
      <alignment horizontal="center" shrinkToFit="0" wrapText="1"/>
    </xf>
    <xf borderId="6" fillId="6" fontId="15"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57"/>
    <col customWidth="1" min="2" max="2" width="56.57"/>
    <col customWidth="1" min="3" max="3" width="7.43"/>
    <col customWidth="1" min="4" max="4" width="8.86"/>
    <col customWidth="1" min="5" max="5" width="6.0"/>
    <col customWidth="1" min="6" max="6" width="12.57"/>
    <col customWidth="1" min="7" max="7" width="2.57"/>
    <col customWidth="1" min="8" max="8" width="31.0"/>
    <col customWidth="1" min="9" max="9" width="14.71"/>
    <col customWidth="1" min="10" max="10" width="17.14"/>
    <col customWidth="1" min="11" max="11" width="13.14"/>
    <col customWidth="1" min="12" max="12" width="9.14"/>
    <col customWidth="1" min="13" max="13" width="7.43"/>
    <col customWidth="1" min="14" max="14" width="12.57"/>
    <col customWidth="1" min="15" max="15" width="16.29"/>
    <col customWidth="1" min="16" max="66" width="9.14"/>
  </cols>
  <sheetData>
    <row r="1" ht="32.25" customHeight="1">
      <c r="A1" s="1"/>
      <c r="B1" s="1"/>
      <c r="C1" s="2"/>
      <c r="D1" s="2"/>
      <c r="E1" s="2"/>
      <c r="F1" s="4" t="s">
        <v>0</v>
      </c>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row>
    <row r="2" ht="21.75" customHeight="1">
      <c r="A2" s="6" t="s">
        <v>1</v>
      </c>
      <c r="B2" s="7" t="s">
        <v>2</v>
      </c>
      <c r="C2" s="7" t="s">
        <v>3</v>
      </c>
      <c r="D2" s="7" t="s">
        <v>4</v>
      </c>
      <c r="E2" s="7" t="s">
        <v>5</v>
      </c>
      <c r="F2" s="9" t="s">
        <v>6</v>
      </c>
      <c r="G2" s="11"/>
      <c r="H2" s="11"/>
      <c r="I2" s="11"/>
      <c r="J2" s="1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ht="12.75" customHeight="1">
      <c r="A3" s="13">
        <v>1.0</v>
      </c>
      <c r="B3" s="14" t="s">
        <v>8</v>
      </c>
      <c r="C3" s="15" t="s">
        <v>9</v>
      </c>
      <c r="D3" s="15">
        <v>1.0</v>
      </c>
      <c r="E3" s="15">
        <v>1.0</v>
      </c>
      <c r="F3" s="18" t="str">
        <f t="shared" ref="F3:F4" si="1">IF(C3&lt;&gt;"",IF(OR(C3="ILF",C3="EIF"),HLOOKUP(IF(D3&lt;7,D3,6),$A$214:$H$265,IF(E3&lt;52,E3+1,52),FALSE),IF(C3="EI",HLOOKUP(IF(D3&lt;4,D3,3),$A$270:$E$286,IF(E3&lt;17,E3+1,17),FALSE),HLOOKUP(IF(D3&lt;5,D3,4),$A$291:$F$311,IF(E3&lt;21,E3+1,21),FALSE))),"")</f>
        <v>Baja</v>
      </c>
      <c r="G3" s="2"/>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ht="12.75" customHeight="1">
      <c r="A4" s="21">
        <v>2.0</v>
      </c>
      <c r="B4" s="23" t="s">
        <v>12</v>
      </c>
      <c r="C4" s="15" t="s">
        <v>9</v>
      </c>
      <c r="D4" s="15">
        <v>2.0</v>
      </c>
      <c r="E4" s="15">
        <v>6.0</v>
      </c>
      <c r="F4" s="18" t="str">
        <f t="shared" si="1"/>
        <v>Baja</v>
      </c>
      <c r="G4" s="2"/>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ht="12.75" customHeight="1">
      <c r="A5" s="21">
        <v>3.0</v>
      </c>
      <c r="B5" s="23" t="s">
        <v>14</v>
      </c>
      <c r="C5" s="15" t="s">
        <v>15</v>
      </c>
      <c r="D5" s="15">
        <v>1.0</v>
      </c>
      <c r="E5" s="15">
        <v>5.0</v>
      </c>
      <c r="F5" s="24" t="s">
        <v>16</v>
      </c>
      <c r="G5" s="2"/>
      <c r="H5" s="25"/>
      <c r="I5" s="26" t="s">
        <v>17</v>
      </c>
      <c r="J5" s="29"/>
      <c r="K5" s="29"/>
      <c r="L5" s="29"/>
      <c r="M5" s="29"/>
      <c r="N5" s="30"/>
      <c r="O5" s="31"/>
      <c r="P5" s="3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ht="12.75" customHeight="1">
      <c r="A6" s="21">
        <v>4.0</v>
      </c>
      <c r="B6" s="23" t="s">
        <v>19</v>
      </c>
      <c r="C6" s="15" t="s">
        <v>15</v>
      </c>
      <c r="D6" s="15">
        <v>2.0</v>
      </c>
      <c r="E6" s="15">
        <v>5.0</v>
      </c>
      <c r="F6" s="18" t="str">
        <f t="shared" ref="F6:F22" si="2">IF(C6&lt;&gt;"",IF(OR(C6="ILF",C6="EIF"),HLOOKUP(IF(D6&lt;7,D6,6),$A$214:$H$265,IF(E6&lt;52,E6+1,52),FALSE),IF(C6="EI",HLOOKUP(IF(D6&lt;4,D6,3),$A$270:$E$286,IF(E6&lt;17,E6+1,17),FALSE),HLOOKUP(IF(D6&lt;5,D6,4),$A$291:$F$311,IF(E6&lt;21,E6+1,21),FALSE))),"")</f>
        <v>Baja</v>
      </c>
      <c r="G6" s="2"/>
      <c r="H6" s="35"/>
      <c r="I6" s="37" t="s">
        <v>16</v>
      </c>
      <c r="J6" s="38" t="s">
        <v>21</v>
      </c>
      <c r="K6" s="39" t="s">
        <v>22</v>
      </c>
      <c r="L6" s="41" t="s">
        <v>16</v>
      </c>
      <c r="M6" s="42" t="s">
        <v>21</v>
      </c>
      <c r="N6" s="43" t="s">
        <v>22</v>
      </c>
      <c r="O6" s="44" t="s">
        <v>23</v>
      </c>
      <c r="P6" s="3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ht="12.75" customHeight="1">
      <c r="A7" s="21">
        <v>5.0</v>
      </c>
      <c r="B7" s="23" t="s">
        <v>24</v>
      </c>
      <c r="C7" s="15" t="s">
        <v>15</v>
      </c>
      <c r="D7" s="15">
        <v>2.0</v>
      </c>
      <c r="E7" s="15">
        <v>5.0</v>
      </c>
      <c r="F7" s="18" t="str">
        <f t="shared" si="2"/>
        <v>Baja</v>
      </c>
      <c r="G7" s="2"/>
      <c r="H7" s="45" t="s">
        <v>26</v>
      </c>
      <c r="I7" s="26" t="s">
        <v>27</v>
      </c>
      <c r="J7" s="29"/>
      <c r="K7" s="30"/>
      <c r="L7" s="26" t="s">
        <v>28</v>
      </c>
      <c r="M7" s="29"/>
      <c r="N7" s="30"/>
      <c r="O7" s="46"/>
      <c r="P7" s="3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ht="12.75" customHeight="1">
      <c r="A8" s="21">
        <v>6.0</v>
      </c>
      <c r="B8" s="47" t="s">
        <v>30</v>
      </c>
      <c r="C8" s="15" t="s">
        <v>31</v>
      </c>
      <c r="D8" s="15">
        <v>1.0</v>
      </c>
      <c r="E8" s="15">
        <v>4.0</v>
      </c>
      <c r="F8" s="18" t="str">
        <f t="shared" si="2"/>
        <v>Baja</v>
      </c>
      <c r="G8" s="2"/>
      <c r="H8" s="48" t="s">
        <v>33</v>
      </c>
      <c r="I8" s="49">
        <f>COUNTIFS(C3:C202,"ILF",F3:F202, "Baja")</f>
        <v>3</v>
      </c>
      <c r="J8" s="49">
        <f>COUNTIFS(C3:C202,"ILF",F3:F202, "Media")</f>
        <v>0</v>
      </c>
      <c r="K8" s="49">
        <f>COUNTIFS(C3:C202,"ILF",F3:F202, "Alta")</f>
        <v>0</v>
      </c>
      <c r="L8" s="50">
        <v>7.0</v>
      </c>
      <c r="M8" s="51">
        <v>10.0</v>
      </c>
      <c r="N8" s="52">
        <v>15.0</v>
      </c>
      <c r="O8" s="53">
        <f t="shared" ref="O8:O9" si="3">I8*L8+J8*M8+K8*N8</f>
        <v>21</v>
      </c>
      <c r="P8" s="3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ht="12.75" customHeight="1">
      <c r="A9" s="21">
        <v>7.0</v>
      </c>
      <c r="B9" s="23" t="s">
        <v>35</v>
      </c>
      <c r="C9" s="56" t="s">
        <v>36</v>
      </c>
      <c r="D9" s="15">
        <v>2.0</v>
      </c>
      <c r="E9" s="15">
        <v>5.0</v>
      </c>
      <c r="F9" s="18" t="str">
        <f t="shared" si="2"/>
        <v>Media</v>
      </c>
      <c r="G9" s="2"/>
      <c r="H9" s="48" t="s">
        <v>37</v>
      </c>
      <c r="I9" s="59">
        <f>COUNTIFS(C3:C202,"EIF",F3:F202, "Baja")</f>
        <v>2</v>
      </c>
      <c r="J9" s="59">
        <f>COUNTIFS(C3:C202,"EIF",F3:F202, "Media")</f>
        <v>0</v>
      </c>
      <c r="K9" s="59">
        <f>COUNTIFS(C3:C202,"EIF",F3:F202, "Alta")</f>
        <v>0</v>
      </c>
      <c r="L9" s="60">
        <v>5.0</v>
      </c>
      <c r="M9" s="61">
        <v>7.0</v>
      </c>
      <c r="N9" s="18">
        <v>10.0</v>
      </c>
      <c r="O9" s="53">
        <f t="shared" si="3"/>
        <v>10</v>
      </c>
      <c r="P9" s="3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ht="12.75" customHeight="1">
      <c r="A10" s="21">
        <v>8.0</v>
      </c>
      <c r="B10" s="23" t="s">
        <v>41</v>
      </c>
      <c r="C10" s="15" t="s">
        <v>31</v>
      </c>
      <c r="D10" s="15">
        <v>2.0</v>
      </c>
      <c r="E10" s="15">
        <v>1.0</v>
      </c>
      <c r="F10" s="18" t="str">
        <f t="shared" si="2"/>
        <v>Baja</v>
      </c>
      <c r="G10" s="2"/>
      <c r="H10" s="62" t="s">
        <v>42</v>
      </c>
      <c r="I10" s="63"/>
      <c r="J10" s="28"/>
      <c r="K10" s="28"/>
      <c r="L10" s="28"/>
      <c r="M10" s="28"/>
      <c r="N10" s="28"/>
      <c r="O10" s="64"/>
      <c r="P10" s="3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ht="12.75" customHeight="1">
      <c r="A11" s="21">
        <v>9.0</v>
      </c>
      <c r="B11" s="14" t="s">
        <v>44</v>
      </c>
      <c r="C11" s="56" t="s">
        <v>36</v>
      </c>
      <c r="D11" s="15">
        <v>1.0</v>
      </c>
      <c r="E11" s="15">
        <v>5.0</v>
      </c>
      <c r="F11" s="18" t="str">
        <f t="shared" si="2"/>
        <v>Baja</v>
      </c>
      <c r="G11" s="2"/>
      <c r="H11" s="65" t="s">
        <v>45</v>
      </c>
      <c r="I11" s="59">
        <f>COUNTIFS(C3:C202,"EI",F3:F202, "Baja")</f>
        <v>2</v>
      </c>
      <c r="J11" s="59">
        <f>COUNTIFS(C3:C202,"EI",F3:F202, "Media")</f>
        <v>1</v>
      </c>
      <c r="K11" s="59">
        <f>COUNTIFS(C3:C202,"EI",F3:F202, "Alta")</f>
        <v>2</v>
      </c>
      <c r="L11" s="60">
        <v>3.0</v>
      </c>
      <c r="M11" s="61">
        <v>4.0</v>
      </c>
      <c r="N11" s="18">
        <v>6.0</v>
      </c>
      <c r="O11" s="53">
        <f t="shared" ref="O11:O13" si="4">I11*L11+J11*M11+K11*N11</f>
        <v>22</v>
      </c>
      <c r="P11" s="3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v>0.0</v>
      </c>
    </row>
    <row r="12" ht="12.75" customHeight="1">
      <c r="A12" s="21">
        <v>10.0</v>
      </c>
      <c r="B12" s="47" t="s">
        <v>46</v>
      </c>
      <c r="C12" s="56" t="s">
        <v>36</v>
      </c>
      <c r="D12" s="15">
        <v>1.0</v>
      </c>
      <c r="E12" s="15">
        <v>7.0</v>
      </c>
      <c r="F12" s="18" t="str">
        <f t="shared" si="2"/>
        <v>Baja</v>
      </c>
      <c r="G12" s="2"/>
      <c r="H12" s="48" t="s">
        <v>47</v>
      </c>
      <c r="I12" s="59">
        <f>COUNTIFS(C3:C202,"EO",F3:F202, "Baja")</f>
        <v>2</v>
      </c>
      <c r="J12" s="59">
        <f>COUNTIFS(C3:C202,"EO",F3:F202, "Media")</f>
        <v>0</v>
      </c>
      <c r="K12" s="59">
        <f>COUNTIFS(C3:C202,"EO",F3:F202, "Alta")</f>
        <v>0</v>
      </c>
      <c r="L12" s="60">
        <v>4.0</v>
      </c>
      <c r="M12" s="61">
        <v>5.0</v>
      </c>
      <c r="N12" s="18">
        <v>7.0</v>
      </c>
      <c r="O12" s="53">
        <f t="shared" si="4"/>
        <v>8</v>
      </c>
      <c r="P12" s="3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v>1.0</v>
      </c>
    </row>
    <row r="13" ht="12.75" customHeight="1">
      <c r="A13" s="21">
        <v>11.0</v>
      </c>
      <c r="B13" s="23" t="s">
        <v>51</v>
      </c>
      <c r="C13" s="56" t="s">
        <v>36</v>
      </c>
      <c r="D13" s="15">
        <v>3.0</v>
      </c>
      <c r="E13" s="15">
        <v>9.0</v>
      </c>
      <c r="F13" s="18" t="str">
        <f t="shared" si="2"/>
        <v>Alta</v>
      </c>
      <c r="G13" s="2"/>
      <c r="H13" s="66" t="s">
        <v>52</v>
      </c>
      <c r="I13" s="59">
        <f>COUNTIFS(C3:C202,"EQ",F3:F202, "Baja")</f>
        <v>3</v>
      </c>
      <c r="J13" s="59">
        <f>COUNTIFS(C3:C202,"EQ",F3:F202, "Media")</f>
        <v>0</v>
      </c>
      <c r="K13" s="59">
        <f>COUNTIFS(C3:C202,"EQ",F3:F202, "Alta")</f>
        <v>0</v>
      </c>
      <c r="L13" s="67">
        <v>3.0</v>
      </c>
      <c r="M13" s="68">
        <v>4.0</v>
      </c>
      <c r="N13" s="69">
        <v>6.0</v>
      </c>
      <c r="O13" s="53">
        <f t="shared" si="4"/>
        <v>9</v>
      </c>
      <c r="P13" s="3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2.0</v>
      </c>
    </row>
    <row r="14" ht="12.75" customHeight="1">
      <c r="A14" s="21">
        <v>12.0</v>
      </c>
      <c r="B14" s="23" t="s">
        <v>55</v>
      </c>
      <c r="C14" s="15" t="s">
        <v>36</v>
      </c>
      <c r="D14" s="15">
        <v>4.0</v>
      </c>
      <c r="E14" s="15">
        <v>8.0</v>
      </c>
      <c r="F14" s="18" t="str">
        <f t="shared" si="2"/>
        <v>Alta</v>
      </c>
      <c r="G14" s="2"/>
      <c r="H14" s="3"/>
      <c r="I14" s="70"/>
      <c r="J14" s="3"/>
      <c r="K14" s="3"/>
      <c r="L14" s="8"/>
      <c r="M14" s="8"/>
      <c r="N14" s="71" t="s">
        <v>57</v>
      </c>
      <c r="O14" s="72">
        <f>SUM(O8:O13)</f>
        <v>70</v>
      </c>
      <c r="P14" s="3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v>3.0</v>
      </c>
    </row>
    <row r="15" ht="12.75" customHeight="1">
      <c r="A15" s="21">
        <v>13.0</v>
      </c>
      <c r="B15" s="23" t="s">
        <v>60</v>
      </c>
      <c r="C15" s="15" t="s">
        <v>61</v>
      </c>
      <c r="D15" s="15">
        <v>1.0</v>
      </c>
      <c r="E15" s="15">
        <v>4.0</v>
      </c>
      <c r="F15" s="18" t="str">
        <f t="shared" si="2"/>
        <v>Baja</v>
      </c>
      <c r="G15" s="2"/>
      <c r="H15" s="25"/>
      <c r="I15" s="25"/>
      <c r="J15" s="25"/>
      <c r="K15" s="25"/>
      <c r="L15" s="25"/>
      <c r="M15" s="25"/>
      <c r="N15" s="31"/>
      <c r="O15" s="25"/>
      <c r="P15" s="3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v>4.0</v>
      </c>
    </row>
    <row r="16" ht="12.75" customHeight="1">
      <c r="A16" s="21">
        <v>14.0</v>
      </c>
      <c r="B16" s="23" t="s">
        <v>62</v>
      </c>
      <c r="C16" s="56" t="s">
        <v>31</v>
      </c>
      <c r="D16" s="15">
        <v>2.0</v>
      </c>
      <c r="E16" s="15">
        <v>1.0</v>
      </c>
      <c r="F16" s="18" t="str">
        <f t="shared" si="2"/>
        <v>Baja</v>
      </c>
      <c r="G16" s="2"/>
      <c r="H16" s="25"/>
      <c r="I16" s="25"/>
      <c r="J16" s="25"/>
      <c r="K16" s="25"/>
      <c r="L16" s="73" t="s">
        <v>63</v>
      </c>
      <c r="M16" s="74"/>
      <c r="N16" s="75"/>
      <c r="O16" s="76" t="s">
        <v>64</v>
      </c>
      <c r="P16" s="3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v>5.0</v>
      </c>
    </row>
    <row r="17" ht="12.75" customHeight="1">
      <c r="A17" s="21">
        <v>15.0</v>
      </c>
      <c r="B17" s="23" t="s">
        <v>65</v>
      </c>
      <c r="C17" s="15" t="s">
        <v>61</v>
      </c>
      <c r="D17" s="15">
        <v>3.0</v>
      </c>
      <c r="E17" s="15">
        <v>1.0</v>
      </c>
      <c r="F17" s="18" t="str">
        <f t="shared" si="2"/>
        <v>Baja</v>
      </c>
      <c r="G17" s="2"/>
      <c r="H17" s="77" t="s">
        <v>66</v>
      </c>
      <c r="I17" s="30"/>
      <c r="J17" s="78" t="s">
        <v>67</v>
      </c>
      <c r="K17" s="25"/>
      <c r="L17" s="79" t="s">
        <v>69</v>
      </c>
      <c r="M17" s="80"/>
      <c r="N17" s="33"/>
      <c r="O17" s="81">
        <v>4.0</v>
      </c>
      <c r="P17" s="3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ht="12.75" customHeight="1">
      <c r="A18" s="21">
        <v>16.0</v>
      </c>
      <c r="B18" s="82"/>
      <c r="C18" s="83" t="s">
        <v>61</v>
      </c>
      <c r="D18" s="84"/>
      <c r="E18" s="84"/>
      <c r="F18" s="18">
        <f t="shared" si="2"/>
        <v>0</v>
      </c>
      <c r="G18" s="2"/>
      <c r="H18" s="85" t="s">
        <v>72</v>
      </c>
      <c r="I18" s="86"/>
      <c r="J18" s="87">
        <f>O14</f>
        <v>70</v>
      </c>
      <c r="K18" s="25"/>
      <c r="L18" s="79" t="s">
        <v>73</v>
      </c>
      <c r="M18" s="80"/>
      <c r="N18" s="33"/>
      <c r="O18" s="81">
        <v>3.0</v>
      </c>
      <c r="P18" s="3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ht="12.75" customHeight="1">
      <c r="A19" s="21">
        <v>17.0</v>
      </c>
      <c r="B19" s="89"/>
      <c r="C19" s="84" t="s">
        <v>61</v>
      </c>
      <c r="D19" s="84"/>
      <c r="E19" s="84"/>
      <c r="F19" s="18">
        <f t="shared" si="2"/>
        <v>0</v>
      </c>
      <c r="G19" s="2"/>
      <c r="H19" s="90" t="s">
        <v>75</v>
      </c>
      <c r="I19" s="91"/>
      <c r="J19" s="92">
        <f>O31</f>
        <v>34</v>
      </c>
      <c r="K19" s="25"/>
      <c r="L19" s="79" t="s">
        <v>76</v>
      </c>
      <c r="M19" s="80"/>
      <c r="N19" s="33"/>
      <c r="O19" s="81">
        <v>3.0</v>
      </c>
      <c r="P19" s="3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ht="12.75" customHeight="1">
      <c r="A20" s="21">
        <v>18.0</v>
      </c>
      <c r="B20" s="89"/>
      <c r="C20" s="84" t="s">
        <v>31</v>
      </c>
      <c r="D20" s="84"/>
      <c r="E20" s="84"/>
      <c r="F20" s="18">
        <f t="shared" si="2"/>
        <v>0</v>
      </c>
      <c r="G20" s="2"/>
      <c r="H20" s="90" t="s">
        <v>77</v>
      </c>
      <c r="I20" s="91"/>
      <c r="J20" s="93">
        <f>(0.01*J19)+0.65</f>
        <v>0.99</v>
      </c>
      <c r="K20" s="25"/>
      <c r="L20" s="79" t="s">
        <v>79</v>
      </c>
      <c r="M20" s="80"/>
      <c r="N20" s="33"/>
      <c r="O20" s="94">
        <v>3.0</v>
      </c>
      <c r="P20" s="3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ht="12.75" customHeight="1">
      <c r="A21" s="21">
        <v>19.0</v>
      </c>
      <c r="B21" s="89"/>
      <c r="C21" s="83" t="s">
        <v>36</v>
      </c>
      <c r="D21" s="84"/>
      <c r="E21" s="84"/>
      <c r="F21" s="18">
        <f t="shared" si="2"/>
        <v>0</v>
      </c>
      <c r="G21" s="2"/>
      <c r="H21" s="90" t="s">
        <v>81</v>
      </c>
      <c r="I21" s="91"/>
      <c r="J21" s="95">
        <f>J18*J20</f>
        <v>69.3</v>
      </c>
      <c r="K21" s="25"/>
      <c r="L21" s="79" t="s">
        <v>82</v>
      </c>
      <c r="M21" s="80"/>
      <c r="N21" s="33"/>
      <c r="O21" s="81">
        <v>3.0</v>
      </c>
      <c r="P21" s="3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ht="12.75" customHeight="1">
      <c r="A22" s="21">
        <v>20.0</v>
      </c>
      <c r="B22" s="89"/>
      <c r="C22" s="83" t="s">
        <v>61</v>
      </c>
      <c r="D22" s="84"/>
      <c r="E22" s="84"/>
      <c r="F22" s="18">
        <f t="shared" si="2"/>
        <v>0</v>
      </c>
      <c r="G22" s="2"/>
      <c r="H22" s="96" t="s">
        <v>85</v>
      </c>
      <c r="I22" s="91"/>
      <c r="J22" s="97">
        <v>700.0</v>
      </c>
      <c r="K22" s="25"/>
      <c r="L22" s="79" t="s">
        <v>86</v>
      </c>
      <c r="M22" s="80"/>
      <c r="N22" s="33"/>
      <c r="O22" s="94">
        <v>5.0</v>
      </c>
      <c r="P22" s="3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ht="12.75" customHeight="1">
      <c r="A23" s="21">
        <v>21.0</v>
      </c>
      <c r="B23" s="98"/>
      <c r="C23" s="83"/>
      <c r="D23" s="83"/>
      <c r="E23" s="83"/>
      <c r="F23" s="18"/>
      <c r="G23" s="2"/>
      <c r="H23" s="100" t="s">
        <v>89</v>
      </c>
      <c r="I23" s="101"/>
      <c r="J23" s="102">
        <v>120.0</v>
      </c>
      <c r="K23" s="25"/>
      <c r="L23" s="79" t="s">
        <v>90</v>
      </c>
      <c r="M23" s="80"/>
      <c r="N23" s="33"/>
      <c r="O23" s="94">
        <v>4.0</v>
      </c>
      <c r="P23" s="3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ht="12.75" customHeight="1">
      <c r="A24" s="21">
        <v>22.0</v>
      </c>
      <c r="B24" s="98"/>
      <c r="C24" s="83"/>
      <c r="D24" s="83"/>
      <c r="E24" s="83"/>
      <c r="F24" s="18"/>
      <c r="G24" s="2"/>
      <c r="H24" s="103" t="s">
        <v>93</v>
      </c>
      <c r="I24" s="104"/>
      <c r="J24" s="105">
        <f>J22*J21</f>
        <v>48510</v>
      </c>
      <c r="K24" s="25"/>
      <c r="L24" s="79" t="s">
        <v>95</v>
      </c>
      <c r="M24" s="80"/>
      <c r="N24" s="33"/>
      <c r="O24" s="94">
        <v>5.0</v>
      </c>
      <c r="P24" s="3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ht="12.75" customHeight="1">
      <c r="A25" s="21">
        <v>23.0</v>
      </c>
      <c r="B25" s="98"/>
      <c r="C25" s="83"/>
      <c r="D25" s="83"/>
      <c r="E25" s="83"/>
      <c r="F25" s="18"/>
      <c r="G25" s="2"/>
      <c r="H25" s="106" t="s">
        <v>98</v>
      </c>
      <c r="I25" s="107"/>
      <c r="J25" s="108">
        <f>J21*J23</f>
        <v>8316</v>
      </c>
      <c r="K25" s="25"/>
      <c r="L25" s="79" t="s">
        <v>100</v>
      </c>
      <c r="M25" s="80"/>
      <c r="N25" s="33"/>
      <c r="O25" s="81">
        <v>3.0</v>
      </c>
      <c r="P25" s="3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ht="12.75" customHeight="1">
      <c r="A26" s="21">
        <v>24.0</v>
      </c>
      <c r="B26" s="98"/>
      <c r="C26" s="83"/>
      <c r="D26" s="83"/>
      <c r="E26" s="83"/>
      <c r="F26" s="18"/>
      <c r="G26" s="2"/>
      <c r="H26" s="25"/>
      <c r="I26" s="25"/>
      <c r="J26" s="25"/>
      <c r="K26" s="25"/>
      <c r="L26" s="79" t="s">
        <v>103</v>
      </c>
      <c r="M26" s="80"/>
      <c r="N26" s="33"/>
      <c r="O26" s="94">
        <v>1.0</v>
      </c>
      <c r="P26" s="3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ht="12.75" customHeight="1">
      <c r="A27" s="21">
        <v>25.0</v>
      </c>
      <c r="B27" s="98"/>
      <c r="C27" s="83"/>
      <c r="D27" s="83"/>
      <c r="E27" s="83"/>
      <c r="F27" s="18"/>
      <c r="G27" s="2"/>
      <c r="H27" s="25"/>
      <c r="I27" s="25"/>
      <c r="J27" s="25"/>
      <c r="K27" s="25"/>
      <c r="L27" s="79" t="s">
        <v>106</v>
      </c>
      <c r="M27" s="80"/>
      <c r="N27" s="33"/>
      <c r="O27" s="81">
        <v>0.0</v>
      </c>
      <c r="P27" s="3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ht="12.75" customHeight="1">
      <c r="A28" s="21">
        <v>26.0</v>
      </c>
      <c r="B28" s="98"/>
      <c r="C28" s="83"/>
      <c r="D28" s="83"/>
      <c r="E28" s="83"/>
      <c r="F28" s="18"/>
      <c r="G28" s="2"/>
      <c r="H28" s="25"/>
      <c r="I28" s="25"/>
      <c r="J28" s="25"/>
      <c r="K28" s="25"/>
      <c r="L28" s="79" t="s">
        <v>109</v>
      </c>
      <c r="M28" s="80"/>
      <c r="N28" s="33"/>
      <c r="O28" s="81">
        <v>0.0</v>
      </c>
      <c r="P28" s="3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ht="12.75" customHeight="1">
      <c r="A29" s="21">
        <v>27.0</v>
      </c>
      <c r="B29" s="98"/>
      <c r="C29" s="83"/>
      <c r="D29" s="83"/>
      <c r="E29" s="83"/>
      <c r="F29" s="18"/>
      <c r="G29" s="2"/>
      <c r="H29" s="25"/>
      <c r="I29" s="25"/>
      <c r="J29" s="25"/>
      <c r="K29" s="25"/>
      <c r="L29" s="79" t="s">
        <v>111</v>
      </c>
      <c r="M29" s="80"/>
      <c r="N29" s="33"/>
      <c r="O29" s="81">
        <v>0.0</v>
      </c>
      <c r="P29" s="3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ht="12.75" customHeight="1">
      <c r="A30" s="21">
        <v>28.0</v>
      </c>
      <c r="B30" s="98"/>
      <c r="C30" s="83"/>
      <c r="D30" s="83"/>
      <c r="E30" s="83"/>
      <c r="F30" s="18"/>
      <c r="G30" s="2"/>
      <c r="H30" s="25"/>
      <c r="I30" s="25"/>
      <c r="J30" s="25"/>
      <c r="K30" s="25"/>
      <c r="L30" s="109" t="s">
        <v>113</v>
      </c>
      <c r="M30" s="110"/>
      <c r="N30" s="111"/>
      <c r="O30" s="81">
        <v>0.0</v>
      </c>
      <c r="P30" s="3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ht="12.75" customHeight="1">
      <c r="A31" s="21">
        <v>29.0</v>
      </c>
      <c r="B31" s="98"/>
      <c r="C31" s="83"/>
      <c r="D31" s="83"/>
      <c r="E31" s="83"/>
      <c r="F31" s="18"/>
      <c r="G31" s="2"/>
      <c r="H31" s="25"/>
      <c r="I31" s="25"/>
      <c r="J31" s="25"/>
      <c r="K31" s="25"/>
      <c r="L31" s="112" t="s">
        <v>57</v>
      </c>
      <c r="M31" s="29"/>
      <c r="N31" s="30"/>
      <c r="O31" s="113">
        <f>SUM(O17:O30)</f>
        <v>34</v>
      </c>
      <c r="P31" s="3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ht="12.75" customHeight="1">
      <c r="A32" s="21">
        <v>30.0</v>
      </c>
      <c r="B32" s="98"/>
      <c r="C32" s="83"/>
      <c r="D32" s="83"/>
      <c r="E32" s="83"/>
      <c r="F32" s="18"/>
      <c r="G32" s="2"/>
      <c r="H32" s="25"/>
      <c r="I32" s="25"/>
      <c r="J32" s="25"/>
      <c r="K32" s="25"/>
      <c r="P32" s="3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ht="12.75" customHeight="1">
      <c r="A33" s="21">
        <v>31.0</v>
      </c>
      <c r="B33" s="98"/>
      <c r="C33" s="83"/>
      <c r="D33" s="83"/>
      <c r="E33" s="83"/>
      <c r="F33" s="18"/>
      <c r="G33" s="2"/>
      <c r="H33" s="31"/>
      <c r="I33" s="31"/>
      <c r="J33" s="31"/>
      <c r="K33" s="25"/>
      <c r="P33" s="3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ht="12.75" customHeight="1">
      <c r="A34" s="21">
        <v>32.0</v>
      </c>
      <c r="B34" s="98"/>
      <c r="C34" s="83"/>
      <c r="D34" s="83"/>
      <c r="E34" s="83"/>
      <c r="F34" s="18"/>
      <c r="G34" s="2"/>
      <c r="H34" s="114"/>
      <c r="I34" s="114"/>
      <c r="J34" s="114"/>
      <c r="K34" s="114" t="s">
        <v>115</v>
      </c>
      <c r="L34" s="25"/>
      <c r="N34" s="31"/>
      <c r="O34" s="31"/>
      <c r="P34" s="3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ht="12.75" customHeight="1">
      <c r="A35" s="21">
        <v>33.0</v>
      </c>
      <c r="B35" s="98"/>
      <c r="C35" s="83"/>
      <c r="D35" s="83"/>
      <c r="E35" s="83"/>
      <c r="F35" s="18"/>
      <c r="G35" s="2"/>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ht="12.75" customHeight="1">
      <c r="A36" s="21">
        <v>34.0</v>
      </c>
      <c r="B36" s="98"/>
      <c r="C36" s="83"/>
      <c r="D36" s="83"/>
      <c r="E36" s="83"/>
      <c r="F36" s="18"/>
      <c r="G36" s="2"/>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ht="12.75" customHeight="1">
      <c r="A37" s="21">
        <v>35.0</v>
      </c>
      <c r="B37" s="98"/>
      <c r="C37" s="83"/>
      <c r="D37" s="83"/>
      <c r="E37" s="83"/>
      <c r="F37" s="18"/>
      <c r="G37" s="2"/>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ht="12.75" customHeight="1">
      <c r="A38" s="21">
        <v>36.0</v>
      </c>
      <c r="B38" s="98"/>
      <c r="C38" s="83"/>
      <c r="D38" s="83"/>
      <c r="E38" s="83"/>
      <c r="F38" s="18"/>
      <c r="G38" s="2"/>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ht="12.75" customHeight="1">
      <c r="A39" s="21">
        <v>37.0</v>
      </c>
      <c r="B39" s="98"/>
      <c r="C39" s="83"/>
      <c r="D39" s="83"/>
      <c r="E39" s="83"/>
      <c r="F39" s="18"/>
      <c r="G39" s="2"/>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ht="12.75" customHeight="1">
      <c r="A40" s="21">
        <v>38.0</v>
      </c>
      <c r="B40" s="98"/>
      <c r="C40" s="83"/>
      <c r="D40" s="83"/>
      <c r="E40" s="83"/>
      <c r="F40" s="18"/>
      <c r="G40" s="2"/>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ht="12.75" customHeight="1">
      <c r="A41" s="21">
        <v>39.0</v>
      </c>
      <c r="B41" s="98"/>
      <c r="C41" s="83"/>
      <c r="D41" s="83"/>
      <c r="E41" s="83"/>
      <c r="F41" s="18"/>
      <c r="G41" s="2"/>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ht="12.75" customHeight="1">
      <c r="A42" s="21">
        <v>40.0</v>
      </c>
      <c r="B42" s="98"/>
      <c r="C42" s="83"/>
      <c r="D42" s="83"/>
      <c r="E42" s="83"/>
      <c r="F42" s="18"/>
      <c r="G42" s="2"/>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ht="12.75" customHeight="1">
      <c r="A43" s="21">
        <v>41.0</v>
      </c>
      <c r="B43" s="98"/>
      <c r="C43" s="83"/>
      <c r="D43" s="83"/>
      <c r="E43" s="83"/>
      <c r="F43" s="18"/>
      <c r="G43" s="2"/>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ht="12.75" customHeight="1">
      <c r="A44" s="21">
        <v>42.0</v>
      </c>
      <c r="B44" s="98"/>
      <c r="C44" s="83"/>
      <c r="D44" s="83"/>
      <c r="E44" s="83"/>
      <c r="F44" s="18"/>
      <c r="G44" s="2"/>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ht="12.75" customHeight="1">
      <c r="A45" s="21">
        <v>43.0</v>
      </c>
      <c r="B45" s="98"/>
      <c r="C45" s="83"/>
      <c r="D45" s="83"/>
      <c r="E45" s="83"/>
      <c r="F45" s="18"/>
      <c r="G45" s="2"/>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ht="12.75" customHeight="1">
      <c r="A46" s="21">
        <v>44.0</v>
      </c>
      <c r="B46" s="98"/>
      <c r="C46" s="83"/>
      <c r="D46" s="83"/>
      <c r="E46" s="83"/>
      <c r="F46" s="18"/>
      <c r="G46" s="2"/>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ht="12.75" customHeight="1">
      <c r="A47" s="115">
        <v>45.0</v>
      </c>
      <c r="B47" s="116"/>
      <c r="C47" s="83"/>
      <c r="D47" s="83"/>
      <c r="E47" s="83"/>
      <c r="F47" s="18"/>
      <c r="G47" s="2"/>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ht="12.75" customHeight="1">
      <c r="A48" s="21">
        <v>46.0</v>
      </c>
      <c r="B48" s="82"/>
      <c r="C48" s="83"/>
      <c r="D48" s="83"/>
      <c r="E48" s="83"/>
      <c r="F48" s="18"/>
      <c r="G48" s="2"/>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ht="12.75" customHeight="1">
      <c r="A49" s="115">
        <v>47.0</v>
      </c>
      <c r="B49" s="89"/>
      <c r="C49" s="84"/>
      <c r="D49" s="83"/>
      <c r="E49" s="83"/>
      <c r="F49" s="18"/>
      <c r="G49" s="2"/>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ht="12.75" customHeight="1">
      <c r="A50" s="115">
        <v>48.0</v>
      </c>
      <c r="B50" s="89"/>
      <c r="C50" s="84"/>
      <c r="D50" s="83"/>
      <c r="E50" s="83"/>
      <c r="F50" s="18"/>
      <c r="G50" s="2"/>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ht="12.75" customHeight="1">
      <c r="A51" s="115">
        <v>49.0</v>
      </c>
      <c r="B51" s="89"/>
      <c r="C51" s="83"/>
      <c r="D51" s="83"/>
      <c r="E51" s="83"/>
      <c r="F51" s="18"/>
      <c r="G51" s="2"/>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ht="12.75" customHeight="1">
      <c r="A52" s="115">
        <v>50.0</v>
      </c>
      <c r="B52" s="89"/>
      <c r="C52" s="83"/>
      <c r="D52" s="83"/>
      <c r="E52" s="83"/>
      <c r="F52" s="18"/>
      <c r="G52" s="2"/>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row r="53" ht="12.75" customHeight="1">
      <c r="A53" s="21">
        <v>51.0</v>
      </c>
      <c r="B53" s="98"/>
      <c r="C53" s="83"/>
      <c r="D53" s="83"/>
      <c r="E53" s="83"/>
      <c r="F53" s="18" t="str">
        <f>IF(C53&lt;&gt;"",IF(OR(C53="ILF",C53="EIF"),HLOOKUP(IF(D53&lt;7,D53,6),$A$214:$H$265,IF(E53&lt;52,E53+1,52),FALSE),IF(C53="EI",HLOOKUP(IF(D53&lt;4,D53,3),$A$270:$E$286,IF(E53&lt;17,E53+1,17),FALSE),HLOOKUP(IF(D53&lt;5,D53,4),$A$291:$F$311,IF(E53&lt;21,E53+1,21),FALSE))),"")</f>
        <v/>
      </c>
      <c r="G53" s="2"/>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row>
    <row r="54" ht="12.75" customHeight="1">
      <c r="A54" s="21">
        <v>52.0</v>
      </c>
      <c r="B54" s="98"/>
      <c r="C54" s="83"/>
      <c r="D54" s="83"/>
      <c r="E54" s="83"/>
      <c r="F54" s="18"/>
      <c r="G54" s="2"/>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row>
    <row r="55" ht="12.75" customHeight="1">
      <c r="A55" s="21">
        <v>53.0</v>
      </c>
      <c r="B55" s="89"/>
      <c r="C55" s="83"/>
      <c r="D55" s="83"/>
      <c r="E55" s="83"/>
      <c r="F55" s="18"/>
      <c r="G55" s="2"/>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row>
    <row r="56" ht="12.75" customHeight="1">
      <c r="A56" s="21">
        <v>54.0</v>
      </c>
      <c r="B56" s="89"/>
      <c r="C56" s="83"/>
      <c r="D56" s="83"/>
      <c r="E56" s="83"/>
      <c r="F56" s="18" t="str">
        <f t="shared" ref="F56:F202" si="5">IF(C56&lt;&gt;"",IF(OR(C56="ILF",C56="EIF"),HLOOKUP(IF(D56&lt;7,D56,6),$A$214:$H$265,IF(E56&lt;52,E56+1,52),FALSE),IF(C56="EI",HLOOKUP(IF(D56&lt;4,D56,3),$A$270:$E$286,IF(E56&lt;17,E56+1,17),FALSE),HLOOKUP(IF(D56&lt;5,D56,4),$A$291:$F$311,IF(E56&lt;21,E56+1,21),FALSE))),"")</f>
        <v/>
      </c>
      <c r="G56" s="2"/>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row>
    <row r="57" ht="12.75" customHeight="1">
      <c r="A57" s="21">
        <v>55.0</v>
      </c>
      <c r="B57" s="98"/>
      <c r="C57" s="83"/>
      <c r="D57" s="83"/>
      <c r="E57" s="83"/>
      <c r="F57" s="18" t="str">
        <f t="shared" si="5"/>
        <v/>
      </c>
      <c r="G57" s="2"/>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row>
    <row r="58" ht="12.75" customHeight="1">
      <c r="A58" s="21">
        <v>56.0</v>
      </c>
      <c r="B58" s="89"/>
      <c r="C58" s="83"/>
      <c r="D58" s="83"/>
      <c r="E58" s="83"/>
      <c r="F58" s="18" t="str">
        <f t="shared" si="5"/>
        <v/>
      </c>
      <c r="G58" s="2"/>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row>
    <row r="59" ht="12.75" customHeight="1">
      <c r="A59" s="21">
        <v>57.0</v>
      </c>
      <c r="B59" s="89"/>
      <c r="C59" s="83"/>
      <c r="D59" s="83"/>
      <c r="E59" s="83"/>
      <c r="F59" s="18" t="str">
        <f t="shared" si="5"/>
        <v/>
      </c>
      <c r="G59" s="2"/>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row>
    <row r="60" ht="12.75" customHeight="1">
      <c r="A60" s="21">
        <v>58.0</v>
      </c>
      <c r="B60" s="89"/>
      <c r="C60" s="83"/>
      <c r="D60" s="83"/>
      <c r="E60" s="83"/>
      <c r="F60" s="18" t="str">
        <f t="shared" si="5"/>
        <v/>
      </c>
      <c r="G60" s="2"/>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row>
    <row r="61" ht="12.75" customHeight="1">
      <c r="A61" s="21">
        <v>59.0</v>
      </c>
      <c r="B61" s="89"/>
      <c r="C61" s="83"/>
      <c r="D61" s="83"/>
      <c r="E61" s="83"/>
      <c r="F61" s="18" t="str">
        <f t="shared" si="5"/>
        <v/>
      </c>
      <c r="G61" s="2"/>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row>
    <row r="62" ht="12.75" customHeight="1">
      <c r="A62" s="21">
        <v>60.0</v>
      </c>
      <c r="B62" s="89"/>
      <c r="C62" s="83"/>
      <c r="D62" s="83"/>
      <c r="E62" s="83"/>
      <c r="F62" s="18" t="str">
        <f t="shared" si="5"/>
        <v/>
      </c>
      <c r="G62" s="2"/>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row>
    <row r="63" ht="12.75" customHeight="1">
      <c r="A63" s="21">
        <v>61.0</v>
      </c>
      <c r="B63" s="89"/>
      <c r="C63" s="83"/>
      <c r="D63" s="83"/>
      <c r="E63" s="83"/>
      <c r="F63" s="18" t="str">
        <f t="shared" si="5"/>
        <v/>
      </c>
      <c r="G63" s="2"/>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row>
    <row r="64" ht="12.75" customHeight="1">
      <c r="A64" s="21">
        <v>62.0</v>
      </c>
      <c r="B64" s="89"/>
      <c r="C64" s="83"/>
      <c r="D64" s="83"/>
      <c r="E64" s="83"/>
      <c r="F64" s="18" t="str">
        <f t="shared" si="5"/>
        <v/>
      </c>
      <c r="G64" s="2"/>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row>
    <row r="65" ht="12.75" customHeight="1">
      <c r="A65" s="21">
        <v>63.0</v>
      </c>
      <c r="B65" s="89"/>
      <c r="C65" s="83"/>
      <c r="D65" s="83"/>
      <c r="E65" s="83"/>
      <c r="F65" s="18" t="str">
        <f t="shared" si="5"/>
        <v/>
      </c>
      <c r="G65" s="2"/>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row>
    <row r="66" ht="12.75" customHeight="1">
      <c r="A66" s="21">
        <v>64.0</v>
      </c>
      <c r="B66" s="98"/>
      <c r="C66" s="83"/>
      <c r="D66" s="83"/>
      <c r="E66" s="83"/>
      <c r="F66" s="18" t="str">
        <f t="shared" si="5"/>
        <v/>
      </c>
      <c r="G66" s="2"/>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row>
    <row r="67" ht="12.75" customHeight="1">
      <c r="A67" s="21">
        <v>65.0</v>
      </c>
      <c r="B67" s="98"/>
      <c r="C67" s="83"/>
      <c r="D67" s="83"/>
      <c r="E67" s="83"/>
      <c r="F67" s="18" t="str">
        <f t="shared" si="5"/>
        <v/>
      </c>
      <c r="G67" s="2"/>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row>
    <row r="68" ht="12.75" customHeight="1">
      <c r="A68" s="21">
        <v>66.0</v>
      </c>
      <c r="B68" s="98"/>
      <c r="C68" s="83"/>
      <c r="D68" s="83"/>
      <c r="E68" s="83"/>
      <c r="F68" s="18" t="str">
        <f t="shared" si="5"/>
        <v/>
      </c>
      <c r="G68" s="2"/>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row>
    <row r="69" ht="12.75" customHeight="1">
      <c r="A69" s="21">
        <v>67.0</v>
      </c>
      <c r="B69" s="98"/>
      <c r="C69" s="83"/>
      <c r="D69" s="83"/>
      <c r="E69" s="83"/>
      <c r="F69" s="18" t="str">
        <f t="shared" si="5"/>
        <v/>
      </c>
      <c r="G69" s="2"/>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row>
    <row r="70" ht="12.75" customHeight="1">
      <c r="A70" s="21">
        <v>68.0</v>
      </c>
      <c r="B70" s="98"/>
      <c r="C70" s="83"/>
      <c r="D70" s="83"/>
      <c r="E70" s="83"/>
      <c r="F70" s="18" t="str">
        <f t="shared" si="5"/>
        <v/>
      </c>
      <c r="G70" s="2"/>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row>
    <row r="71" ht="12.75" customHeight="1">
      <c r="A71" s="21">
        <v>69.0</v>
      </c>
      <c r="B71" s="98"/>
      <c r="C71" s="83"/>
      <c r="D71" s="83"/>
      <c r="E71" s="83"/>
      <c r="F71" s="18" t="str">
        <f t="shared" si="5"/>
        <v/>
      </c>
      <c r="G71" s="2"/>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row>
    <row r="72" ht="12.75" customHeight="1">
      <c r="A72" s="21">
        <v>70.0</v>
      </c>
      <c r="B72" s="98"/>
      <c r="C72" s="83"/>
      <c r="D72" s="83"/>
      <c r="E72" s="83"/>
      <c r="F72" s="18" t="str">
        <f t="shared" si="5"/>
        <v/>
      </c>
      <c r="G72" s="2"/>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row>
    <row r="73" ht="12.75" customHeight="1">
      <c r="A73" s="21">
        <v>71.0</v>
      </c>
      <c r="B73" s="98"/>
      <c r="C73" s="83"/>
      <c r="D73" s="83"/>
      <c r="E73" s="83"/>
      <c r="F73" s="18" t="str">
        <f t="shared" si="5"/>
        <v/>
      </c>
      <c r="G73" s="2"/>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row>
    <row r="74" ht="12.75" customHeight="1">
      <c r="A74" s="21">
        <v>72.0</v>
      </c>
      <c r="B74" s="98"/>
      <c r="C74" s="83"/>
      <c r="D74" s="83"/>
      <c r="E74" s="83"/>
      <c r="F74" s="18" t="str">
        <f t="shared" si="5"/>
        <v/>
      </c>
      <c r="G74" s="2"/>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row>
    <row r="75" ht="12.75" customHeight="1">
      <c r="A75" s="21">
        <v>73.0</v>
      </c>
      <c r="B75" s="98"/>
      <c r="C75" s="83"/>
      <c r="D75" s="83"/>
      <c r="E75" s="83"/>
      <c r="F75" s="18" t="str">
        <f t="shared" si="5"/>
        <v/>
      </c>
      <c r="G75" s="2"/>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row>
    <row r="76" ht="12.75" customHeight="1">
      <c r="A76" s="21">
        <v>74.0</v>
      </c>
      <c r="B76" s="98"/>
      <c r="C76" s="83"/>
      <c r="D76" s="83"/>
      <c r="E76" s="83"/>
      <c r="F76" s="18" t="str">
        <f t="shared" si="5"/>
        <v/>
      </c>
      <c r="G76" s="2"/>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row>
    <row r="77" ht="12.75" customHeight="1">
      <c r="A77" s="21">
        <v>75.0</v>
      </c>
      <c r="B77" s="98"/>
      <c r="C77" s="83"/>
      <c r="D77" s="83"/>
      <c r="E77" s="83"/>
      <c r="F77" s="18" t="str">
        <f t="shared" si="5"/>
        <v/>
      </c>
      <c r="G77" s="2"/>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row>
    <row r="78" ht="12.75" customHeight="1">
      <c r="A78" s="21">
        <v>76.0</v>
      </c>
      <c r="B78" s="98"/>
      <c r="C78" s="83"/>
      <c r="D78" s="83"/>
      <c r="E78" s="83"/>
      <c r="F78" s="18" t="str">
        <f t="shared" si="5"/>
        <v/>
      </c>
      <c r="G78" s="2"/>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row>
    <row r="79" ht="12.75" customHeight="1">
      <c r="A79" s="21">
        <v>77.0</v>
      </c>
      <c r="B79" s="98"/>
      <c r="C79" s="83"/>
      <c r="D79" s="83"/>
      <c r="E79" s="83"/>
      <c r="F79" s="18" t="str">
        <f t="shared" si="5"/>
        <v/>
      </c>
      <c r="G79" s="2"/>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row>
    <row r="80" ht="12.75" customHeight="1">
      <c r="A80" s="21">
        <v>78.0</v>
      </c>
      <c r="B80" s="98"/>
      <c r="C80" s="83"/>
      <c r="D80" s="83"/>
      <c r="E80" s="83"/>
      <c r="F80" s="18" t="str">
        <f t="shared" si="5"/>
        <v/>
      </c>
      <c r="G80" s="2"/>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row>
    <row r="81" ht="12.75" customHeight="1">
      <c r="A81" s="21">
        <v>79.0</v>
      </c>
      <c r="B81" s="98"/>
      <c r="C81" s="83"/>
      <c r="D81" s="83"/>
      <c r="E81" s="83"/>
      <c r="F81" s="18" t="str">
        <f t="shared" si="5"/>
        <v/>
      </c>
      <c r="G81" s="2"/>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row>
    <row r="82" ht="12.75" customHeight="1">
      <c r="A82" s="21">
        <v>80.0</v>
      </c>
      <c r="B82" s="98"/>
      <c r="C82" s="83"/>
      <c r="D82" s="83"/>
      <c r="E82" s="83"/>
      <c r="F82" s="18" t="str">
        <f t="shared" si="5"/>
        <v/>
      </c>
      <c r="G82" s="2"/>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row>
    <row r="83" ht="12.75" customHeight="1">
      <c r="A83" s="21">
        <v>81.0</v>
      </c>
      <c r="B83" s="98"/>
      <c r="C83" s="83"/>
      <c r="D83" s="83"/>
      <c r="E83" s="83"/>
      <c r="F83" s="18" t="str">
        <f t="shared" si="5"/>
        <v/>
      </c>
      <c r="G83" s="2"/>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row>
    <row r="84" ht="12.75" customHeight="1">
      <c r="A84" s="21">
        <v>82.0</v>
      </c>
      <c r="B84" s="98"/>
      <c r="C84" s="83"/>
      <c r="D84" s="83"/>
      <c r="E84" s="83"/>
      <c r="F84" s="18" t="str">
        <f t="shared" si="5"/>
        <v/>
      </c>
      <c r="G84" s="2"/>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row>
    <row r="85" ht="12.75" customHeight="1">
      <c r="A85" s="21">
        <v>83.0</v>
      </c>
      <c r="B85" s="98"/>
      <c r="C85" s="83"/>
      <c r="D85" s="83"/>
      <c r="E85" s="83"/>
      <c r="F85" s="18" t="str">
        <f t="shared" si="5"/>
        <v/>
      </c>
      <c r="G85" s="2"/>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row>
    <row r="86" ht="12.75" customHeight="1">
      <c r="A86" s="21">
        <v>84.0</v>
      </c>
      <c r="B86" s="98"/>
      <c r="C86" s="83"/>
      <c r="D86" s="83"/>
      <c r="E86" s="83"/>
      <c r="F86" s="18" t="str">
        <f t="shared" si="5"/>
        <v/>
      </c>
      <c r="G86" s="2"/>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row>
    <row r="87" ht="12.75" customHeight="1">
      <c r="A87" s="21">
        <v>85.0</v>
      </c>
      <c r="B87" s="98"/>
      <c r="C87" s="83"/>
      <c r="D87" s="83"/>
      <c r="E87" s="83"/>
      <c r="F87" s="18" t="str">
        <f t="shared" si="5"/>
        <v/>
      </c>
      <c r="G87" s="2"/>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row>
    <row r="88" ht="12.75" customHeight="1">
      <c r="A88" s="21">
        <v>86.0</v>
      </c>
      <c r="B88" s="98"/>
      <c r="C88" s="83"/>
      <c r="D88" s="83"/>
      <c r="E88" s="83"/>
      <c r="F88" s="18" t="str">
        <f t="shared" si="5"/>
        <v/>
      </c>
      <c r="G88" s="2"/>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row>
    <row r="89" ht="12.75" customHeight="1">
      <c r="A89" s="21">
        <v>87.0</v>
      </c>
      <c r="B89" s="98"/>
      <c r="C89" s="83"/>
      <c r="D89" s="83"/>
      <c r="E89" s="83"/>
      <c r="F89" s="18" t="str">
        <f t="shared" si="5"/>
        <v/>
      </c>
      <c r="G89" s="2"/>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row>
    <row r="90" ht="12.75" customHeight="1">
      <c r="A90" s="21">
        <v>88.0</v>
      </c>
      <c r="B90" s="98"/>
      <c r="C90" s="83"/>
      <c r="D90" s="83"/>
      <c r="E90" s="83"/>
      <c r="F90" s="18" t="str">
        <f t="shared" si="5"/>
        <v/>
      </c>
      <c r="G90" s="2"/>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row>
    <row r="91" ht="12.75" customHeight="1">
      <c r="A91" s="21">
        <v>89.0</v>
      </c>
      <c r="B91" s="98"/>
      <c r="C91" s="83"/>
      <c r="D91" s="83"/>
      <c r="E91" s="83"/>
      <c r="F91" s="18" t="str">
        <f t="shared" si="5"/>
        <v/>
      </c>
      <c r="G91" s="2"/>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row>
    <row r="92" ht="12.75" customHeight="1">
      <c r="A92" s="21">
        <v>90.0</v>
      </c>
      <c r="B92" s="98"/>
      <c r="C92" s="83"/>
      <c r="D92" s="83"/>
      <c r="E92" s="83"/>
      <c r="F92" s="18" t="str">
        <f t="shared" si="5"/>
        <v/>
      </c>
      <c r="G92" s="2"/>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row>
    <row r="93" ht="12.75" customHeight="1">
      <c r="A93" s="21">
        <v>91.0</v>
      </c>
      <c r="B93" s="98"/>
      <c r="C93" s="83"/>
      <c r="D93" s="83"/>
      <c r="E93" s="83"/>
      <c r="F93" s="18" t="str">
        <f t="shared" si="5"/>
        <v/>
      </c>
      <c r="G93" s="2"/>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row>
    <row r="94" ht="12.75" customHeight="1">
      <c r="A94" s="21">
        <v>92.0</v>
      </c>
      <c r="B94" s="98"/>
      <c r="C94" s="83"/>
      <c r="D94" s="83"/>
      <c r="E94" s="83"/>
      <c r="F94" s="18" t="str">
        <f t="shared" si="5"/>
        <v/>
      </c>
      <c r="G94" s="2"/>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row>
    <row r="95" ht="12.75" customHeight="1">
      <c r="A95" s="21">
        <v>93.0</v>
      </c>
      <c r="B95" s="98"/>
      <c r="C95" s="83"/>
      <c r="D95" s="83"/>
      <c r="E95" s="83"/>
      <c r="F95" s="18" t="str">
        <f t="shared" si="5"/>
        <v/>
      </c>
      <c r="G95" s="2"/>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row>
    <row r="96" ht="12.75" customHeight="1">
      <c r="A96" s="21">
        <v>94.0</v>
      </c>
      <c r="B96" s="98"/>
      <c r="C96" s="83"/>
      <c r="D96" s="83"/>
      <c r="E96" s="83"/>
      <c r="F96" s="18" t="str">
        <f t="shared" si="5"/>
        <v/>
      </c>
      <c r="G96" s="2"/>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row>
    <row r="97" ht="12.75" customHeight="1">
      <c r="A97" s="21">
        <v>95.0</v>
      </c>
      <c r="B97" s="98"/>
      <c r="C97" s="83"/>
      <c r="D97" s="83"/>
      <c r="E97" s="83"/>
      <c r="F97" s="18" t="str">
        <f t="shared" si="5"/>
        <v/>
      </c>
      <c r="G97" s="2"/>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row>
    <row r="98" ht="12.75" customHeight="1">
      <c r="A98" s="21">
        <v>96.0</v>
      </c>
      <c r="B98" s="98"/>
      <c r="C98" s="83"/>
      <c r="D98" s="83"/>
      <c r="E98" s="83"/>
      <c r="F98" s="18" t="str">
        <f t="shared" si="5"/>
        <v/>
      </c>
      <c r="G98" s="2"/>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row>
    <row r="99" ht="12.75" customHeight="1">
      <c r="A99" s="21">
        <v>97.0</v>
      </c>
      <c r="B99" s="98"/>
      <c r="C99" s="83"/>
      <c r="D99" s="83"/>
      <c r="E99" s="83"/>
      <c r="F99" s="18" t="str">
        <f t="shared" si="5"/>
        <v/>
      </c>
      <c r="G99" s="2"/>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row>
    <row r="100" ht="12.75" customHeight="1">
      <c r="A100" s="21">
        <v>98.0</v>
      </c>
      <c r="B100" s="98"/>
      <c r="C100" s="83"/>
      <c r="D100" s="83"/>
      <c r="E100" s="83"/>
      <c r="F100" s="18" t="str">
        <f t="shared" si="5"/>
        <v/>
      </c>
      <c r="G100" s="2"/>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row>
    <row r="101" ht="12.75" customHeight="1">
      <c r="A101" s="21">
        <v>99.0</v>
      </c>
      <c r="B101" s="98"/>
      <c r="C101" s="83"/>
      <c r="D101" s="83"/>
      <c r="E101" s="83"/>
      <c r="F101" s="18" t="str">
        <f t="shared" si="5"/>
        <v/>
      </c>
      <c r="G101" s="2"/>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row>
    <row r="102" ht="12.75" customHeight="1">
      <c r="A102" s="21">
        <v>100.0</v>
      </c>
      <c r="B102" s="98"/>
      <c r="C102" s="83"/>
      <c r="D102" s="83"/>
      <c r="E102" s="83"/>
      <c r="F102" s="18" t="str">
        <f t="shared" si="5"/>
        <v/>
      </c>
      <c r="G102" s="2"/>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row>
    <row r="103" ht="12.75" customHeight="1">
      <c r="A103" s="21">
        <v>101.0</v>
      </c>
      <c r="B103" s="98"/>
      <c r="C103" s="83"/>
      <c r="D103" s="83"/>
      <c r="E103" s="83"/>
      <c r="F103" s="18" t="str">
        <f t="shared" si="5"/>
        <v/>
      </c>
      <c r="G103" s="2"/>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row>
    <row r="104" ht="12.75" customHeight="1">
      <c r="A104" s="21">
        <v>102.0</v>
      </c>
      <c r="B104" s="98"/>
      <c r="C104" s="83"/>
      <c r="D104" s="83"/>
      <c r="E104" s="83"/>
      <c r="F104" s="18" t="str">
        <f t="shared" si="5"/>
        <v/>
      </c>
      <c r="G104" s="2"/>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row>
    <row r="105" ht="12.75" customHeight="1">
      <c r="A105" s="21">
        <v>103.0</v>
      </c>
      <c r="B105" s="98"/>
      <c r="C105" s="83"/>
      <c r="D105" s="83"/>
      <c r="E105" s="83"/>
      <c r="F105" s="18" t="str">
        <f t="shared" si="5"/>
        <v/>
      </c>
      <c r="G105" s="2"/>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row>
    <row r="106" ht="12.75" customHeight="1">
      <c r="A106" s="21">
        <v>104.0</v>
      </c>
      <c r="B106" s="98"/>
      <c r="C106" s="83"/>
      <c r="D106" s="83"/>
      <c r="E106" s="83"/>
      <c r="F106" s="18" t="str">
        <f t="shared" si="5"/>
        <v/>
      </c>
      <c r="G106" s="2"/>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row>
    <row r="107" ht="12.75" customHeight="1">
      <c r="A107" s="21">
        <v>105.0</v>
      </c>
      <c r="B107" s="98"/>
      <c r="C107" s="83"/>
      <c r="D107" s="83"/>
      <c r="E107" s="83"/>
      <c r="F107" s="18" t="str">
        <f t="shared" si="5"/>
        <v/>
      </c>
      <c r="G107" s="2"/>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row>
    <row r="108" ht="12.75" customHeight="1">
      <c r="A108" s="21">
        <v>106.0</v>
      </c>
      <c r="B108" s="98"/>
      <c r="C108" s="83"/>
      <c r="D108" s="83"/>
      <c r="E108" s="83"/>
      <c r="F108" s="18" t="str">
        <f t="shared" si="5"/>
        <v/>
      </c>
      <c r="G108" s="2"/>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row>
    <row r="109" ht="12.75" customHeight="1">
      <c r="A109" s="21">
        <v>107.0</v>
      </c>
      <c r="B109" s="98"/>
      <c r="C109" s="83"/>
      <c r="D109" s="83"/>
      <c r="E109" s="83"/>
      <c r="F109" s="18" t="str">
        <f t="shared" si="5"/>
        <v/>
      </c>
      <c r="G109" s="2"/>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row>
    <row r="110" ht="12.75" customHeight="1">
      <c r="A110" s="21">
        <v>108.0</v>
      </c>
      <c r="B110" s="98"/>
      <c r="C110" s="83"/>
      <c r="D110" s="83"/>
      <c r="E110" s="83"/>
      <c r="F110" s="18" t="str">
        <f t="shared" si="5"/>
        <v/>
      </c>
      <c r="G110" s="2"/>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row>
    <row r="111" ht="12.75" customHeight="1">
      <c r="A111" s="21">
        <v>109.0</v>
      </c>
      <c r="B111" s="98"/>
      <c r="C111" s="83"/>
      <c r="D111" s="83"/>
      <c r="E111" s="83"/>
      <c r="F111" s="18" t="str">
        <f t="shared" si="5"/>
        <v/>
      </c>
      <c r="G111" s="2"/>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row>
    <row r="112" ht="12.75" customHeight="1">
      <c r="A112" s="21">
        <v>110.0</v>
      </c>
      <c r="B112" s="98"/>
      <c r="C112" s="83"/>
      <c r="D112" s="83"/>
      <c r="E112" s="83"/>
      <c r="F112" s="18" t="str">
        <f t="shared" si="5"/>
        <v/>
      </c>
      <c r="G112" s="2"/>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row>
    <row r="113" ht="12.75" customHeight="1">
      <c r="A113" s="21">
        <v>111.0</v>
      </c>
      <c r="B113" s="98"/>
      <c r="C113" s="83"/>
      <c r="D113" s="83"/>
      <c r="E113" s="83"/>
      <c r="F113" s="18" t="str">
        <f t="shared" si="5"/>
        <v/>
      </c>
      <c r="G113" s="2"/>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row>
    <row r="114" ht="12.75" customHeight="1">
      <c r="A114" s="21">
        <v>112.0</v>
      </c>
      <c r="B114" s="98"/>
      <c r="C114" s="83"/>
      <c r="D114" s="83"/>
      <c r="E114" s="83"/>
      <c r="F114" s="18" t="str">
        <f t="shared" si="5"/>
        <v/>
      </c>
      <c r="G114" s="2"/>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row>
    <row r="115" ht="12.75" customHeight="1">
      <c r="A115" s="21">
        <v>113.0</v>
      </c>
      <c r="B115" s="98"/>
      <c r="C115" s="83"/>
      <c r="D115" s="83"/>
      <c r="E115" s="83"/>
      <c r="F115" s="18" t="str">
        <f t="shared" si="5"/>
        <v/>
      </c>
      <c r="G115" s="2"/>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row>
    <row r="116" ht="12.75" customHeight="1">
      <c r="A116" s="21">
        <v>114.0</v>
      </c>
      <c r="B116" s="98"/>
      <c r="C116" s="83"/>
      <c r="D116" s="83"/>
      <c r="E116" s="83"/>
      <c r="F116" s="18" t="str">
        <f t="shared" si="5"/>
        <v/>
      </c>
      <c r="G116" s="2"/>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row>
    <row r="117" ht="12.75" customHeight="1">
      <c r="A117" s="21">
        <v>115.0</v>
      </c>
      <c r="B117" s="98"/>
      <c r="C117" s="83"/>
      <c r="D117" s="83"/>
      <c r="E117" s="83"/>
      <c r="F117" s="18" t="str">
        <f t="shared" si="5"/>
        <v/>
      </c>
      <c r="G117" s="2"/>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row>
    <row r="118" ht="12.75" customHeight="1">
      <c r="A118" s="21">
        <v>116.0</v>
      </c>
      <c r="B118" s="98"/>
      <c r="C118" s="83"/>
      <c r="D118" s="83"/>
      <c r="E118" s="83"/>
      <c r="F118" s="18" t="str">
        <f t="shared" si="5"/>
        <v/>
      </c>
      <c r="G118" s="2"/>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row>
    <row r="119" ht="12.75" customHeight="1">
      <c r="A119" s="21">
        <v>117.0</v>
      </c>
      <c r="B119" s="98"/>
      <c r="C119" s="83"/>
      <c r="D119" s="83"/>
      <c r="E119" s="83"/>
      <c r="F119" s="18" t="str">
        <f t="shared" si="5"/>
        <v/>
      </c>
      <c r="G119" s="2"/>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row>
    <row r="120" ht="12.75" customHeight="1">
      <c r="A120" s="21">
        <v>118.0</v>
      </c>
      <c r="B120" s="98"/>
      <c r="C120" s="83"/>
      <c r="D120" s="83"/>
      <c r="E120" s="83"/>
      <c r="F120" s="18" t="str">
        <f t="shared" si="5"/>
        <v/>
      </c>
      <c r="G120" s="2"/>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row>
    <row r="121" ht="12.75" customHeight="1">
      <c r="A121" s="21">
        <v>119.0</v>
      </c>
      <c r="B121" s="98"/>
      <c r="C121" s="83"/>
      <c r="D121" s="83"/>
      <c r="E121" s="83"/>
      <c r="F121" s="18" t="str">
        <f t="shared" si="5"/>
        <v/>
      </c>
      <c r="G121" s="2"/>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row>
    <row r="122" ht="12.75" customHeight="1">
      <c r="A122" s="21">
        <v>120.0</v>
      </c>
      <c r="B122" s="98"/>
      <c r="C122" s="83"/>
      <c r="D122" s="83"/>
      <c r="E122" s="83"/>
      <c r="F122" s="18" t="str">
        <f t="shared" si="5"/>
        <v/>
      </c>
      <c r="G122" s="2"/>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row>
    <row r="123" ht="12.75" customHeight="1">
      <c r="A123" s="21">
        <v>121.0</v>
      </c>
      <c r="B123" s="98"/>
      <c r="C123" s="83"/>
      <c r="D123" s="83"/>
      <c r="E123" s="83"/>
      <c r="F123" s="18" t="str">
        <f t="shared" si="5"/>
        <v/>
      </c>
      <c r="G123" s="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row>
    <row r="124" ht="12.75" customHeight="1">
      <c r="A124" s="21">
        <v>122.0</v>
      </c>
      <c r="B124" s="98"/>
      <c r="C124" s="83"/>
      <c r="D124" s="83"/>
      <c r="E124" s="83"/>
      <c r="F124" s="18" t="str">
        <f t="shared" si="5"/>
        <v/>
      </c>
      <c r="G124" s="2"/>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row>
    <row r="125" ht="12.75" customHeight="1">
      <c r="A125" s="21">
        <v>123.0</v>
      </c>
      <c r="B125" s="98"/>
      <c r="C125" s="83"/>
      <c r="D125" s="83"/>
      <c r="E125" s="83"/>
      <c r="F125" s="18" t="str">
        <f t="shared" si="5"/>
        <v/>
      </c>
      <c r="G125" s="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row>
    <row r="126" ht="12.75" customHeight="1">
      <c r="A126" s="21">
        <v>124.0</v>
      </c>
      <c r="B126" s="98"/>
      <c r="C126" s="83"/>
      <c r="D126" s="83"/>
      <c r="E126" s="83"/>
      <c r="F126" s="18" t="str">
        <f t="shared" si="5"/>
        <v/>
      </c>
      <c r="G126" s="2"/>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row>
    <row r="127" ht="12.75" customHeight="1">
      <c r="A127" s="21">
        <v>125.0</v>
      </c>
      <c r="B127" s="98"/>
      <c r="C127" s="83"/>
      <c r="D127" s="83"/>
      <c r="E127" s="83"/>
      <c r="F127" s="18" t="str">
        <f t="shared" si="5"/>
        <v/>
      </c>
      <c r="G127" s="2"/>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row>
    <row r="128" ht="12.75" customHeight="1">
      <c r="A128" s="21">
        <v>126.0</v>
      </c>
      <c r="B128" s="98"/>
      <c r="C128" s="83"/>
      <c r="D128" s="83"/>
      <c r="E128" s="83"/>
      <c r="F128" s="18" t="str">
        <f t="shared" si="5"/>
        <v/>
      </c>
      <c r="G128" s="2"/>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row>
    <row r="129" ht="12.75" customHeight="1">
      <c r="A129" s="21">
        <v>127.0</v>
      </c>
      <c r="B129" s="98"/>
      <c r="C129" s="83"/>
      <c r="D129" s="83"/>
      <c r="E129" s="83"/>
      <c r="F129" s="18" t="str">
        <f t="shared" si="5"/>
        <v/>
      </c>
      <c r="G129" s="2"/>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row>
    <row r="130" ht="12.75" customHeight="1">
      <c r="A130" s="21">
        <v>128.0</v>
      </c>
      <c r="B130" s="98"/>
      <c r="C130" s="83"/>
      <c r="D130" s="83"/>
      <c r="E130" s="83"/>
      <c r="F130" s="18" t="str">
        <f t="shared" si="5"/>
        <v/>
      </c>
      <c r="G130" s="2"/>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row>
    <row r="131" ht="12.75" customHeight="1">
      <c r="A131" s="21">
        <v>129.0</v>
      </c>
      <c r="B131" s="98"/>
      <c r="C131" s="83"/>
      <c r="D131" s="83"/>
      <c r="E131" s="83"/>
      <c r="F131" s="18" t="str">
        <f t="shared" si="5"/>
        <v/>
      </c>
      <c r="G131" s="2"/>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row>
    <row r="132" ht="12.75" customHeight="1">
      <c r="A132" s="21">
        <v>130.0</v>
      </c>
      <c r="B132" s="98"/>
      <c r="C132" s="83"/>
      <c r="D132" s="83"/>
      <c r="E132" s="83"/>
      <c r="F132" s="18" t="str">
        <f t="shared" si="5"/>
        <v/>
      </c>
      <c r="G132" s="2"/>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row>
    <row r="133" ht="12.75" customHeight="1">
      <c r="A133" s="21">
        <v>131.0</v>
      </c>
      <c r="B133" s="98"/>
      <c r="C133" s="83"/>
      <c r="D133" s="83"/>
      <c r="E133" s="83"/>
      <c r="F133" s="18" t="str">
        <f t="shared" si="5"/>
        <v/>
      </c>
      <c r="G133" s="2"/>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row>
    <row r="134" ht="12.75" customHeight="1">
      <c r="A134" s="21">
        <v>132.0</v>
      </c>
      <c r="B134" s="98"/>
      <c r="C134" s="83"/>
      <c r="D134" s="83"/>
      <c r="E134" s="83"/>
      <c r="F134" s="18" t="str">
        <f t="shared" si="5"/>
        <v/>
      </c>
      <c r="G134" s="2"/>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row>
    <row r="135" ht="12.75" customHeight="1">
      <c r="A135" s="21">
        <v>133.0</v>
      </c>
      <c r="B135" s="98"/>
      <c r="C135" s="83"/>
      <c r="D135" s="83"/>
      <c r="E135" s="83"/>
      <c r="F135" s="18" t="str">
        <f t="shared" si="5"/>
        <v/>
      </c>
      <c r="G135" s="2"/>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row>
    <row r="136" ht="12.75" customHeight="1">
      <c r="A136" s="21">
        <v>134.0</v>
      </c>
      <c r="B136" s="98"/>
      <c r="C136" s="83"/>
      <c r="D136" s="83"/>
      <c r="E136" s="83"/>
      <c r="F136" s="18" t="str">
        <f t="shared" si="5"/>
        <v/>
      </c>
      <c r="G136" s="2"/>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row>
    <row r="137" ht="12.75" customHeight="1">
      <c r="A137" s="21">
        <v>135.0</v>
      </c>
      <c r="B137" s="98"/>
      <c r="C137" s="83"/>
      <c r="D137" s="83"/>
      <c r="E137" s="83"/>
      <c r="F137" s="18" t="str">
        <f t="shared" si="5"/>
        <v/>
      </c>
      <c r="G137" s="2"/>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row>
    <row r="138" ht="12.75" customHeight="1">
      <c r="A138" s="21">
        <v>136.0</v>
      </c>
      <c r="B138" s="98"/>
      <c r="C138" s="83"/>
      <c r="D138" s="83"/>
      <c r="E138" s="83"/>
      <c r="F138" s="18" t="str">
        <f t="shared" si="5"/>
        <v/>
      </c>
      <c r="G138" s="2"/>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row>
    <row r="139" ht="12.75" customHeight="1">
      <c r="A139" s="21">
        <v>137.0</v>
      </c>
      <c r="B139" s="98"/>
      <c r="C139" s="83"/>
      <c r="D139" s="83"/>
      <c r="E139" s="83"/>
      <c r="F139" s="18" t="str">
        <f t="shared" si="5"/>
        <v/>
      </c>
      <c r="G139" s="2"/>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row>
    <row r="140" ht="12.75" customHeight="1">
      <c r="A140" s="21">
        <v>138.0</v>
      </c>
      <c r="B140" s="98"/>
      <c r="C140" s="83"/>
      <c r="D140" s="83"/>
      <c r="E140" s="83"/>
      <c r="F140" s="18" t="str">
        <f t="shared" si="5"/>
        <v/>
      </c>
      <c r="G140" s="2"/>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row>
    <row r="141" ht="12.75" customHeight="1">
      <c r="A141" s="21">
        <v>139.0</v>
      </c>
      <c r="B141" s="98"/>
      <c r="C141" s="83"/>
      <c r="D141" s="83"/>
      <c r="E141" s="83"/>
      <c r="F141" s="18" t="str">
        <f t="shared" si="5"/>
        <v/>
      </c>
      <c r="G141" s="2"/>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row>
    <row r="142" ht="12.75" customHeight="1">
      <c r="A142" s="21">
        <v>140.0</v>
      </c>
      <c r="B142" s="98"/>
      <c r="C142" s="83"/>
      <c r="D142" s="83"/>
      <c r="E142" s="83"/>
      <c r="F142" s="18" t="str">
        <f t="shared" si="5"/>
        <v/>
      </c>
      <c r="G142" s="2"/>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row>
    <row r="143" ht="12.75" customHeight="1">
      <c r="A143" s="21">
        <v>141.0</v>
      </c>
      <c r="B143" s="98"/>
      <c r="C143" s="83"/>
      <c r="D143" s="83"/>
      <c r="E143" s="83"/>
      <c r="F143" s="18" t="str">
        <f t="shared" si="5"/>
        <v/>
      </c>
      <c r="G143" s="2"/>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row>
    <row r="144" ht="12.75" customHeight="1">
      <c r="A144" s="21">
        <v>142.0</v>
      </c>
      <c r="B144" s="98"/>
      <c r="C144" s="83"/>
      <c r="D144" s="83"/>
      <c r="E144" s="83"/>
      <c r="F144" s="18" t="str">
        <f t="shared" si="5"/>
        <v/>
      </c>
      <c r="G144" s="2"/>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row>
    <row r="145" ht="12.75" customHeight="1">
      <c r="A145" s="21">
        <v>143.0</v>
      </c>
      <c r="B145" s="98"/>
      <c r="C145" s="83"/>
      <c r="D145" s="83"/>
      <c r="E145" s="83"/>
      <c r="F145" s="18" t="str">
        <f t="shared" si="5"/>
        <v/>
      </c>
      <c r="G145" s="2"/>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row>
    <row r="146" ht="12.75" customHeight="1">
      <c r="A146" s="21">
        <v>144.0</v>
      </c>
      <c r="B146" s="98"/>
      <c r="C146" s="83"/>
      <c r="D146" s="83"/>
      <c r="E146" s="83"/>
      <c r="F146" s="18" t="str">
        <f t="shared" si="5"/>
        <v/>
      </c>
      <c r="G146" s="2"/>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row>
    <row r="147" ht="12.75" customHeight="1">
      <c r="A147" s="21">
        <v>145.0</v>
      </c>
      <c r="B147" s="98"/>
      <c r="C147" s="83"/>
      <c r="D147" s="83"/>
      <c r="E147" s="83"/>
      <c r="F147" s="18" t="str">
        <f t="shared" si="5"/>
        <v/>
      </c>
      <c r="G147" s="2"/>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row>
    <row r="148" ht="12.75" customHeight="1">
      <c r="A148" s="21">
        <v>146.0</v>
      </c>
      <c r="B148" s="98"/>
      <c r="C148" s="83"/>
      <c r="D148" s="83"/>
      <c r="E148" s="83"/>
      <c r="F148" s="18" t="str">
        <f t="shared" si="5"/>
        <v/>
      </c>
      <c r="G148" s="2"/>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row>
    <row r="149" ht="12.75" customHeight="1">
      <c r="A149" s="21">
        <v>147.0</v>
      </c>
      <c r="B149" s="98"/>
      <c r="C149" s="83"/>
      <c r="D149" s="83"/>
      <c r="E149" s="83"/>
      <c r="F149" s="18" t="str">
        <f t="shared" si="5"/>
        <v/>
      </c>
      <c r="G149" s="2"/>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row>
    <row r="150" ht="12.75" customHeight="1">
      <c r="A150" s="21">
        <v>148.0</v>
      </c>
      <c r="B150" s="98"/>
      <c r="C150" s="83"/>
      <c r="D150" s="83"/>
      <c r="E150" s="83"/>
      <c r="F150" s="18" t="str">
        <f t="shared" si="5"/>
        <v/>
      </c>
      <c r="G150" s="2"/>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row>
    <row r="151" ht="12.75" customHeight="1">
      <c r="A151" s="21">
        <v>149.0</v>
      </c>
      <c r="B151" s="98"/>
      <c r="C151" s="83"/>
      <c r="D151" s="83"/>
      <c r="E151" s="83"/>
      <c r="F151" s="18" t="str">
        <f t="shared" si="5"/>
        <v/>
      </c>
      <c r="G151" s="2"/>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row>
    <row r="152" ht="12.75" customHeight="1">
      <c r="A152" s="21">
        <v>150.0</v>
      </c>
      <c r="B152" s="98"/>
      <c r="C152" s="83"/>
      <c r="D152" s="83"/>
      <c r="E152" s="83"/>
      <c r="F152" s="18" t="str">
        <f t="shared" si="5"/>
        <v/>
      </c>
      <c r="G152" s="2"/>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row>
    <row r="153" ht="12.75" customHeight="1">
      <c r="A153" s="21">
        <v>151.0</v>
      </c>
      <c r="B153" s="98"/>
      <c r="C153" s="83"/>
      <c r="D153" s="83"/>
      <c r="E153" s="83"/>
      <c r="F153" s="18" t="str">
        <f t="shared" si="5"/>
        <v/>
      </c>
      <c r="G153" s="2"/>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row>
    <row r="154" ht="12.75" customHeight="1">
      <c r="A154" s="21">
        <v>152.0</v>
      </c>
      <c r="B154" s="98"/>
      <c r="C154" s="83"/>
      <c r="D154" s="83"/>
      <c r="E154" s="83"/>
      <c r="F154" s="18" t="str">
        <f t="shared" si="5"/>
        <v/>
      </c>
      <c r="G154" s="2"/>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row>
    <row r="155" ht="12.75" customHeight="1">
      <c r="A155" s="21">
        <v>153.0</v>
      </c>
      <c r="B155" s="98"/>
      <c r="C155" s="83"/>
      <c r="D155" s="83"/>
      <c r="E155" s="83"/>
      <c r="F155" s="18" t="str">
        <f t="shared" si="5"/>
        <v/>
      </c>
      <c r="G155" s="2"/>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row>
    <row r="156" ht="12.75" customHeight="1">
      <c r="A156" s="21">
        <v>154.0</v>
      </c>
      <c r="B156" s="98"/>
      <c r="C156" s="83"/>
      <c r="D156" s="83"/>
      <c r="E156" s="83"/>
      <c r="F156" s="18" t="str">
        <f t="shared" si="5"/>
        <v/>
      </c>
      <c r="G156" s="2"/>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row>
    <row r="157" ht="12.75" customHeight="1">
      <c r="A157" s="21">
        <v>155.0</v>
      </c>
      <c r="B157" s="98"/>
      <c r="C157" s="83"/>
      <c r="D157" s="83"/>
      <c r="E157" s="83"/>
      <c r="F157" s="18" t="str">
        <f t="shared" si="5"/>
        <v/>
      </c>
      <c r="G157" s="2"/>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row>
    <row r="158" ht="12.75" customHeight="1">
      <c r="A158" s="21">
        <v>156.0</v>
      </c>
      <c r="B158" s="98"/>
      <c r="C158" s="83"/>
      <c r="D158" s="83"/>
      <c r="E158" s="83"/>
      <c r="F158" s="18" t="str">
        <f t="shared" si="5"/>
        <v/>
      </c>
      <c r="G158" s="2"/>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row>
    <row r="159" ht="12.75" customHeight="1">
      <c r="A159" s="21">
        <v>157.0</v>
      </c>
      <c r="B159" s="98"/>
      <c r="C159" s="83"/>
      <c r="D159" s="83"/>
      <c r="E159" s="83"/>
      <c r="F159" s="18" t="str">
        <f t="shared" si="5"/>
        <v/>
      </c>
      <c r="G159" s="2"/>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row>
    <row r="160" ht="12.75" customHeight="1">
      <c r="A160" s="21">
        <v>158.0</v>
      </c>
      <c r="B160" s="98"/>
      <c r="C160" s="83"/>
      <c r="D160" s="83"/>
      <c r="E160" s="83"/>
      <c r="F160" s="18" t="str">
        <f t="shared" si="5"/>
        <v/>
      </c>
      <c r="G160" s="2"/>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row>
    <row r="161" ht="12.75" customHeight="1">
      <c r="A161" s="21">
        <v>159.0</v>
      </c>
      <c r="B161" s="98"/>
      <c r="C161" s="83"/>
      <c r="D161" s="83"/>
      <c r="E161" s="83"/>
      <c r="F161" s="18" t="str">
        <f t="shared" si="5"/>
        <v/>
      </c>
      <c r="G161" s="2"/>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row>
    <row r="162" ht="12.75" customHeight="1">
      <c r="A162" s="21">
        <v>160.0</v>
      </c>
      <c r="B162" s="98"/>
      <c r="C162" s="83"/>
      <c r="D162" s="83"/>
      <c r="E162" s="83"/>
      <c r="F162" s="18" t="str">
        <f t="shared" si="5"/>
        <v/>
      </c>
      <c r="G162" s="2"/>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row>
    <row r="163" ht="12.75" customHeight="1">
      <c r="A163" s="21">
        <v>161.0</v>
      </c>
      <c r="B163" s="98"/>
      <c r="C163" s="83"/>
      <c r="D163" s="83"/>
      <c r="E163" s="83"/>
      <c r="F163" s="18" t="str">
        <f t="shared" si="5"/>
        <v/>
      </c>
      <c r="G163" s="2"/>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row>
    <row r="164" ht="12.75" customHeight="1">
      <c r="A164" s="21">
        <v>162.0</v>
      </c>
      <c r="B164" s="98"/>
      <c r="C164" s="83"/>
      <c r="D164" s="83"/>
      <c r="E164" s="83"/>
      <c r="F164" s="18" t="str">
        <f t="shared" si="5"/>
        <v/>
      </c>
      <c r="G164" s="2"/>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row>
    <row r="165" ht="12.75" customHeight="1">
      <c r="A165" s="21">
        <v>163.0</v>
      </c>
      <c r="B165" s="98"/>
      <c r="C165" s="83"/>
      <c r="D165" s="83"/>
      <c r="E165" s="83"/>
      <c r="F165" s="18" t="str">
        <f t="shared" si="5"/>
        <v/>
      </c>
      <c r="G165" s="2"/>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row>
    <row r="166" ht="12.75" customHeight="1">
      <c r="A166" s="21">
        <v>164.0</v>
      </c>
      <c r="B166" s="98"/>
      <c r="C166" s="83"/>
      <c r="D166" s="83"/>
      <c r="E166" s="83"/>
      <c r="F166" s="18" t="str">
        <f t="shared" si="5"/>
        <v/>
      </c>
      <c r="G166" s="2"/>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row>
    <row r="167" ht="12.75" customHeight="1">
      <c r="A167" s="21">
        <v>165.0</v>
      </c>
      <c r="B167" s="98"/>
      <c r="C167" s="83"/>
      <c r="D167" s="83"/>
      <c r="E167" s="83"/>
      <c r="F167" s="18" t="str">
        <f t="shared" si="5"/>
        <v/>
      </c>
      <c r="G167" s="2"/>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row>
    <row r="168" ht="12.75" customHeight="1">
      <c r="A168" s="21">
        <v>166.0</v>
      </c>
      <c r="B168" s="98"/>
      <c r="C168" s="83"/>
      <c r="D168" s="83"/>
      <c r="E168" s="83"/>
      <c r="F168" s="18" t="str">
        <f t="shared" si="5"/>
        <v/>
      </c>
      <c r="G168" s="2"/>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row>
    <row r="169" ht="12.75" customHeight="1">
      <c r="A169" s="21">
        <v>167.0</v>
      </c>
      <c r="B169" s="98"/>
      <c r="C169" s="83"/>
      <c r="D169" s="83"/>
      <c r="E169" s="83"/>
      <c r="F169" s="18" t="str">
        <f t="shared" si="5"/>
        <v/>
      </c>
      <c r="G169" s="2"/>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row>
    <row r="170" ht="12.75" customHeight="1">
      <c r="A170" s="21">
        <v>168.0</v>
      </c>
      <c r="B170" s="98"/>
      <c r="C170" s="83"/>
      <c r="D170" s="83"/>
      <c r="E170" s="83"/>
      <c r="F170" s="18" t="str">
        <f t="shared" si="5"/>
        <v/>
      </c>
      <c r="G170" s="2"/>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row>
    <row r="171" ht="12.75" customHeight="1">
      <c r="A171" s="21">
        <v>169.0</v>
      </c>
      <c r="B171" s="98"/>
      <c r="C171" s="83"/>
      <c r="D171" s="83"/>
      <c r="E171" s="83"/>
      <c r="F171" s="18" t="str">
        <f t="shared" si="5"/>
        <v/>
      </c>
      <c r="G171" s="2"/>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row>
    <row r="172" ht="12.75" customHeight="1">
      <c r="A172" s="21">
        <v>170.0</v>
      </c>
      <c r="B172" s="98"/>
      <c r="C172" s="83"/>
      <c r="D172" s="83"/>
      <c r="E172" s="83"/>
      <c r="F172" s="18" t="str">
        <f t="shared" si="5"/>
        <v/>
      </c>
      <c r="G172" s="2"/>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row>
    <row r="173" ht="12.75" customHeight="1">
      <c r="A173" s="21">
        <v>171.0</v>
      </c>
      <c r="B173" s="98"/>
      <c r="C173" s="83"/>
      <c r="D173" s="83"/>
      <c r="E173" s="83"/>
      <c r="F173" s="18" t="str">
        <f t="shared" si="5"/>
        <v/>
      </c>
      <c r="G173" s="2"/>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row>
    <row r="174" ht="12.75" customHeight="1">
      <c r="A174" s="21">
        <v>172.0</v>
      </c>
      <c r="B174" s="98"/>
      <c r="C174" s="83"/>
      <c r="D174" s="83"/>
      <c r="E174" s="83"/>
      <c r="F174" s="18" t="str">
        <f t="shared" si="5"/>
        <v/>
      </c>
      <c r="G174" s="2"/>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row>
    <row r="175" ht="12.75" customHeight="1">
      <c r="A175" s="21">
        <v>173.0</v>
      </c>
      <c r="B175" s="98"/>
      <c r="C175" s="83"/>
      <c r="D175" s="83"/>
      <c r="E175" s="83"/>
      <c r="F175" s="18" t="str">
        <f t="shared" si="5"/>
        <v/>
      </c>
      <c r="G175" s="2"/>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row>
    <row r="176" ht="12.75" customHeight="1">
      <c r="A176" s="21">
        <v>174.0</v>
      </c>
      <c r="B176" s="98"/>
      <c r="C176" s="83"/>
      <c r="D176" s="83"/>
      <c r="E176" s="83"/>
      <c r="F176" s="18" t="str">
        <f t="shared" si="5"/>
        <v/>
      </c>
      <c r="G176" s="2"/>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row>
    <row r="177" ht="12.75" customHeight="1">
      <c r="A177" s="21">
        <v>175.0</v>
      </c>
      <c r="B177" s="98"/>
      <c r="C177" s="83"/>
      <c r="D177" s="83"/>
      <c r="E177" s="83"/>
      <c r="F177" s="18" t="str">
        <f t="shared" si="5"/>
        <v/>
      </c>
      <c r="G177" s="2"/>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row>
    <row r="178" ht="12.75" customHeight="1">
      <c r="A178" s="21">
        <v>176.0</v>
      </c>
      <c r="B178" s="98"/>
      <c r="C178" s="83"/>
      <c r="D178" s="83"/>
      <c r="E178" s="83"/>
      <c r="F178" s="18" t="str">
        <f t="shared" si="5"/>
        <v/>
      </c>
      <c r="G178" s="2"/>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row>
    <row r="179" ht="12.75" customHeight="1">
      <c r="A179" s="21">
        <v>177.0</v>
      </c>
      <c r="B179" s="98"/>
      <c r="C179" s="83"/>
      <c r="D179" s="83"/>
      <c r="E179" s="83"/>
      <c r="F179" s="18" t="str">
        <f t="shared" si="5"/>
        <v/>
      </c>
      <c r="G179" s="2"/>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row>
    <row r="180" ht="12.75" customHeight="1">
      <c r="A180" s="21">
        <v>178.0</v>
      </c>
      <c r="B180" s="98"/>
      <c r="C180" s="83"/>
      <c r="D180" s="83"/>
      <c r="E180" s="83"/>
      <c r="F180" s="18" t="str">
        <f t="shared" si="5"/>
        <v/>
      </c>
      <c r="G180" s="2"/>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row>
    <row r="181" ht="12.75" customHeight="1">
      <c r="A181" s="21">
        <v>179.0</v>
      </c>
      <c r="B181" s="98"/>
      <c r="C181" s="83"/>
      <c r="D181" s="83"/>
      <c r="E181" s="83"/>
      <c r="F181" s="18" t="str">
        <f t="shared" si="5"/>
        <v/>
      </c>
      <c r="G181" s="2"/>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row>
    <row r="182" ht="12.75" customHeight="1">
      <c r="A182" s="21">
        <v>180.0</v>
      </c>
      <c r="B182" s="98"/>
      <c r="C182" s="83"/>
      <c r="D182" s="83"/>
      <c r="E182" s="83"/>
      <c r="F182" s="18" t="str">
        <f t="shared" si="5"/>
        <v/>
      </c>
      <c r="G182" s="2"/>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row>
    <row r="183" ht="12.75" customHeight="1">
      <c r="A183" s="21">
        <v>181.0</v>
      </c>
      <c r="B183" s="98"/>
      <c r="C183" s="83"/>
      <c r="D183" s="83"/>
      <c r="E183" s="83"/>
      <c r="F183" s="18" t="str">
        <f t="shared" si="5"/>
        <v/>
      </c>
      <c r="G183" s="2"/>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row>
    <row r="184" ht="12.75" customHeight="1">
      <c r="A184" s="21">
        <v>182.0</v>
      </c>
      <c r="B184" s="98"/>
      <c r="C184" s="83"/>
      <c r="D184" s="83"/>
      <c r="E184" s="83"/>
      <c r="F184" s="18" t="str">
        <f t="shared" si="5"/>
        <v/>
      </c>
      <c r="G184" s="2"/>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row>
    <row r="185" ht="12.75" customHeight="1">
      <c r="A185" s="21">
        <v>183.0</v>
      </c>
      <c r="B185" s="98"/>
      <c r="C185" s="83"/>
      <c r="D185" s="83"/>
      <c r="E185" s="83"/>
      <c r="F185" s="18" t="str">
        <f t="shared" si="5"/>
        <v/>
      </c>
      <c r="G185" s="2"/>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row>
    <row r="186" ht="12.75" customHeight="1">
      <c r="A186" s="21">
        <v>184.0</v>
      </c>
      <c r="B186" s="98"/>
      <c r="C186" s="83"/>
      <c r="D186" s="83"/>
      <c r="E186" s="83"/>
      <c r="F186" s="18" t="str">
        <f t="shared" si="5"/>
        <v/>
      </c>
      <c r="G186" s="2"/>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row>
    <row r="187" ht="12.75" customHeight="1">
      <c r="A187" s="21">
        <v>185.0</v>
      </c>
      <c r="B187" s="98"/>
      <c r="C187" s="83"/>
      <c r="D187" s="83"/>
      <c r="E187" s="83"/>
      <c r="F187" s="18" t="str">
        <f t="shared" si="5"/>
        <v/>
      </c>
      <c r="G187" s="2"/>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row>
    <row r="188" ht="12.75" customHeight="1">
      <c r="A188" s="21">
        <v>186.0</v>
      </c>
      <c r="B188" s="98"/>
      <c r="C188" s="83"/>
      <c r="D188" s="83"/>
      <c r="E188" s="83"/>
      <c r="F188" s="18" t="str">
        <f t="shared" si="5"/>
        <v/>
      </c>
      <c r="G188" s="2"/>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row>
    <row r="189" ht="12.75" customHeight="1">
      <c r="A189" s="21">
        <v>187.0</v>
      </c>
      <c r="B189" s="98"/>
      <c r="C189" s="83"/>
      <c r="D189" s="83"/>
      <c r="E189" s="83"/>
      <c r="F189" s="18" t="str">
        <f t="shared" si="5"/>
        <v/>
      </c>
      <c r="G189" s="2"/>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row>
    <row r="190" ht="12.75" customHeight="1">
      <c r="A190" s="21">
        <v>188.0</v>
      </c>
      <c r="B190" s="98"/>
      <c r="C190" s="83"/>
      <c r="D190" s="83"/>
      <c r="E190" s="83"/>
      <c r="F190" s="18" t="str">
        <f t="shared" si="5"/>
        <v/>
      </c>
      <c r="G190" s="2"/>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row>
    <row r="191" ht="12.75" customHeight="1">
      <c r="A191" s="21">
        <v>189.0</v>
      </c>
      <c r="B191" s="98"/>
      <c r="C191" s="83"/>
      <c r="D191" s="83"/>
      <c r="E191" s="83"/>
      <c r="F191" s="18" t="str">
        <f t="shared" si="5"/>
        <v/>
      </c>
      <c r="G191" s="2"/>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row>
    <row r="192" ht="12.75" customHeight="1">
      <c r="A192" s="21">
        <v>190.0</v>
      </c>
      <c r="B192" s="98"/>
      <c r="C192" s="83"/>
      <c r="D192" s="83"/>
      <c r="E192" s="83"/>
      <c r="F192" s="18" t="str">
        <f t="shared" si="5"/>
        <v/>
      </c>
      <c r="G192" s="2"/>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row>
    <row r="193" ht="12.75" customHeight="1">
      <c r="A193" s="21">
        <v>191.0</v>
      </c>
      <c r="B193" s="98"/>
      <c r="C193" s="83"/>
      <c r="D193" s="83"/>
      <c r="E193" s="83"/>
      <c r="F193" s="18" t="str">
        <f t="shared" si="5"/>
        <v/>
      </c>
      <c r="G193" s="2"/>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row>
    <row r="194" ht="12.75" customHeight="1">
      <c r="A194" s="21">
        <v>192.0</v>
      </c>
      <c r="B194" s="98"/>
      <c r="C194" s="83"/>
      <c r="D194" s="83"/>
      <c r="E194" s="83"/>
      <c r="F194" s="18" t="str">
        <f t="shared" si="5"/>
        <v/>
      </c>
      <c r="G194" s="2"/>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row>
    <row r="195" ht="12.75" customHeight="1">
      <c r="A195" s="21">
        <v>193.0</v>
      </c>
      <c r="B195" s="98"/>
      <c r="C195" s="83"/>
      <c r="D195" s="83"/>
      <c r="E195" s="83"/>
      <c r="F195" s="18" t="str">
        <f t="shared" si="5"/>
        <v/>
      </c>
      <c r="G195" s="2"/>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row>
    <row r="196" ht="12.75" customHeight="1">
      <c r="A196" s="21">
        <v>194.0</v>
      </c>
      <c r="B196" s="98"/>
      <c r="C196" s="83"/>
      <c r="D196" s="83"/>
      <c r="E196" s="83"/>
      <c r="F196" s="18" t="str">
        <f t="shared" si="5"/>
        <v/>
      </c>
      <c r="G196" s="2"/>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row>
    <row r="197" ht="12.75" customHeight="1">
      <c r="A197" s="21">
        <v>195.0</v>
      </c>
      <c r="B197" s="98"/>
      <c r="C197" s="83"/>
      <c r="D197" s="83"/>
      <c r="E197" s="83"/>
      <c r="F197" s="18" t="str">
        <f t="shared" si="5"/>
        <v/>
      </c>
      <c r="G197" s="2"/>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row>
    <row r="198" ht="12.75" customHeight="1">
      <c r="A198" s="21">
        <v>196.0</v>
      </c>
      <c r="B198" s="98"/>
      <c r="C198" s="83"/>
      <c r="D198" s="83"/>
      <c r="E198" s="83"/>
      <c r="F198" s="18" t="str">
        <f t="shared" si="5"/>
        <v/>
      </c>
      <c r="G198" s="2"/>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row>
    <row r="199" ht="12.75" customHeight="1">
      <c r="A199" s="21">
        <v>197.0</v>
      </c>
      <c r="B199" s="98"/>
      <c r="C199" s="83"/>
      <c r="D199" s="83"/>
      <c r="E199" s="83"/>
      <c r="F199" s="18" t="str">
        <f t="shared" si="5"/>
        <v/>
      </c>
      <c r="G199" s="2"/>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row>
    <row r="200" ht="12.75" customHeight="1">
      <c r="A200" s="21">
        <v>198.0</v>
      </c>
      <c r="B200" s="98"/>
      <c r="C200" s="83"/>
      <c r="D200" s="83"/>
      <c r="E200" s="83"/>
      <c r="F200" s="18" t="str">
        <f t="shared" si="5"/>
        <v/>
      </c>
      <c r="G200" s="2"/>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row>
    <row r="201" ht="12.75" customHeight="1">
      <c r="A201" s="21">
        <v>199.0</v>
      </c>
      <c r="B201" s="98"/>
      <c r="C201" s="83"/>
      <c r="D201" s="83"/>
      <c r="E201" s="83"/>
      <c r="F201" s="18" t="str">
        <f t="shared" si="5"/>
        <v/>
      </c>
      <c r="G201" s="2"/>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row>
    <row r="202" ht="12.75" customHeight="1">
      <c r="A202" s="125">
        <v>200.0</v>
      </c>
      <c r="B202" s="126"/>
      <c r="C202" s="127"/>
      <c r="D202" s="127"/>
      <c r="E202" s="127"/>
      <c r="F202" s="69" t="str">
        <f t="shared" si="5"/>
        <v/>
      </c>
      <c r="G202" s="2"/>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row>
    <row r="203" ht="12.75" customHeight="1">
      <c r="A203" s="1" t="s">
        <v>15</v>
      </c>
      <c r="B203" s="2"/>
      <c r="C203" s="2"/>
      <c r="D203" s="2"/>
      <c r="E203" s="2"/>
      <c r="F203" s="2"/>
      <c r="G203" s="2"/>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row>
    <row r="204" ht="12.75" customHeight="1">
      <c r="A204" s="1" t="s">
        <v>9</v>
      </c>
      <c r="B204" s="2"/>
      <c r="C204" s="2"/>
      <c r="D204" s="2"/>
      <c r="E204" s="2"/>
      <c r="F204" s="2"/>
      <c r="G204" s="2"/>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row>
    <row r="205" ht="12.75" customHeight="1">
      <c r="A205" s="1" t="s">
        <v>36</v>
      </c>
      <c r="B205" s="2"/>
      <c r="C205" s="2"/>
      <c r="D205" s="2"/>
      <c r="E205" s="2"/>
      <c r="F205" s="2"/>
      <c r="G205" s="83"/>
      <c r="H205" s="1"/>
      <c r="I205" s="1" t="str">
        <f>IF(F203="Database Storage",HLOOKUP(IF(G205&lt;7,G205,6),$A$214:$H$265,IF(H205&lt;52,H205+1,52),FALSE),"")</f>
        <v/>
      </c>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row>
    <row r="206" ht="12.75" customHeight="1">
      <c r="A206" s="1" t="s">
        <v>61</v>
      </c>
      <c r="B206" s="2"/>
      <c r="C206" s="2"/>
      <c r="D206" s="2"/>
      <c r="E206" s="2"/>
      <c r="F206" s="2"/>
      <c r="G206" s="83"/>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row>
    <row r="207" ht="12.75" customHeight="1">
      <c r="A207" s="1" t="s">
        <v>31</v>
      </c>
      <c r="B207" s="2"/>
      <c r="C207" s="2"/>
      <c r="D207" s="2"/>
      <c r="E207" s="2"/>
      <c r="F207" s="2"/>
      <c r="G207" s="83"/>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row>
    <row r="208" ht="12.75" customHeight="1">
      <c r="G208" s="83"/>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row>
    <row r="209" ht="12.75" customHeight="1">
      <c r="G209" s="83"/>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row>
    <row r="210" ht="12.75" customHeight="1">
      <c r="A210" s="1"/>
      <c r="B210" s="2"/>
      <c r="C210" s="2"/>
      <c r="D210" s="2"/>
      <c r="E210" s="2"/>
      <c r="F210" s="2"/>
      <c r="G210" s="83"/>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row>
    <row r="211" ht="12.75" customHeight="1">
      <c r="A211" s="1"/>
      <c r="B211" s="2"/>
      <c r="C211" s="2"/>
      <c r="D211" s="2"/>
      <c r="E211" s="2"/>
      <c r="F211" s="2"/>
      <c r="G211" s="83"/>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row>
    <row r="212" ht="12.75" customHeight="1">
      <c r="A212" s="1"/>
      <c r="B212" s="2"/>
      <c r="C212" s="2"/>
      <c r="D212" s="2"/>
      <c r="E212" s="2"/>
      <c r="F212" s="2"/>
      <c r="G212" s="83"/>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row>
    <row r="213" ht="12.75" customHeight="1">
      <c r="A213" s="128" t="s">
        <v>234</v>
      </c>
      <c r="B213" s="129"/>
      <c r="C213" s="129"/>
      <c r="D213" s="129"/>
      <c r="E213" s="129"/>
      <c r="F213" s="129"/>
      <c r="G213" s="129"/>
      <c r="H213" s="129"/>
      <c r="I213" s="129"/>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row>
    <row r="214" ht="12.75" customHeight="1">
      <c r="A214" s="130" t="s">
        <v>5</v>
      </c>
      <c r="B214" s="131">
        <v>0.0</v>
      </c>
      <c r="C214" s="131">
        <v>1.0</v>
      </c>
      <c r="D214" s="131">
        <v>2.0</v>
      </c>
      <c r="E214" s="131">
        <v>3.0</v>
      </c>
      <c r="F214" s="132">
        <v>4.0</v>
      </c>
      <c r="G214" s="133">
        <v>5.0</v>
      </c>
      <c r="H214" s="2">
        <v>6.0</v>
      </c>
      <c r="I214" s="134" t="s">
        <v>235</v>
      </c>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row>
    <row r="215" ht="12.75" customHeight="1">
      <c r="A215" s="135">
        <v>1.0</v>
      </c>
      <c r="B215" s="136" t="s">
        <v>16</v>
      </c>
      <c r="C215" s="137" t="s">
        <v>16</v>
      </c>
      <c r="D215" s="137" t="s">
        <v>16</v>
      </c>
      <c r="E215" s="137" t="s">
        <v>16</v>
      </c>
      <c r="F215" s="138" t="s">
        <v>16</v>
      </c>
      <c r="G215" s="139" t="s">
        <v>16</v>
      </c>
      <c r="H215" s="1" t="s">
        <v>21</v>
      </c>
      <c r="I215" s="140"/>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row>
    <row r="216" ht="12.75" customHeight="1">
      <c r="A216" s="135">
        <v>2.0</v>
      </c>
      <c r="B216" s="141" t="s">
        <v>16</v>
      </c>
      <c r="C216" s="139" t="s">
        <v>16</v>
      </c>
      <c r="D216" s="137" t="s">
        <v>16</v>
      </c>
      <c r="E216" s="137" t="s">
        <v>16</v>
      </c>
      <c r="F216" s="138" t="s">
        <v>16</v>
      </c>
      <c r="G216" s="139" t="s">
        <v>16</v>
      </c>
      <c r="H216" s="1" t="s">
        <v>21</v>
      </c>
      <c r="I216" s="140"/>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row>
    <row r="217" ht="12.75" customHeight="1">
      <c r="A217" s="135">
        <v>3.0</v>
      </c>
      <c r="B217" s="141" t="s">
        <v>16</v>
      </c>
      <c r="C217" s="139" t="s">
        <v>16</v>
      </c>
      <c r="D217" s="137" t="s">
        <v>16</v>
      </c>
      <c r="E217" s="137" t="s">
        <v>16</v>
      </c>
      <c r="F217" s="138" t="s">
        <v>16</v>
      </c>
      <c r="G217" s="139" t="s">
        <v>16</v>
      </c>
      <c r="H217" s="1" t="s">
        <v>21</v>
      </c>
      <c r="I217" s="140"/>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row>
    <row r="218" ht="12.75" customHeight="1">
      <c r="A218" s="135">
        <v>4.0</v>
      </c>
      <c r="B218" s="141" t="s">
        <v>16</v>
      </c>
      <c r="C218" s="139" t="s">
        <v>16</v>
      </c>
      <c r="D218" s="137" t="s">
        <v>16</v>
      </c>
      <c r="E218" s="137" t="s">
        <v>16</v>
      </c>
      <c r="F218" s="138" t="s">
        <v>16</v>
      </c>
      <c r="G218" s="139" t="s">
        <v>16</v>
      </c>
      <c r="H218" s="1" t="s">
        <v>21</v>
      </c>
      <c r="I218" s="140"/>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row>
    <row r="219" ht="12.75" customHeight="1">
      <c r="A219" s="135">
        <v>5.0</v>
      </c>
      <c r="B219" s="141" t="s">
        <v>16</v>
      </c>
      <c r="C219" s="139" t="s">
        <v>16</v>
      </c>
      <c r="D219" s="137" t="s">
        <v>16</v>
      </c>
      <c r="E219" s="137" t="s">
        <v>16</v>
      </c>
      <c r="F219" s="138" t="s">
        <v>16</v>
      </c>
      <c r="G219" s="139" t="s">
        <v>16</v>
      </c>
      <c r="H219" s="1" t="s">
        <v>21</v>
      </c>
      <c r="I219" s="140"/>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row>
    <row r="220" ht="12.75" customHeight="1">
      <c r="A220" s="135">
        <v>6.0</v>
      </c>
      <c r="B220" s="141" t="s">
        <v>16</v>
      </c>
      <c r="C220" s="139" t="s">
        <v>16</v>
      </c>
      <c r="D220" s="137" t="s">
        <v>16</v>
      </c>
      <c r="E220" s="137" t="s">
        <v>16</v>
      </c>
      <c r="F220" s="138" t="s">
        <v>16</v>
      </c>
      <c r="G220" s="139" t="s">
        <v>16</v>
      </c>
      <c r="H220" s="1" t="s">
        <v>21</v>
      </c>
      <c r="I220" s="140"/>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row>
    <row r="221" ht="12.75" customHeight="1">
      <c r="A221" s="135">
        <v>7.0</v>
      </c>
      <c r="B221" s="141" t="s">
        <v>16</v>
      </c>
      <c r="C221" s="139" t="s">
        <v>16</v>
      </c>
      <c r="D221" s="137" t="s">
        <v>16</v>
      </c>
      <c r="E221" s="137" t="s">
        <v>16</v>
      </c>
      <c r="F221" s="138" t="s">
        <v>16</v>
      </c>
      <c r="G221" s="139" t="s">
        <v>16</v>
      </c>
      <c r="H221" s="1" t="s">
        <v>21</v>
      </c>
      <c r="I221" s="140"/>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row>
    <row r="222" ht="12.75" customHeight="1">
      <c r="A222" s="135">
        <v>8.0</v>
      </c>
      <c r="B222" s="141" t="s">
        <v>16</v>
      </c>
      <c r="C222" s="139" t="s">
        <v>16</v>
      </c>
      <c r="D222" s="137" t="s">
        <v>16</v>
      </c>
      <c r="E222" s="137" t="s">
        <v>16</v>
      </c>
      <c r="F222" s="138" t="s">
        <v>16</v>
      </c>
      <c r="G222" s="139" t="s">
        <v>16</v>
      </c>
      <c r="H222" s="1" t="s">
        <v>21</v>
      </c>
      <c r="I222" s="140"/>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row>
    <row r="223" ht="12.75" customHeight="1">
      <c r="A223" s="135">
        <v>9.0</v>
      </c>
      <c r="B223" s="141" t="s">
        <v>16</v>
      </c>
      <c r="C223" s="139" t="s">
        <v>16</v>
      </c>
      <c r="D223" s="137" t="s">
        <v>16</v>
      </c>
      <c r="E223" s="137" t="s">
        <v>16</v>
      </c>
      <c r="F223" s="138" t="s">
        <v>16</v>
      </c>
      <c r="G223" s="139" t="s">
        <v>16</v>
      </c>
      <c r="H223" s="1" t="s">
        <v>21</v>
      </c>
      <c r="I223" s="140"/>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row>
    <row r="224" ht="12.75" customHeight="1">
      <c r="A224" s="135">
        <v>10.0</v>
      </c>
      <c r="B224" s="141" t="s">
        <v>16</v>
      </c>
      <c r="C224" s="139" t="s">
        <v>16</v>
      </c>
      <c r="D224" s="137" t="s">
        <v>16</v>
      </c>
      <c r="E224" s="137" t="s">
        <v>16</v>
      </c>
      <c r="F224" s="138" t="s">
        <v>16</v>
      </c>
      <c r="G224" s="139" t="s">
        <v>16</v>
      </c>
      <c r="H224" s="1" t="s">
        <v>21</v>
      </c>
      <c r="I224" s="140"/>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row>
    <row r="225" ht="12.75" customHeight="1">
      <c r="A225" s="135">
        <v>11.0</v>
      </c>
      <c r="B225" s="141" t="s">
        <v>16</v>
      </c>
      <c r="C225" s="139" t="s">
        <v>16</v>
      </c>
      <c r="D225" s="137" t="s">
        <v>16</v>
      </c>
      <c r="E225" s="137" t="s">
        <v>16</v>
      </c>
      <c r="F225" s="138" t="s">
        <v>16</v>
      </c>
      <c r="G225" s="139" t="s">
        <v>16</v>
      </c>
      <c r="H225" s="1" t="s">
        <v>21</v>
      </c>
      <c r="I225" s="140"/>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row>
    <row r="226" ht="12.75" customHeight="1">
      <c r="A226" s="135">
        <v>12.0</v>
      </c>
      <c r="B226" s="141" t="s">
        <v>16</v>
      </c>
      <c r="C226" s="139" t="s">
        <v>16</v>
      </c>
      <c r="D226" s="137" t="s">
        <v>16</v>
      </c>
      <c r="E226" s="137" t="s">
        <v>16</v>
      </c>
      <c r="F226" s="138" t="s">
        <v>16</v>
      </c>
      <c r="G226" s="139" t="s">
        <v>16</v>
      </c>
      <c r="H226" s="1" t="s">
        <v>21</v>
      </c>
      <c r="I226" s="140"/>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row>
    <row r="227" ht="12.75" customHeight="1">
      <c r="A227" s="135">
        <v>13.0</v>
      </c>
      <c r="B227" s="141" t="s">
        <v>16</v>
      </c>
      <c r="C227" s="139" t="s">
        <v>16</v>
      </c>
      <c r="D227" s="137" t="s">
        <v>16</v>
      </c>
      <c r="E227" s="137" t="s">
        <v>16</v>
      </c>
      <c r="F227" s="138" t="s">
        <v>16</v>
      </c>
      <c r="G227" s="139" t="s">
        <v>16</v>
      </c>
      <c r="H227" s="1" t="s">
        <v>21</v>
      </c>
      <c r="I227" s="140"/>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row>
    <row r="228" ht="12.75" customHeight="1">
      <c r="A228" s="135">
        <v>14.0</v>
      </c>
      <c r="B228" s="141" t="s">
        <v>16</v>
      </c>
      <c r="C228" s="139" t="s">
        <v>16</v>
      </c>
      <c r="D228" s="137" t="s">
        <v>16</v>
      </c>
      <c r="E228" s="137" t="s">
        <v>16</v>
      </c>
      <c r="F228" s="138" t="s">
        <v>16</v>
      </c>
      <c r="G228" s="139" t="s">
        <v>16</v>
      </c>
      <c r="H228" s="1" t="s">
        <v>21</v>
      </c>
      <c r="I228" s="140"/>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row>
    <row r="229" ht="12.75" customHeight="1">
      <c r="A229" s="135">
        <v>15.0</v>
      </c>
      <c r="B229" s="141" t="s">
        <v>16</v>
      </c>
      <c r="C229" s="139" t="s">
        <v>16</v>
      </c>
      <c r="D229" s="137" t="s">
        <v>16</v>
      </c>
      <c r="E229" s="137" t="s">
        <v>16</v>
      </c>
      <c r="F229" s="138" t="s">
        <v>16</v>
      </c>
      <c r="G229" s="139" t="s">
        <v>16</v>
      </c>
      <c r="H229" s="1" t="s">
        <v>21</v>
      </c>
      <c r="I229" s="140"/>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row>
    <row r="230" ht="12.75" customHeight="1">
      <c r="A230" s="135">
        <v>16.0</v>
      </c>
      <c r="B230" s="141" t="s">
        <v>16</v>
      </c>
      <c r="C230" s="139" t="s">
        <v>16</v>
      </c>
      <c r="D230" s="137" t="s">
        <v>16</v>
      </c>
      <c r="E230" s="137" t="s">
        <v>16</v>
      </c>
      <c r="F230" s="138" t="s">
        <v>16</v>
      </c>
      <c r="G230" s="139" t="s">
        <v>16</v>
      </c>
      <c r="H230" s="1" t="s">
        <v>21</v>
      </c>
      <c r="I230" s="140"/>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row>
    <row r="231" ht="12.75" customHeight="1">
      <c r="A231" s="135">
        <v>17.0</v>
      </c>
      <c r="B231" s="141" t="s">
        <v>16</v>
      </c>
      <c r="C231" s="139" t="s">
        <v>16</v>
      </c>
      <c r="D231" s="137" t="s">
        <v>16</v>
      </c>
      <c r="E231" s="137" t="s">
        <v>16</v>
      </c>
      <c r="F231" s="138" t="s">
        <v>16</v>
      </c>
      <c r="G231" s="139" t="s">
        <v>16</v>
      </c>
      <c r="H231" s="1" t="s">
        <v>21</v>
      </c>
      <c r="I231" s="140"/>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row>
    <row r="232" ht="12.75" customHeight="1">
      <c r="A232" s="135">
        <v>18.0</v>
      </c>
      <c r="B232" s="141" t="s">
        <v>16</v>
      </c>
      <c r="C232" s="139" t="s">
        <v>16</v>
      </c>
      <c r="D232" s="137" t="s">
        <v>16</v>
      </c>
      <c r="E232" s="137" t="s">
        <v>16</v>
      </c>
      <c r="F232" s="138" t="s">
        <v>16</v>
      </c>
      <c r="G232" s="139" t="s">
        <v>16</v>
      </c>
      <c r="H232" s="1" t="s">
        <v>21</v>
      </c>
      <c r="I232" s="140"/>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row>
    <row r="233" ht="12.75" customHeight="1">
      <c r="A233" s="135">
        <v>19.0</v>
      </c>
      <c r="B233" s="141" t="s">
        <v>16</v>
      </c>
      <c r="C233" s="139" t="s">
        <v>16</v>
      </c>
      <c r="D233" s="137" t="s">
        <v>16</v>
      </c>
      <c r="E233" s="137" t="s">
        <v>16</v>
      </c>
      <c r="F233" s="138" t="s">
        <v>16</v>
      </c>
      <c r="G233" s="139" t="s">
        <v>16</v>
      </c>
      <c r="H233" s="1" t="s">
        <v>21</v>
      </c>
      <c r="I233" s="140"/>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row>
    <row r="234" ht="12.75" customHeight="1">
      <c r="A234" s="135">
        <v>20.0</v>
      </c>
      <c r="B234" s="141" t="s">
        <v>16</v>
      </c>
      <c r="C234" s="139" t="s">
        <v>16</v>
      </c>
      <c r="D234" s="139" t="s">
        <v>21</v>
      </c>
      <c r="E234" s="139" t="s">
        <v>21</v>
      </c>
      <c r="F234" s="142" t="s">
        <v>21</v>
      </c>
      <c r="G234" s="139" t="s">
        <v>21</v>
      </c>
      <c r="H234" s="1" t="s">
        <v>22</v>
      </c>
      <c r="I234" s="140"/>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row>
    <row r="235" ht="12.75" customHeight="1">
      <c r="A235" s="135">
        <v>21.0</v>
      </c>
      <c r="B235" s="141" t="s">
        <v>16</v>
      </c>
      <c r="C235" s="139" t="s">
        <v>16</v>
      </c>
      <c r="D235" s="139" t="s">
        <v>21</v>
      </c>
      <c r="E235" s="139" t="s">
        <v>21</v>
      </c>
      <c r="F235" s="142" t="s">
        <v>21</v>
      </c>
      <c r="G235" s="139" t="s">
        <v>21</v>
      </c>
      <c r="H235" s="1" t="s">
        <v>22</v>
      </c>
      <c r="I235" s="140"/>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row>
    <row r="236" ht="12.75" customHeight="1">
      <c r="A236" s="135">
        <v>22.0</v>
      </c>
      <c r="B236" s="141" t="s">
        <v>16</v>
      </c>
      <c r="C236" s="139" t="s">
        <v>16</v>
      </c>
      <c r="D236" s="139" t="s">
        <v>21</v>
      </c>
      <c r="E236" s="139" t="s">
        <v>21</v>
      </c>
      <c r="F236" s="142" t="s">
        <v>21</v>
      </c>
      <c r="G236" s="139" t="s">
        <v>21</v>
      </c>
      <c r="H236" s="1" t="s">
        <v>22</v>
      </c>
      <c r="I236" s="140"/>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row>
    <row r="237" ht="12.75" customHeight="1">
      <c r="A237" s="135">
        <v>23.0</v>
      </c>
      <c r="B237" s="141" t="s">
        <v>16</v>
      </c>
      <c r="C237" s="139" t="s">
        <v>16</v>
      </c>
      <c r="D237" s="139" t="s">
        <v>21</v>
      </c>
      <c r="E237" s="139" t="s">
        <v>21</v>
      </c>
      <c r="F237" s="142" t="s">
        <v>21</v>
      </c>
      <c r="G237" s="139" t="s">
        <v>21</v>
      </c>
      <c r="H237" s="1" t="s">
        <v>22</v>
      </c>
      <c r="I237" s="140"/>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row>
    <row r="238" ht="12.75" customHeight="1">
      <c r="A238" s="135">
        <v>24.0</v>
      </c>
      <c r="B238" s="141" t="s">
        <v>16</v>
      </c>
      <c r="C238" s="139" t="s">
        <v>16</v>
      </c>
      <c r="D238" s="139" t="s">
        <v>21</v>
      </c>
      <c r="E238" s="139" t="s">
        <v>21</v>
      </c>
      <c r="F238" s="142" t="s">
        <v>21</v>
      </c>
      <c r="G238" s="139" t="s">
        <v>21</v>
      </c>
      <c r="H238" s="1" t="s">
        <v>22</v>
      </c>
      <c r="I238" s="140"/>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row>
    <row r="239" ht="12.75" customHeight="1">
      <c r="A239" s="135">
        <v>25.0</v>
      </c>
      <c r="B239" s="141" t="s">
        <v>16</v>
      </c>
      <c r="C239" s="139" t="s">
        <v>16</v>
      </c>
      <c r="D239" s="139" t="s">
        <v>21</v>
      </c>
      <c r="E239" s="139" t="s">
        <v>21</v>
      </c>
      <c r="F239" s="142" t="s">
        <v>21</v>
      </c>
      <c r="G239" s="139" t="s">
        <v>21</v>
      </c>
      <c r="H239" s="1" t="s">
        <v>22</v>
      </c>
      <c r="I239" s="140"/>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row>
    <row r="240" ht="12.75" customHeight="1">
      <c r="A240" s="135">
        <v>26.0</v>
      </c>
      <c r="B240" s="141" t="s">
        <v>16</v>
      </c>
      <c r="C240" s="139" t="s">
        <v>16</v>
      </c>
      <c r="D240" s="139" t="s">
        <v>21</v>
      </c>
      <c r="E240" s="139" t="s">
        <v>21</v>
      </c>
      <c r="F240" s="142" t="s">
        <v>21</v>
      </c>
      <c r="G240" s="139" t="s">
        <v>21</v>
      </c>
      <c r="H240" s="1" t="s">
        <v>22</v>
      </c>
      <c r="I240" s="140"/>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row>
    <row r="241" ht="12.75" customHeight="1">
      <c r="A241" s="135">
        <v>27.0</v>
      </c>
      <c r="B241" s="141" t="s">
        <v>16</v>
      </c>
      <c r="C241" s="139" t="s">
        <v>16</v>
      </c>
      <c r="D241" s="139" t="s">
        <v>21</v>
      </c>
      <c r="E241" s="139" t="s">
        <v>21</v>
      </c>
      <c r="F241" s="142" t="s">
        <v>21</v>
      </c>
      <c r="G241" s="139" t="s">
        <v>21</v>
      </c>
      <c r="H241" s="1" t="s">
        <v>22</v>
      </c>
      <c r="I241" s="140"/>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row>
    <row r="242" ht="12.75" customHeight="1">
      <c r="A242" s="135">
        <v>28.0</v>
      </c>
      <c r="B242" s="141" t="s">
        <v>16</v>
      </c>
      <c r="C242" s="139" t="s">
        <v>16</v>
      </c>
      <c r="D242" s="139" t="s">
        <v>21</v>
      </c>
      <c r="E242" s="139" t="s">
        <v>21</v>
      </c>
      <c r="F242" s="142" t="s">
        <v>21</v>
      </c>
      <c r="G242" s="139" t="s">
        <v>21</v>
      </c>
      <c r="H242" s="1" t="s">
        <v>22</v>
      </c>
      <c r="I242" s="140"/>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row>
    <row r="243" ht="12.75" customHeight="1">
      <c r="A243" s="135">
        <v>29.0</v>
      </c>
      <c r="B243" s="141" t="s">
        <v>16</v>
      </c>
      <c r="C243" s="139" t="s">
        <v>16</v>
      </c>
      <c r="D243" s="139" t="s">
        <v>21</v>
      </c>
      <c r="E243" s="139" t="s">
        <v>21</v>
      </c>
      <c r="F243" s="142" t="s">
        <v>21</v>
      </c>
      <c r="G243" s="139" t="s">
        <v>21</v>
      </c>
      <c r="H243" s="1" t="s">
        <v>22</v>
      </c>
      <c r="I243" s="140"/>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row>
    <row r="244" ht="12.75" customHeight="1">
      <c r="A244" s="135">
        <v>30.0</v>
      </c>
      <c r="B244" s="141" t="s">
        <v>16</v>
      </c>
      <c r="C244" s="139" t="s">
        <v>16</v>
      </c>
      <c r="D244" s="139" t="s">
        <v>21</v>
      </c>
      <c r="E244" s="139" t="s">
        <v>21</v>
      </c>
      <c r="F244" s="142" t="s">
        <v>21</v>
      </c>
      <c r="G244" s="139" t="s">
        <v>21</v>
      </c>
      <c r="H244" s="1" t="s">
        <v>22</v>
      </c>
      <c r="I244" s="140"/>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row>
    <row r="245" ht="12.75" customHeight="1">
      <c r="A245" s="135">
        <v>31.0</v>
      </c>
      <c r="B245" s="141" t="s">
        <v>16</v>
      </c>
      <c r="C245" s="139" t="s">
        <v>16</v>
      </c>
      <c r="D245" s="139" t="s">
        <v>21</v>
      </c>
      <c r="E245" s="139" t="s">
        <v>21</v>
      </c>
      <c r="F245" s="142" t="s">
        <v>21</v>
      </c>
      <c r="G245" s="139" t="s">
        <v>21</v>
      </c>
      <c r="H245" s="1" t="s">
        <v>22</v>
      </c>
      <c r="I245" s="140"/>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row>
    <row r="246" ht="12.75" customHeight="1">
      <c r="A246" s="135">
        <v>32.0</v>
      </c>
      <c r="B246" s="141" t="s">
        <v>16</v>
      </c>
      <c r="C246" s="139" t="s">
        <v>16</v>
      </c>
      <c r="D246" s="139" t="s">
        <v>21</v>
      </c>
      <c r="E246" s="139" t="s">
        <v>21</v>
      </c>
      <c r="F246" s="142" t="s">
        <v>21</v>
      </c>
      <c r="G246" s="139" t="s">
        <v>21</v>
      </c>
      <c r="H246" s="1" t="s">
        <v>22</v>
      </c>
      <c r="I246" s="140"/>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row>
    <row r="247" ht="12.75" customHeight="1">
      <c r="A247" s="135">
        <v>33.0</v>
      </c>
      <c r="B247" s="141" t="s">
        <v>16</v>
      </c>
      <c r="C247" s="139" t="s">
        <v>16</v>
      </c>
      <c r="D247" s="139" t="s">
        <v>21</v>
      </c>
      <c r="E247" s="139" t="s">
        <v>21</v>
      </c>
      <c r="F247" s="142" t="s">
        <v>21</v>
      </c>
      <c r="G247" s="139" t="s">
        <v>21</v>
      </c>
      <c r="H247" s="1" t="s">
        <v>22</v>
      </c>
      <c r="I247" s="140"/>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row>
    <row r="248" ht="12.75" customHeight="1">
      <c r="A248" s="135">
        <v>34.0</v>
      </c>
      <c r="B248" s="141" t="s">
        <v>16</v>
      </c>
      <c r="C248" s="139" t="s">
        <v>16</v>
      </c>
      <c r="D248" s="139" t="s">
        <v>21</v>
      </c>
      <c r="E248" s="139" t="s">
        <v>21</v>
      </c>
      <c r="F248" s="142" t="s">
        <v>21</v>
      </c>
      <c r="G248" s="139" t="s">
        <v>21</v>
      </c>
      <c r="H248" s="1" t="s">
        <v>22</v>
      </c>
      <c r="I248" s="140"/>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row>
    <row r="249" ht="12.75" customHeight="1">
      <c r="A249" s="135">
        <v>35.0</v>
      </c>
      <c r="B249" s="141" t="s">
        <v>16</v>
      </c>
      <c r="C249" s="139" t="s">
        <v>16</v>
      </c>
      <c r="D249" s="139" t="s">
        <v>21</v>
      </c>
      <c r="E249" s="139" t="s">
        <v>21</v>
      </c>
      <c r="F249" s="142" t="s">
        <v>21</v>
      </c>
      <c r="G249" s="139" t="s">
        <v>21</v>
      </c>
      <c r="H249" s="1" t="s">
        <v>22</v>
      </c>
      <c r="I249" s="140"/>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row>
    <row r="250" ht="12.75" customHeight="1">
      <c r="A250" s="135">
        <v>36.0</v>
      </c>
      <c r="B250" s="141" t="s">
        <v>16</v>
      </c>
      <c r="C250" s="139" t="s">
        <v>16</v>
      </c>
      <c r="D250" s="139" t="s">
        <v>21</v>
      </c>
      <c r="E250" s="139" t="s">
        <v>21</v>
      </c>
      <c r="F250" s="142" t="s">
        <v>21</v>
      </c>
      <c r="G250" s="139" t="s">
        <v>21</v>
      </c>
      <c r="H250" s="1" t="s">
        <v>22</v>
      </c>
      <c r="I250" s="140"/>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row>
    <row r="251" ht="12.75" customHeight="1">
      <c r="A251" s="135">
        <v>37.0</v>
      </c>
      <c r="B251" s="141" t="s">
        <v>16</v>
      </c>
      <c r="C251" s="139" t="s">
        <v>16</v>
      </c>
      <c r="D251" s="139" t="s">
        <v>21</v>
      </c>
      <c r="E251" s="139" t="s">
        <v>21</v>
      </c>
      <c r="F251" s="142" t="s">
        <v>21</v>
      </c>
      <c r="G251" s="139" t="s">
        <v>21</v>
      </c>
      <c r="H251" s="1" t="s">
        <v>22</v>
      </c>
      <c r="I251" s="140"/>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row>
    <row r="252" ht="12.75" customHeight="1">
      <c r="A252" s="135">
        <v>38.0</v>
      </c>
      <c r="B252" s="141" t="s">
        <v>16</v>
      </c>
      <c r="C252" s="139" t="s">
        <v>16</v>
      </c>
      <c r="D252" s="139" t="s">
        <v>21</v>
      </c>
      <c r="E252" s="139" t="s">
        <v>21</v>
      </c>
      <c r="F252" s="142" t="s">
        <v>21</v>
      </c>
      <c r="G252" s="139" t="s">
        <v>21</v>
      </c>
      <c r="H252" s="1" t="s">
        <v>22</v>
      </c>
      <c r="I252" s="140"/>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row>
    <row r="253" ht="12.75" customHeight="1">
      <c r="A253" s="135">
        <v>39.0</v>
      </c>
      <c r="B253" s="141" t="s">
        <v>16</v>
      </c>
      <c r="C253" s="139" t="s">
        <v>16</v>
      </c>
      <c r="D253" s="139" t="s">
        <v>21</v>
      </c>
      <c r="E253" s="139" t="s">
        <v>21</v>
      </c>
      <c r="F253" s="142" t="s">
        <v>21</v>
      </c>
      <c r="G253" s="139" t="s">
        <v>21</v>
      </c>
      <c r="H253" s="1" t="s">
        <v>22</v>
      </c>
      <c r="I253" s="140"/>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row>
    <row r="254" ht="12.75" customHeight="1">
      <c r="A254" s="135">
        <v>40.0</v>
      </c>
      <c r="B254" s="141" t="s">
        <v>16</v>
      </c>
      <c r="C254" s="139" t="s">
        <v>16</v>
      </c>
      <c r="D254" s="139" t="s">
        <v>21</v>
      </c>
      <c r="E254" s="139" t="s">
        <v>21</v>
      </c>
      <c r="F254" s="142" t="s">
        <v>21</v>
      </c>
      <c r="G254" s="139" t="s">
        <v>21</v>
      </c>
      <c r="H254" s="1" t="s">
        <v>22</v>
      </c>
      <c r="I254" s="140"/>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row>
    <row r="255" ht="12.75" customHeight="1">
      <c r="A255" s="135">
        <v>41.0</v>
      </c>
      <c r="B255" s="141" t="s">
        <v>16</v>
      </c>
      <c r="C255" s="139" t="s">
        <v>16</v>
      </c>
      <c r="D255" s="139" t="s">
        <v>21</v>
      </c>
      <c r="E255" s="139" t="s">
        <v>21</v>
      </c>
      <c r="F255" s="142" t="s">
        <v>21</v>
      </c>
      <c r="G255" s="139" t="s">
        <v>21</v>
      </c>
      <c r="H255" s="1" t="s">
        <v>22</v>
      </c>
      <c r="I255" s="140"/>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row>
    <row r="256" ht="12.75" customHeight="1">
      <c r="A256" s="135">
        <v>42.0</v>
      </c>
      <c r="B256" s="141" t="s">
        <v>16</v>
      </c>
      <c r="C256" s="139" t="s">
        <v>16</v>
      </c>
      <c r="D256" s="139" t="s">
        <v>21</v>
      </c>
      <c r="E256" s="139" t="s">
        <v>21</v>
      </c>
      <c r="F256" s="142" t="s">
        <v>21</v>
      </c>
      <c r="G256" s="139" t="s">
        <v>21</v>
      </c>
      <c r="H256" s="1" t="s">
        <v>22</v>
      </c>
      <c r="I256" s="140"/>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row>
    <row r="257" ht="12.75" customHeight="1">
      <c r="A257" s="135">
        <v>43.0</v>
      </c>
      <c r="B257" s="141" t="s">
        <v>16</v>
      </c>
      <c r="C257" s="139" t="s">
        <v>16</v>
      </c>
      <c r="D257" s="139" t="s">
        <v>21</v>
      </c>
      <c r="E257" s="139" t="s">
        <v>21</v>
      </c>
      <c r="F257" s="142" t="s">
        <v>21</v>
      </c>
      <c r="G257" s="139" t="s">
        <v>21</v>
      </c>
      <c r="H257" s="1" t="s">
        <v>22</v>
      </c>
      <c r="I257" s="140"/>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row>
    <row r="258" ht="12.75" customHeight="1">
      <c r="A258" s="135">
        <v>44.0</v>
      </c>
      <c r="B258" s="141" t="s">
        <v>16</v>
      </c>
      <c r="C258" s="139" t="s">
        <v>16</v>
      </c>
      <c r="D258" s="139" t="s">
        <v>21</v>
      </c>
      <c r="E258" s="139" t="s">
        <v>21</v>
      </c>
      <c r="F258" s="142" t="s">
        <v>21</v>
      </c>
      <c r="G258" s="139" t="s">
        <v>21</v>
      </c>
      <c r="H258" s="1" t="s">
        <v>22</v>
      </c>
      <c r="I258" s="140"/>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row>
    <row r="259" ht="12.75" customHeight="1">
      <c r="A259" s="135">
        <v>45.0</v>
      </c>
      <c r="B259" s="141" t="s">
        <v>16</v>
      </c>
      <c r="C259" s="139" t="s">
        <v>16</v>
      </c>
      <c r="D259" s="139" t="s">
        <v>21</v>
      </c>
      <c r="E259" s="139" t="s">
        <v>21</v>
      </c>
      <c r="F259" s="142" t="s">
        <v>21</v>
      </c>
      <c r="G259" s="139" t="s">
        <v>21</v>
      </c>
      <c r="H259" s="1" t="s">
        <v>22</v>
      </c>
      <c r="I259" s="140"/>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row>
    <row r="260" ht="12.75" customHeight="1">
      <c r="A260" s="135">
        <v>46.0</v>
      </c>
      <c r="B260" s="141" t="s">
        <v>16</v>
      </c>
      <c r="C260" s="139" t="s">
        <v>16</v>
      </c>
      <c r="D260" s="139" t="s">
        <v>21</v>
      </c>
      <c r="E260" s="139" t="s">
        <v>21</v>
      </c>
      <c r="F260" s="142" t="s">
        <v>21</v>
      </c>
      <c r="G260" s="139" t="s">
        <v>21</v>
      </c>
      <c r="H260" s="1" t="s">
        <v>22</v>
      </c>
      <c r="I260" s="140"/>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row>
    <row r="261" ht="12.75" customHeight="1">
      <c r="A261" s="135">
        <v>47.0</v>
      </c>
      <c r="B261" s="141" t="s">
        <v>16</v>
      </c>
      <c r="C261" s="139" t="s">
        <v>16</v>
      </c>
      <c r="D261" s="139" t="s">
        <v>21</v>
      </c>
      <c r="E261" s="139" t="s">
        <v>21</v>
      </c>
      <c r="F261" s="142" t="s">
        <v>21</v>
      </c>
      <c r="G261" s="139" t="s">
        <v>21</v>
      </c>
      <c r="H261" s="1" t="s">
        <v>22</v>
      </c>
      <c r="I261" s="140"/>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row>
    <row r="262" ht="12.75" customHeight="1">
      <c r="A262" s="135">
        <v>48.0</v>
      </c>
      <c r="B262" s="141" t="s">
        <v>16</v>
      </c>
      <c r="C262" s="139" t="s">
        <v>16</v>
      </c>
      <c r="D262" s="139" t="s">
        <v>21</v>
      </c>
      <c r="E262" s="139" t="s">
        <v>21</v>
      </c>
      <c r="F262" s="142" t="s">
        <v>21</v>
      </c>
      <c r="G262" s="139" t="s">
        <v>21</v>
      </c>
      <c r="H262" s="1" t="s">
        <v>22</v>
      </c>
      <c r="I262" s="140"/>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row>
    <row r="263" ht="12.75" customHeight="1">
      <c r="A263" s="135">
        <v>49.0</v>
      </c>
      <c r="B263" s="141" t="s">
        <v>16</v>
      </c>
      <c r="C263" s="139" t="s">
        <v>16</v>
      </c>
      <c r="D263" s="139" t="s">
        <v>21</v>
      </c>
      <c r="E263" s="139" t="s">
        <v>21</v>
      </c>
      <c r="F263" s="142" t="s">
        <v>21</v>
      </c>
      <c r="G263" s="139" t="s">
        <v>21</v>
      </c>
      <c r="H263" s="1" t="s">
        <v>22</v>
      </c>
      <c r="I263" s="140"/>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row>
    <row r="264" ht="12.75" customHeight="1">
      <c r="A264" s="135">
        <v>50.0</v>
      </c>
      <c r="B264" s="141" t="s">
        <v>16</v>
      </c>
      <c r="C264" s="139" t="s">
        <v>16</v>
      </c>
      <c r="D264" s="139" t="s">
        <v>21</v>
      </c>
      <c r="E264" s="139" t="s">
        <v>21</v>
      </c>
      <c r="F264" s="142" t="s">
        <v>21</v>
      </c>
      <c r="G264" s="139" t="s">
        <v>21</v>
      </c>
      <c r="H264" s="1" t="s">
        <v>22</v>
      </c>
      <c r="I264" s="140"/>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row>
    <row r="265" ht="12.75" customHeight="1">
      <c r="A265" s="135">
        <v>51.0</v>
      </c>
      <c r="B265" s="141" t="s">
        <v>21</v>
      </c>
      <c r="C265" s="139" t="s">
        <v>21</v>
      </c>
      <c r="D265" s="139" t="s">
        <v>22</v>
      </c>
      <c r="E265" s="139" t="s">
        <v>22</v>
      </c>
      <c r="F265" s="142" t="s">
        <v>22</v>
      </c>
      <c r="G265" s="139" t="s">
        <v>22</v>
      </c>
      <c r="H265" s="1" t="s">
        <v>22</v>
      </c>
      <c r="I265" s="140"/>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row>
    <row r="266" ht="12.75" customHeight="1">
      <c r="A266" s="1"/>
      <c r="B266" s="2"/>
      <c r="C266" s="2"/>
      <c r="D266" s="2"/>
      <c r="E266" s="2"/>
      <c r="F266" s="2"/>
      <c r="G266" s="83"/>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row>
    <row r="267" ht="12.75" customHeight="1">
      <c r="A267" s="1"/>
      <c r="B267" s="2"/>
      <c r="C267" s="2"/>
      <c r="D267" s="2"/>
      <c r="E267" s="2"/>
      <c r="F267" s="2"/>
      <c r="G267" s="83"/>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row>
    <row r="268" ht="12.75" customHeight="1">
      <c r="A268" s="1"/>
      <c r="B268" s="2"/>
      <c r="C268" s="2"/>
      <c r="D268" s="2"/>
      <c r="E268" s="2"/>
      <c r="F268" s="2"/>
      <c r="G268" s="83"/>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row>
    <row r="269" ht="12.75" customHeight="1">
      <c r="A269" s="143" t="s">
        <v>36</v>
      </c>
      <c r="B269" s="144"/>
      <c r="C269" s="144"/>
      <c r="D269" s="144"/>
      <c r="E269" s="144"/>
      <c r="F269" s="144"/>
      <c r="G269" s="145"/>
      <c r="H269" s="146"/>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row>
    <row r="270" ht="12.75" customHeight="1">
      <c r="A270" s="130" t="s">
        <v>5</v>
      </c>
      <c r="B270" s="131">
        <v>0.0</v>
      </c>
      <c r="C270" s="131">
        <v>1.0</v>
      </c>
      <c r="D270" s="131">
        <v>2.0</v>
      </c>
      <c r="E270" s="134">
        <v>3.0</v>
      </c>
      <c r="F270" s="147" t="s">
        <v>236</v>
      </c>
      <c r="G270" s="83"/>
      <c r="H270" s="2"/>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row>
    <row r="271" ht="12.75" customHeight="1">
      <c r="A271" s="135">
        <v>1.0</v>
      </c>
      <c r="B271" s="136" t="s">
        <v>16</v>
      </c>
      <c r="C271" s="137" t="s">
        <v>16</v>
      </c>
      <c r="D271" s="137" t="s">
        <v>16</v>
      </c>
      <c r="E271" s="137" t="s">
        <v>21</v>
      </c>
      <c r="F271" s="148"/>
      <c r="G271" s="83"/>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row>
    <row r="272" ht="12.75" customHeight="1">
      <c r="A272" s="135">
        <v>2.0</v>
      </c>
      <c r="B272" s="136" t="s">
        <v>16</v>
      </c>
      <c r="C272" s="137" t="s">
        <v>16</v>
      </c>
      <c r="D272" s="137" t="s">
        <v>16</v>
      </c>
      <c r="E272" s="137" t="s">
        <v>21</v>
      </c>
      <c r="F272" s="148"/>
      <c r="G272" s="83"/>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row>
    <row r="273" ht="12.75" customHeight="1">
      <c r="A273" s="135">
        <v>3.0</v>
      </c>
      <c r="B273" s="136" t="s">
        <v>16</v>
      </c>
      <c r="C273" s="137" t="s">
        <v>16</v>
      </c>
      <c r="D273" s="137" t="s">
        <v>16</v>
      </c>
      <c r="E273" s="137" t="s">
        <v>21</v>
      </c>
      <c r="F273" s="148"/>
      <c r="G273" s="83"/>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row>
    <row r="274" ht="12.75" customHeight="1">
      <c r="A274" s="135">
        <v>4.0</v>
      </c>
      <c r="B274" s="136" t="s">
        <v>16</v>
      </c>
      <c r="C274" s="137" t="s">
        <v>16</v>
      </c>
      <c r="D274" s="137" t="s">
        <v>16</v>
      </c>
      <c r="E274" s="137" t="s">
        <v>21</v>
      </c>
      <c r="F274" s="148"/>
      <c r="G274" s="83"/>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row>
    <row r="275" ht="12.75" customHeight="1">
      <c r="A275" s="135">
        <v>5.0</v>
      </c>
      <c r="B275" s="136" t="s">
        <v>16</v>
      </c>
      <c r="C275" s="137" t="s">
        <v>16</v>
      </c>
      <c r="D275" s="137" t="s">
        <v>21</v>
      </c>
      <c r="E275" s="137" t="s">
        <v>22</v>
      </c>
      <c r="F275" s="148"/>
      <c r="G275" s="83"/>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row>
    <row r="276" ht="12.75" customHeight="1">
      <c r="A276" s="135">
        <v>6.0</v>
      </c>
      <c r="B276" s="136" t="s">
        <v>16</v>
      </c>
      <c r="C276" s="137" t="s">
        <v>16</v>
      </c>
      <c r="D276" s="137" t="s">
        <v>21</v>
      </c>
      <c r="E276" s="137" t="s">
        <v>22</v>
      </c>
      <c r="F276" s="148"/>
      <c r="G276" s="83"/>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row>
    <row r="277" ht="12.75" customHeight="1">
      <c r="A277" s="135">
        <v>7.0</v>
      </c>
      <c r="B277" s="136" t="s">
        <v>16</v>
      </c>
      <c r="C277" s="137" t="s">
        <v>16</v>
      </c>
      <c r="D277" s="137" t="s">
        <v>21</v>
      </c>
      <c r="E277" s="137" t="s">
        <v>22</v>
      </c>
      <c r="F277" s="148"/>
      <c r="G277" s="83"/>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row>
    <row r="278" ht="12.75" customHeight="1">
      <c r="A278" s="135">
        <v>8.0</v>
      </c>
      <c r="B278" s="136" t="s">
        <v>16</v>
      </c>
      <c r="C278" s="137" t="s">
        <v>16</v>
      </c>
      <c r="D278" s="137" t="s">
        <v>21</v>
      </c>
      <c r="E278" s="137" t="s">
        <v>22</v>
      </c>
      <c r="F278" s="148"/>
      <c r="G278" s="83"/>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row>
    <row r="279" ht="12.75" customHeight="1">
      <c r="A279" s="135">
        <v>9.0</v>
      </c>
      <c r="B279" s="136" t="s">
        <v>16</v>
      </c>
      <c r="C279" s="137" t="s">
        <v>16</v>
      </c>
      <c r="D279" s="137" t="s">
        <v>21</v>
      </c>
      <c r="E279" s="137" t="s">
        <v>22</v>
      </c>
      <c r="F279" s="148"/>
      <c r="G279" s="83"/>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row>
    <row r="280" ht="12.75" customHeight="1">
      <c r="A280" s="135">
        <v>10.0</v>
      </c>
      <c r="B280" s="136" t="s">
        <v>16</v>
      </c>
      <c r="C280" s="137" t="s">
        <v>16</v>
      </c>
      <c r="D280" s="137" t="s">
        <v>21</v>
      </c>
      <c r="E280" s="137" t="s">
        <v>22</v>
      </c>
      <c r="F280" s="148"/>
      <c r="G280" s="83"/>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row>
    <row r="281" ht="12.75" customHeight="1">
      <c r="A281" s="135">
        <v>11.0</v>
      </c>
      <c r="B281" s="136" t="s">
        <v>16</v>
      </c>
      <c r="C281" s="137" t="s">
        <v>16</v>
      </c>
      <c r="D281" s="137" t="s">
        <v>21</v>
      </c>
      <c r="E281" s="137" t="s">
        <v>22</v>
      </c>
      <c r="F281" s="148"/>
      <c r="G281" s="83"/>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row>
    <row r="282" ht="12.75" customHeight="1">
      <c r="A282" s="135">
        <v>12.0</v>
      </c>
      <c r="B282" s="136" t="s">
        <v>16</v>
      </c>
      <c r="C282" s="137" t="s">
        <v>16</v>
      </c>
      <c r="D282" s="137" t="s">
        <v>21</v>
      </c>
      <c r="E282" s="137" t="s">
        <v>22</v>
      </c>
      <c r="F282" s="148"/>
      <c r="G282" s="83"/>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row>
    <row r="283" ht="12.75" customHeight="1">
      <c r="A283" s="135">
        <v>13.0</v>
      </c>
      <c r="B283" s="136" t="s">
        <v>16</v>
      </c>
      <c r="C283" s="137" t="s">
        <v>16</v>
      </c>
      <c r="D283" s="137" t="s">
        <v>21</v>
      </c>
      <c r="E283" s="137" t="s">
        <v>22</v>
      </c>
      <c r="F283" s="148"/>
      <c r="G283" s="83"/>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row>
    <row r="284" ht="12.75" customHeight="1">
      <c r="A284" s="135">
        <v>14.0</v>
      </c>
      <c r="B284" s="136" t="s">
        <v>16</v>
      </c>
      <c r="C284" s="137" t="s">
        <v>16</v>
      </c>
      <c r="D284" s="137" t="s">
        <v>21</v>
      </c>
      <c r="E284" s="137" t="s">
        <v>22</v>
      </c>
      <c r="F284" s="148"/>
      <c r="G284" s="83"/>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row>
    <row r="285" ht="12.75" customHeight="1">
      <c r="A285" s="135">
        <v>15.0</v>
      </c>
      <c r="B285" s="136" t="s">
        <v>16</v>
      </c>
      <c r="C285" s="137" t="s">
        <v>16</v>
      </c>
      <c r="D285" s="137" t="s">
        <v>21</v>
      </c>
      <c r="E285" s="137" t="s">
        <v>22</v>
      </c>
      <c r="F285" s="148"/>
      <c r="G285" s="83"/>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row>
    <row r="286" ht="12.75" customHeight="1">
      <c r="A286" s="135">
        <v>16.0</v>
      </c>
      <c r="B286" s="141" t="s">
        <v>21</v>
      </c>
      <c r="C286" s="139" t="s">
        <v>21</v>
      </c>
      <c r="D286" s="137" t="s">
        <v>22</v>
      </c>
      <c r="E286" s="137" t="s">
        <v>22</v>
      </c>
      <c r="F286" s="148"/>
      <c r="G286" s="83"/>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row>
    <row r="287" ht="12.75" customHeight="1">
      <c r="A287" s="1"/>
      <c r="B287" s="2"/>
      <c r="C287" s="2"/>
      <c r="D287" s="2"/>
      <c r="E287" s="2"/>
      <c r="F287" s="2"/>
      <c r="G287" s="83"/>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row>
    <row r="288" ht="12.75" customHeight="1">
      <c r="A288" s="1"/>
      <c r="B288" s="2"/>
      <c r="C288" s="2"/>
      <c r="D288" s="2"/>
      <c r="E288" s="2"/>
      <c r="F288" s="2"/>
      <c r="G288" s="83"/>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row>
    <row r="289" ht="12.75" customHeight="1">
      <c r="A289" s="1"/>
      <c r="B289" s="2"/>
      <c r="C289" s="2"/>
      <c r="D289" s="2"/>
      <c r="E289" s="2"/>
      <c r="F289" s="2"/>
      <c r="G289" s="83"/>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row>
    <row r="290" ht="12.75" customHeight="1">
      <c r="A290" s="143" t="s">
        <v>237</v>
      </c>
      <c r="B290" s="144"/>
      <c r="C290" s="144"/>
      <c r="D290" s="144"/>
      <c r="E290" s="144"/>
      <c r="F290" s="144"/>
      <c r="G290" s="149"/>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row>
    <row r="291" ht="12.75" customHeight="1">
      <c r="A291" s="130" t="s">
        <v>5</v>
      </c>
      <c r="B291" s="131">
        <v>0.0</v>
      </c>
      <c r="C291" s="131">
        <v>1.0</v>
      </c>
      <c r="D291" s="131">
        <v>2.0</v>
      </c>
      <c r="E291" s="134">
        <v>3.0</v>
      </c>
      <c r="F291" s="147">
        <v>4.0</v>
      </c>
      <c r="G291" s="133" t="s">
        <v>236</v>
      </c>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row>
    <row r="292" ht="12.75" customHeight="1">
      <c r="A292" s="135">
        <v>1.0</v>
      </c>
      <c r="B292" s="136" t="s">
        <v>16</v>
      </c>
      <c r="C292" s="137" t="s">
        <v>16</v>
      </c>
      <c r="D292" s="137" t="s">
        <v>16</v>
      </c>
      <c r="E292" s="137" t="s">
        <v>16</v>
      </c>
      <c r="F292" s="138" t="s">
        <v>21</v>
      </c>
      <c r="G292" s="133"/>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row>
    <row r="293" ht="12.75" customHeight="1">
      <c r="A293" s="135">
        <v>2.0</v>
      </c>
      <c r="B293" s="136" t="s">
        <v>16</v>
      </c>
      <c r="C293" s="137" t="s">
        <v>16</v>
      </c>
      <c r="D293" s="137" t="s">
        <v>16</v>
      </c>
      <c r="E293" s="137" t="s">
        <v>16</v>
      </c>
      <c r="F293" s="138" t="s">
        <v>21</v>
      </c>
      <c r="G293" s="133"/>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row>
    <row r="294" ht="12.75" customHeight="1">
      <c r="A294" s="135">
        <v>3.0</v>
      </c>
      <c r="B294" s="136" t="s">
        <v>16</v>
      </c>
      <c r="C294" s="137" t="s">
        <v>16</v>
      </c>
      <c r="D294" s="137" t="s">
        <v>16</v>
      </c>
      <c r="E294" s="137" t="s">
        <v>16</v>
      </c>
      <c r="F294" s="138" t="s">
        <v>21</v>
      </c>
      <c r="G294" s="133"/>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row>
    <row r="295" ht="12.75" customHeight="1">
      <c r="A295" s="135">
        <v>4.0</v>
      </c>
      <c r="B295" s="136" t="s">
        <v>16</v>
      </c>
      <c r="C295" s="137" t="s">
        <v>16</v>
      </c>
      <c r="D295" s="137" t="s">
        <v>16</v>
      </c>
      <c r="E295" s="137" t="s">
        <v>16</v>
      </c>
      <c r="F295" s="138" t="s">
        <v>21</v>
      </c>
      <c r="G295" s="133"/>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row>
    <row r="296" ht="12.75" customHeight="1">
      <c r="A296" s="135">
        <v>5.0</v>
      </c>
      <c r="B296" s="136" t="s">
        <v>16</v>
      </c>
      <c r="C296" s="137" t="s">
        <v>16</v>
      </c>
      <c r="D296" s="137" t="s">
        <v>16</v>
      </c>
      <c r="E296" s="137" t="s">
        <v>16</v>
      </c>
      <c r="F296" s="138" t="s">
        <v>21</v>
      </c>
      <c r="G296" s="133"/>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row>
    <row r="297" ht="12.75" customHeight="1">
      <c r="A297" s="135">
        <v>6.0</v>
      </c>
      <c r="B297" s="136" t="s">
        <v>16</v>
      </c>
      <c r="C297" s="137" t="s">
        <v>16</v>
      </c>
      <c r="D297" s="137" t="s">
        <v>21</v>
      </c>
      <c r="E297" s="137" t="s">
        <v>21</v>
      </c>
      <c r="F297" s="138" t="s">
        <v>22</v>
      </c>
      <c r="G297" s="133"/>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row>
    <row r="298" ht="12.75" customHeight="1">
      <c r="A298" s="135">
        <v>7.0</v>
      </c>
      <c r="B298" s="136" t="s">
        <v>16</v>
      </c>
      <c r="C298" s="137" t="s">
        <v>16</v>
      </c>
      <c r="D298" s="137" t="s">
        <v>21</v>
      </c>
      <c r="E298" s="137" t="s">
        <v>21</v>
      </c>
      <c r="F298" s="138" t="s">
        <v>22</v>
      </c>
      <c r="G298" s="133"/>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row>
    <row r="299" ht="12.75" customHeight="1">
      <c r="A299" s="135">
        <v>8.0</v>
      </c>
      <c r="B299" s="136" t="s">
        <v>16</v>
      </c>
      <c r="C299" s="137" t="s">
        <v>16</v>
      </c>
      <c r="D299" s="137" t="s">
        <v>21</v>
      </c>
      <c r="E299" s="137" t="s">
        <v>21</v>
      </c>
      <c r="F299" s="138" t="s">
        <v>22</v>
      </c>
      <c r="G299" s="133"/>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row>
    <row r="300" ht="12.75" customHeight="1">
      <c r="A300" s="135">
        <v>9.0</v>
      </c>
      <c r="B300" s="136" t="s">
        <v>16</v>
      </c>
      <c r="C300" s="137" t="s">
        <v>16</v>
      </c>
      <c r="D300" s="137" t="s">
        <v>21</v>
      </c>
      <c r="E300" s="137" t="s">
        <v>21</v>
      </c>
      <c r="F300" s="138" t="s">
        <v>22</v>
      </c>
      <c r="G300" s="133"/>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row>
    <row r="301" ht="12.75" customHeight="1">
      <c r="A301" s="135">
        <v>10.0</v>
      </c>
      <c r="B301" s="136" t="s">
        <v>16</v>
      </c>
      <c r="C301" s="137" t="s">
        <v>16</v>
      </c>
      <c r="D301" s="137" t="s">
        <v>21</v>
      </c>
      <c r="E301" s="137" t="s">
        <v>21</v>
      </c>
      <c r="F301" s="138" t="s">
        <v>22</v>
      </c>
      <c r="G301" s="133"/>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row>
    <row r="302" ht="12.75" customHeight="1">
      <c r="A302" s="135">
        <v>11.0</v>
      </c>
      <c r="B302" s="136" t="s">
        <v>16</v>
      </c>
      <c r="C302" s="137" t="s">
        <v>16</v>
      </c>
      <c r="D302" s="137" t="s">
        <v>21</v>
      </c>
      <c r="E302" s="137" t="s">
        <v>21</v>
      </c>
      <c r="F302" s="138" t="s">
        <v>22</v>
      </c>
      <c r="G302" s="133"/>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row>
    <row r="303" ht="12.75" customHeight="1">
      <c r="A303" s="135">
        <v>12.0</v>
      </c>
      <c r="B303" s="136" t="s">
        <v>16</v>
      </c>
      <c r="C303" s="137" t="s">
        <v>16</v>
      </c>
      <c r="D303" s="137" t="s">
        <v>21</v>
      </c>
      <c r="E303" s="137" t="s">
        <v>21</v>
      </c>
      <c r="F303" s="138" t="s">
        <v>22</v>
      </c>
      <c r="G303" s="133"/>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row>
    <row r="304" ht="12.75" customHeight="1">
      <c r="A304" s="135">
        <v>13.0</v>
      </c>
      <c r="B304" s="136" t="s">
        <v>16</v>
      </c>
      <c r="C304" s="137" t="s">
        <v>16</v>
      </c>
      <c r="D304" s="137" t="s">
        <v>21</v>
      </c>
      <c r="E304" s="137" t="s">
        <v>21</v>
      </c>
      <c r="F304" s="138" t="s">
        <v>22</v>
      </c>
      <c r="G304" s="133"/>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row>
    <row r="305" ht="12.75" customHeight="1">
      <c r="A305" s="135">
        <v>14.0</v>
      </c>
      <c r="B305" s="136" t="s">
        <v>16</v>
      </c>
      <c r="C305" s="137" t="s">
        <v>16</v>
      </c>
      <c r="D305" s="137" t="s">
        <v>21</v>
      </c>
      <c r="E305" s="137" t="s">
        <v>21</v>
      </c>
      <c r="F305" s="138" t="s">
        <v>22</v>
      </c>
      <c r="G305" s="133"/>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row>
    <row r="306" ht="12.75" customHeight="1">
      <c r="A306" s="135">
        <v>15.0</v>
      </c>
      <c r="B306" s="136" t="s">
        <v>16</v>
      </c>
      <c r="C306" s="137" t="s">
        <v>16</v>
      </c>
      <c r="D306" s="137" t="s">
        <v>21</v>
      </c>
      <c r="E306" s="137" t="s">
        <v>21</v>
      </c>
      <c r="F306" s="138" t="s">
        <v>22</v>
      </c>
      <c r="G306" s="133"/>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row>
    <row r="307" ht="12.75" customHeight="1">
      <c r="A307" s="135">
        <v>16.0</v>
      </c>
      <c r="B307" s="136" t="s">
        <v>16</v>
      </c>
      <c r="C307" s="137" t="s">
        <v>16</v>
      </c>
      <c r="D307" s="137" t="s">
        <v>21</v>
      </c>
      <c r="E307" s="137" t="s">
        <v>21</v>
      </c>
      <c r="F307" s="138" t="s">
        <v>22</v>
      </c>
      <c r="G307" s="133"/>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row>
    <row r="308" ht="12.75" customHeight="1">
      <c r="A308" s="135">
        <v>17.0</v>
      </c>
      <c r="B308" s="136" t="s">
        <v>16</v>
      </c>
      <c r="C308" s="137" t="s">
        <v>16</v>
      </c>
      <c r="D308" s="137" t="s">
        <v>21</v>
      </c>
      <c r="E308" s="137" t="s">
        <v>21</v>
      </c>
      <c r="F308" s="138" t="s">
        <v>22</v>
      </c>
      <c r="G308" s="133"/>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row>
    <row r="309" ht="12.75" customHeight="1">
      <c r="A309" s="135">
        <v>18.0</v>
      </c>
      <c r="B309" s="136" t="s">
        <v>16</v>
      </c>
      <c r="C309" s="137" t="s">
        <v>16</v>
      </c>
      <c r="D309" s="137" t="s">
        <v>21</v>
      </c>
      <c r="E309" s="137" t="s">
        <v>21</v>
      </c>
      <c r="F309" s="138" t="s">
        <v>22</v>
      </c>
      <c r="G309" s="133"/>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row>
    <row r="310" ht="12.75" customHeight="1">
      <c r="A310" s="135">
        <v>19.0</v>
      </c>
      <c r="B310" s="136" t="s">
        <v>16</v>
      </c>
      <c r="C310" s="137" t="s">
        <v>16</v>
      </c>
      <c r="D310" s="137" t="s">
        <v>21</v>
      </c>
      <c r="E310" s="137" t="s">
        <v>21</v>
      </c>
      <c r="F310" s="138" t="s">
        <v>22</v>
      </c>
      <c r="G310" s="133"/>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row>
    <row r="311" ht="12.75" customHeight="1">
      <c r="A311" s="135">
        <v>20.0</v>
      </c>
      <c r="B311" s="141" t="s">
        <v>21</v>
      </c>
      <c r="C311" s="139" t="s">
        <v>21</v>
      </c>
      <c r="D311" s="137" t="s">
        <v>22</v>
      </c>
      <c r="E311" s="137" t="s">
        <v>22</v>
      </c>
      <c r="F311" s="138" t="s">
        <v>22</v>
      </c>
      <c r="G311" s="133"/>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row>
    <row r="312" ht="12.75" customHeight="1">
      <c r="A312" s="1"/>
      <c r="B312" s="2"/>
      <c r="C312" s="2"/>
      <c r="D312" s="2"/>
      <c r="E312" s="2"/>
      <c r="F312" s="2"/>
      <c r="G312" s="83"/>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row>
    <row r="313" ht="12.75" customHeight="1">
      <c r="A313" s="1"/>
      <c r="B313" s="2"/>
      <c r="C313" s="2"/>
      <c r="D313" s="2"/>
      <c r="E313" s="2"/>
      <c r="F313" s="2"/>
      <c r="G313" s="83"/>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row>
    <row r="314" ht="12.75" customHeight="1">
      <c r="A314" s="1"/>
      <c r="B314" s="2"/>
      <c r="C314" s="2"/>
      <c r="D314" s="2"/>
      <c r="E314" s="2"/>
      <c r="F314" s="2"/>
      <c r="G314" s="83"/>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row>
    <row r="315" ht="12.75" customHeight="1">
      <c r="A315" s="2"/>
      <c r="B315" s="146"/>
      <c r="C315" s="146"/>
      <c r="D315" s="146"/>
      <c r="E315" s="146"/>
      <c r="F315" s="146"/>
      <c r="G315" s="145"/>
      <c r="H315" s="146"/>
      <c r="I315" s="146"/>
      <c r="J315" s="146"/>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row>
    <row r="316" ht="12.75" customHeight="1">
      <c r="A316" s="1"/>
      <c r="B316" s="1"/>
      <c r="C316" s="2"/>
      <c r="D316" s="2"/>
      <c r="E316" s="2"/>
      <c r="F316" s="2"/>
      <c r="G316" s="83"/>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row>
    <row r="317" ht="12.75" customHeight="1">
      <c r="A317" s="1"/>
      <c r="B317" s="1"/>
      <c r="C317" s="2"/>
      <c r="D317" s="2"/>
      <c r="E317" s="2"/>
      <c r="F317" s="2"/>
      <c r="G317" s="83"/>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row>
    <row r="318" ht="12.75" customHeight="1">
      <c r="A318" s="1"/>
      <c r="B318" s="1"/>
      <c r="C318" s="2"/>
      <c r="D318" s="2"/>
      <c r="E318" s="2"/>
      <c r="F318" s="2"/>
      <c r="G318" s="83"/>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row>
    <row r="319" ht="12.75" customHeight="1">
      <c r="A319" s="1"/>
      <c r="B319" s="1"/>
      <c r="C319" s="2"/>
      <c r="D319" s="2"/>
      <c r="E319" s="2"/>
      <c r="F319" s="2"/>
      <c r="G319" s="83"/>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row>
    <row r="320" ht="12.75" customHeight="1">
      <c r="A320" s="1"/>
      <c r="B320" s="1"/>
      <c r="C320" s="2"/>
      <c r="D320" s="2"/>
      <c r="E320" s="2"/>
      <c r="F320" s="2"/>
      <c r="G320" s="83"/>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row>
    <row r="321" ht="12.75" customHeight="1">
      <c r="A321" s="1"/>
      <c r="B321" s="1"/>
      <c r="C321" s="2"/>
      <c r="D321" s="2"/>
      <c r="E321" s="2"/>
      <c r="F321" s="2"/>
      <c r="G321" s="83"/>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row>
    <row r="322" ht="12.75" customHeight="1">
      <c r="A322" s="1"/>
      <c r="B322" s="1"/>
      <c r="C322" s="2"/>
      <c r="D322" s="2"/>
      <c r="E322" s="2"/>
      <c r="F322" s="2"/>
      <c r="G322" s="83"/>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row>
    <row r="323" ht="12.75" customHeight="1">
      <c r="A323" s="1"/>
      <c r="B323" s="1"/>
      <c r="C323" s="2"/>
      <c r="D323" s="2"/>
      <c r="E323" s="2"/>
      <c r="F323" s="2"/>
      <c r="G323" s="83"/>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row>
    <row r="324" ht="12.75" customHeight="1">
      <c r="A324" s="1"/>
      <c r="B324" s="1"/>
      <c r="C324" s="2"/>
      <c r="D324" s="2"/>
      <c r="E324" s="2"/>
      <c r="F324" s="2"/>
      <c r="G324" s="83"/>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row>
    <row r="325" ht="12.75" customHeight="1">
      <c r="A325" s="1"/>
      <c r="B325" s="1"/>
      <c r="C325" s="2"/>
      <c r="D325" s="2"/>
      <c r="E325" s="2"/>
      <c r="F325" s="2"/>
      <c r="G325" s="83"/>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row>
    <row r="326" ht="12.75" customHeight="1">
      <c r="A326" s="1"/>
      <c r="B326" s="1"/>
      <c r="C326" s="2"/>
      <c r="D326" s="2"/>
      <c r="E326" s="2"/>
      <c r="F326" s="2"/>
      <c r="G326" s="83"/>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row>
    <row r="327" ht="12.75" customHeight="1">
      <c r="A327" s="1"/>
      <c r="B327" s="1"/>
      <c r="C327" s="2"/>
      <c r="D327" s="2"/>
      <c r="E327" s="2"/>
      <c r="F327" s="2"/>
      <c r="G327" s="83"/>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row>
    <row r="328" ht="12.75" customHeight="1">
      <c r="A328" s="1"/>
      <c r="B328" s="1"/>
      <c r="C328" s="2"/>
      <c r="D328" s="2"/>
      <c r="E328" s="2"/>
      <c r="F328" s="2"/>
      <c r="G328" s="83"/>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row>
    <row r="329" ht="12.75" customHeight="1">
      <c r="A329" s="1"/>
      <c r="B329" s="1"/>
      <c r="C329" s="2"/>
      <c r="D329" s="2"/>
      <c r="E329" s="2"/>
      <c r="F329" s="2"/>
      <c r="G329" s="83"/>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row>
    <row r="330" ht="12.75" customHeight="1">
      <c r="A330" s="1"/>
      <c r="B330" s="1"/>
      <c r="C330" s="2"/>
      <c r="D330" s="2"/>
      <c r="E330" s="2"/>
      <c r="F330" s="2"/>
      <c r="G330" s="83"/>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row>
    <row r="331" ht="12.75" customHeight="1">
      <c r="A331" s="1"/>
      <c r="B331" s="1"/>
      <c r="C331" s="2"/>
      <c r="D331" s="2"/>
      <c r="E331" s="2"/>
      <c r="F331" s="2"/>
      <c r="G331" s="83"/>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row>
    <row r="332" ht="12.75" customHeight="1">
      <c r="A332" s="1"/>
      <c r="B332" s="1"/>
      <c r="C332" s="2"/>
      <c r="D332" s="2"/>
      <c r="E332" s="2"/>
      <c r="F332" s="2"/>
      <c r="G332" s="83"/>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row>
    <row r="333" ht="12.75" customHeight="1">
      <c r="A333" s="1"/>
      <c r="B333" s="1"/>
      <c r="C333" s="2"/>
      <c r="D333" s="2"/>
      <c r="E333" s="2"/>
      <c r="F333" s="2"/>
      <c r="G333" s="83"/>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row>
    <row r="334" ht="12.75" customHeight="1">
      <c r="A334" s="1"/>
      <c r="B334" s="1"/>
      <c r="C334" s="2"/>
      <c r="D334" s="2"/>
      <c r="E334" s="2"/>
      <c r="F334" s="2"/>
      <c r="G334" s="83"/>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row>
    <row r="335" ht="12.75" customHeight="1">
      <c r="A335" s="1"/>
      <c r="B335" s="1"/>
      <c r="C335" s="2"/>
      <c r="D335" s="2"/>
      <c r="E335" s="2"/>
      <c r="F335" s="2"/>
      <c r="G335" s="83"/>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row>
    <row r="336" ht="12.75" customHeight="1">
      <c r="A336" s="1"/>
      <c r="B336" s="1"/>
      <c r="C336" s="2"/>
      <c r="D336" s="2"/>
      <c r="E336" s="2"/>
      <c r="F336" s="2"/>
      <c r="G336" s="83"/>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row>
    <row r="337" ht="12.75" customHeight="1">
      <c r="A337" s="1"/>
      <c r="B337" s="1"/>
      <c r="C337" s="2"/>
      <c r="D337" s="2"/>
      <c r="E337" s="2"/>
      <c r="F337" s="2"/>
      <c r="G337" s="83"/>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row>
    <row r="338" ht="12.75" customHeight="1">
      <c r="A338" s="1"/>
      <c r="B338" s="1"/>
      <c r="C338" s="2"/>
      <c r="D338" s="2"/>
      <c r="E338" s="2"/>
      <c r="F338" s="2"/>
      <c r="G338" s="83"/>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row>
    <row r="339" ht="12.75" customHeight="1">
      <c r="A339" s="1"/>
      <c r="B339" s="1"/>
      <c r="C339" s="2"/>
      <c r="D339" s="2"/>
      <c r="E339" s="2"/>
      <c r="F339" s="2"/>
      <c r="G339" s="83"/>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row>
    <row r="340" ht="12.75" customHeight="1">
      <c r="A340" s="1"/>
      <c r="B340" s="1"/>
      <c r="C340" s="2"/>
      <c r="D340" s="2"/>
      <c r="E340" s="2"/>
      <c r="F340" s="2"/>
      <c r="G340" s="83"/>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row>
    <row r="341" ht="12.75" customHeight="1">
      <c r="A341" s="1"/>
      <c r="B341" s="1"/>
      <c r="C341" s="2"/>
      <c r="D341" s="2"/>
      <c r="E341" s="2"/>
      <c r="F341" s="2"/>
      <c r="G341" s="83"/>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row>
    <row r="342" ht="12.75" customHeight="1">
      <c r="A342" s="1"/>
      <c r="B342" s="1"/>
      <c r="C342" s="2"/>
      <c r="D342" s="2"/>
      <c r="E342" s="2"/>
      <c r="F342" s="2"/>
      <c r="G342" s="83"/>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row>
    <row r="343" ht="12.75" customHeight="1">
      <c r="A343" s="1"/>
      <c r="B343" s="1"/>
      <c r="C343" s="2"/>
      <c r="D343" s="2"/>
      <c r="E343" s="2"/>
      <c r="F343" s="2"/>
      <c r="G343" s="83"/>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row>
    <row r="344" ht="12.75" customHeight="1">
      <c r="A344" s="1"/>
      <c r="B344" s="1"/>
      <c r="C344" s="2"/>
      <c r="D344" s="2"/>
      <c r="E344" s="2"/>
      <c r="F344" s="2"/>
      <c r="G344" s="83"/>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row>
    <row r="345" ht="12.75" customHeight="1">
      <c r="A345" s="1"/>
      <c r="B345" s="1"/>
      <c r="C345" s="2"/>
      <c r="D345" s="2"/>
      <c r="E345" s="2"/>
      <c r="F345" s="2"/>
      <c r="G345" s="83"/>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row>
    <row r="346" ht="12.75" customHeight="1">
      <c r="A346" s="1"/>
      <c r="B346" s="1"/>
      <c r="C346" s="2"/>
      <c r="D346" s="2"/>
      <c r="E346" s="2"/>
      <c r="F346" s="2"/>
      <c r="G346" s="83"/>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row>
    <row r="347" ht="12.75" customHeight="1">
      <c r="A347" s="1"/>
      <c r="B347" s="1"/>
      <c r="C347" s="2"/>
      <c r="D347" s="2"/>
      <c r="E347" s="2"/>
      <c r="F347" s="2"/>
      <c r="G347" s="83"/>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row>
    <row r="348" ht="12.75" customHeight="1">
      <c r="A348" s="1"/>
      <c r="B348" s="1"/>
      <c r="C348" s="2"/>
      <c r="D348" s="2"/>
      <c r="E348" s="2"/>
      <c r="F348" s="2"/>
      <c r="G348" s="83"/>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row>
    <row r="349" ht="12.75" customHeight="1">
      <c r="A349" s="1"/>
      <c r="B349" s="1"/>
      <c r="C349" s="2"/>
      <c r="D349" s="2"/>
      <c r="E349" s="2"/>
      <c r="F349" s="2"/>
      <c r="G349" s="83"/>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row>
    <row r="350" ht="12.75" customHeight="1">
      <c r="A350" s="1"/>
      <c r="B350" s="1"/>
      <c r="C350" s="2"/>
      <c r="D350" s="2"/>
      <c r="E350" s="2"/>
      <c r="F350" s="2"/>
      <c r="G350" s="83"/>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row>
    <row r="351" ht="12.75" customHeight="1">
      <c r="A351" s="1"/>
      <c r="B351" s="1"/>
      <c r="C351" s="2"/>
      <c r="D351" s="2"/>
      <c r="E351" s="2"/>
      <c r="F351" s="2"/>
      <c r="G351" s="83"/>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row>
    <row r="352" ht="12.75" customHeight="1">
      <c r="A352" s="1"/>
      <c r="B352" s="1"/>
      <c r="C352" s="2"/>
      <c r="D352" s="2"/>
      <c r="E352" s="2"/>
      <c r="F352" s="2"/>
      <c r="G352" s="83"/>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row>
    <row r="353" ht="12.75" customHeight="1">
      <c r="A353" s="1"/>
      <c r="B353" s="1"/>
      <c r="C353" s="2"/>
      <c r="D353" s="2"/>
      <c r="E353" s="2"/>
      <c r="F353" s="2"/>
      <c r="G353" s="83"/>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row>
    <row r="354" ht="12.75" customHeight="1">
      <c r="A354" s="1"/>
      <c r="B354" s="1"/>
      <c r="C354" s="2"/>
      <c r="D354" s="2"/>
      <c r="E354" s="2"/>
      <c r="F354" s="2"/>
      <c r="G354" s="83"/>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row>
    <row r="355" ht="12.75" customHeight="1">
      <c r="A355" s="1"/>
      <c r="B355" s="1"/>
      <c r="C355" s="2"/>
      <c r="D355" s="2"/>
      <c r="E355" s="2"/>
      <c r="F355" s="2"/>
      <c r="G355" s="83"/>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row>
    <row r="356" ht="12.75" customHeight="1">
      <c r="A356" s="1"/>
      <c r="B356" s="1"/>
      <c r="C356" s="2"/>
      <c r="D356" s="2"/>
      <c r="E356" s="2"/>
      <c r="F356" s="2"/>
      <c r="G356" s="83"/>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row>
    <row r="357" ht="12.75" customHeight="1">
      <c r="A357" s="1"/>
      <c r="B357" s="1"/>
      <c r="C357" s="2"/>
      <c r="D357" s="2"/>
      <c r="E357" s="2"/>
      <c r="F357" s="2"/>
      <c r="G357" s="83"/>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row>
    <row r="358" ht="12.75" customHeight="1">
      <c r="A358" s="1"/>
      <c r="B358" s="1"/>
      <c r="C358" s="2"/>
      <c r="D358" s="2"/>
      <c r="E358" s="2"/>
      <c r="F358" s="2"/>
      <c r="G358" s="83"/>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row>
    <row r="359" ht="12.75" customHeight="1">
      <c r="A359" s="1"/>
      <c r="B359" s="1"/>
      <c r="C359" s="2"/>
      <c r="D359" s="2"/>
      <c r="E359" s="2"/>
      <c r="F359" s="2"/>
      <c r="G359" s="83"/>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row>
    <row r="360" ht="12.75" customHeight="1">
      <c r="A360" s="1"/>
      <c r="B360" s="1"/>
      <c r="C360" s="2"/>
      <c r="D360" s="2"/>
      <c r="E360" s="2"/>
      <c r="F360" s="2"/>
      <c r="G360" s="83"/>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row>
    <row r="361" ht="12.75" customHeight="1">
      <c r="A361" s="1"/>
      <c r="B361" s="1"/>
      <c r="C361" s="2"/>
      <c r="D361" s="2"/>
      <c r="E361" s="2"/>
      <c r="F361" s="2"/>
      <c r="G361" s="83"/>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row>
    <row r="362" ht="12.75" customHeight="1">
      <c r="A362" s="1"/>
      <c r="B362" s="1"/>
      <c r="C362" s="2"/>
      <c r="D362" s="2"/>
      <c r="E362" s="2"/>
      <c r="F362" s="2"/>
      <c r="G362" s="83"/>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row>
    <row r="363" ht="12.75" customHeight="1">
      <c r="A363" s="1"/>
      <c r="B363" s="1"/>
      <c r="C363" s="2"/>
      <c r="D363" s="2"/>
      <c r="E363" s="2"/>
      <c r="F363" s="2"/>
      <c r="G363" s="83"/>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row>
    <row r="364" ht="12.75" customHeight="1">
      <c r="A364" s="1"/>
      <c r="B364" s="1"/>
      <c r="C364" s="2"/>
      <c r="D364" s="2"/>
      <c r="E364" s="2"/>
      <c r="F364" s="2"/>
      <c r="G364" s="83"/>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row>
    <row r="365" ht="12.75" customHeight="1">
      <c r="A365" s="1"/>
      <c r="B365" s="1"/>
      <c r="C365" s="2"/>
      <c r="D365" s="2"/>
      <c r="E365" s="2"/>
      <c r="F365" s="2"/>
      <c r="G365" s="83"/>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row>
    <row r="366" ht="12.75" customHeight="1">
      <c r="A366" s="1"/>
      <c r="B366" s="1"/>
      <c r="C366" s="2"/>
      <c r="D366" s="2"/>
      <c r="E366" s="2"/>
      <c r="F366" s="2"/>
      <c r="G366" s="83"/>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row>
    <row r="367" ht="12.75" customHeight="1">
      <c r="A367" s="1"/>
      <c r="B367" s="1"/>
      <c r="C367" s="2"/>
      <c r="D367" s="2"/>
      <c r="E367" s="2"/>
      <c r="F367" s="2"/>
      <c r="G367" s="83"/>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row>
    <row r="368" ht="12.75" customHeight="1">
      <c r="A368" s="1"/>
      <c r="B368" s="1"/>
      <c r="C368" s="2"/>
      <c r="D368" s="2"/>
      <c r="E368" s="2"/>
      <c r="F368" s="2"/>
      <c r="G368" s="83"/>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row>
    <row r="369" ht="12.75" customHeight="1">
      <c r="A369" s="1"/>
      <c r="B369" s="1"/>
      <c r="C369" s="2"/>
      <c r="D369" s="2"/>
      <c r="E369" s="2"/>
      <c r="F369" s="2"/>
      <c r="G369" s="83"/>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row>
  </sheetData>
  <mergeCells count="25">
    <mergeCell ref="F1:K1"/>
    <mergeCell ref="I5:N5"/>
    <mergeCell ref="O6:O7"/>
    <mergeCell ref="I7:K7"/>
    <mergeCell ref="L7:N7"/>
    <mergeCell ref="I10:O10"/>
    <mergeCell ref="H17:I17"/>
    <mergeCell ref="L16:N16"/>
    <mergeCell ref="L17:N17"/>
    <mergeCell ref="L18:N18"/>
    <mergeCell ref="L19:N19"/>
    <mergeCell ref="L20:N20"/>
    <mergeCell ref="L21:N21"/>
    <mergeCell ref="L22:N22"/>
    <mergeCell ref="L30:N30"/>
    <mergeCell ref="L31:N31"/>
    <mergeCell ref="L34:M34"/>
    <mergeCell ref="A213:I213"/>
    <mergeCell ref="L23:N23"/>
    <mergeCell ref="L24:N24"/>
    <mergeCell ref="L25:N25"/>
    <mergeCell ref="L26:N26"/>
    <mergeCell ref="L27:N27"/>
    <mergeCell ref="L28:N28"/>
    <mergeCell ref="L29:N29"/>
  </mergeCells>
  <dataValidations>
    <dataValidation type="list" allowBlank="1" showErrorMessage="1" sqref="C3:C22 C210:C212 C214:C369">
      <formula1>$A$203:$A$207</formula1>
    </dataValidation>
    <dataValidation type="decimal" allowBlank="1" showErrorMessage="1" sqref="E3:E202">
      <formula1>1.0</formula1>
      <formula2>999.0</formula2>
    </dataValidation>
    <dataValidation type="list" allowBlank="1" showErrorMessage="1" sqref="F203">
      <formula1>$A$203:$A$206</formula1>
    </dataValidation>
    <dataValidation type="list" allowBlank="1" showErrorMessage="1" sqref="O17:O30">
      <formula1>$BN$11:$BN$16</formula1>
    </dataValidation>
    <dataValidation type="decimal" allowBlank="1" showErrorMessage="1" sqref="D3:D202 G205">
      <formula1>0.0</formula1>
      <formula2>999.0</formula2>
    </dataValidation>
    <dataValidation type="list" allowBlank="1" showErrorMessage="1" sqref="C23:C207">
      <formula1>$A$201:$A$205</formula1>
    </dataValidation>
  </dataValidations>
  <printOptions/>
  <pageMargins bottom="1.0" footer="0.0" header="0.0" left="0.25" right="0.2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2" width="2.0"/>
    <col customWidth="1" min="3" max="3" width="46.14"/>
    <col customWidth="1" min="4" max="4" width="50.86"/>
    <col customWidth="1" min="5" max="5" width="26.29"/>
    <col customWidth="1" min="6" max="6" width="4.14"/>
    <col customWidth="1" min="7" max="10" width="11.43"/>
    <col customWidth="1" min="11" max="11" width="45.0"/>
    <col customWidth="1" min="12" max="12" width="11.43"/>
    <col customWidth="1" min="13" max="13" width="19.57"/>
    <col customWidth="1" min="14" max="14" width="5.29"/>
    <col customWidth="1" min="15" max="15" width="11.43"/>
    <col customWidth="1" min="16" max="26" width="10.71"/>
  </cols>
  <sheetData>
    <row r="1" ht="12.75" customHeight="1">
      <c r="A1" s="3"/>
      <c r="B1" s="3"/>
      <c r="C1" s="3"/>
      <c r="D1" s="3"/>
      <c r="E1" s="3"/>
      <c r="F1" s="3"/>
      <c r="G1" s="3"/>
      <c r="H1" s="3"/>
      <c r="I1" s="3"/>
      <c r="J1" s="3"/>
      <c r="K1" s="3"/>
      <c r="L1" s="3"/>
      <c r="M1" s="3"/>
      <c r="N1" s="3"/>
      <c r="O1" s="3"/>
      <c r="P1" s="3"/>
      <c r="Q1" s="3"/>
      <c r="R1" s="3"/>
      <c r="S1" s="3"/>
      <c r="T1" s="3"/>
      <c r="U1" s="3"/>
      <c r="V1" s="3"/>
      <c r="W1" s="3"/>
      <c r="X1" s="3"/>
      <c r="Y1" s="3"/>
      <c r="Z1" s="3"/>
    </row>
    <row r="2" ht="12.75" customHeight="1">
      <c r="A2" s="3"/>
      <c r="B2" s="3"/>
      <c r="C2" s="5"/>
      <c r="D2" s="3"/>
      <c r="E2" s="8"/>
      <c r="F2" s="10"/>
      <c r="G2" s="3"/>
      <c r="H2" s="3"/>
      <c r="I2" s="3"/>
      <c r="J2" s="3"/>
      <c r="K2" s="3"/>
      <c r="L2" s="3"/>
      <c r="M2" s="3"/>
      <c r="N2" s="3"/>
      <c r="O2" s="3"/>
      <c r="P2" s="3"/>
      <c r="Q2" s="3"/>
      <c r="R2" s="3"/>
      <c r="S2" s="3"/>
      <c r="T2" s="3"/>
      <c r="U2" s="3"/>
      <c r="V2" s="3"/>
      <c r="W2" s="3"/>
      <c r="X2" s="3"/>
      <c r="Y2" s="3"/>
      <c r="Z2" s="3"/>
    </row>
    <row r="3" ht="40.5" customHeight="1">
      <c r="A3" s="3"/>
      <c r="B3" s="3"/>
      <c r="C3" s="12" t="s">
        <v>7</v>
      </c>
      <c r="F3" s="3"/>
      <c r="G3" s="3"/>
      <c r="H3" s="3"/>
      <c r="I3" s="3"/>
      <c r="J3" s="3"/>
      <c r="K3" s="3"/>
      <c r="L3" s="3"/>
      <c r="M3" s="3"/>
      <c r="N3" s="3"/>
      <c r="O3" s="3"/>
      <c r="P3" s="3"/>
      <c r="Q3" s="3"/>
      <c r="R3" s="3"/>
      <c r="S3" s="3"/>
      <c r="T3" s="3"/>
      <c r="U3" s="3"/>
      <c r="V3" s="3"/>
      <c r="W3" s="3"/>
      <c r="X3" s="3"/>
      <c r="Y3" s="3"/>
      <c r="Z3" s="3"/>
    </row>
    <row r="4" ht="12.75" customHeight="1">
      <c r="A4" s="3"/>
      <c r="B4" s="3"/>
      <c r="F4" s="3"/>
      <c r="G4" s="3"/>
      <c r="H4" s="3"/>
      <c r="I4" s="3"/>
      <c r="J4" s="3"/>
      <c r="K4" s="3"/>
      <c r="L4" s="3"/>
      <c r="M4" s="3"/>
      <c r="N4" s="3"/>
      <c r="O4" s="3"/>
      <c r="P4" s="3"/>
      <c r="Q4" s="3"/>
      <c r="R4" s="3"/>
      <c r="S4" s="3"/>
      <c r="T4" s="3"/>
      <c r="U4" s="3"/>
      <c r="V4" s="3"/>
      <c r="W4" s="3"/>
      <c r="X4" s="3"/>
      <c r="Y4" s="3"/>
      <c r="Z4" s="3"/>
    </row>
    <row r="5" ht="12.75" customHeight="1">
      <c r="A5" s="3"/>
      <c r="B5" s="3"/>
      <c r="C5" s="5"/>
      <c r="D5" s="3"/>
      <c r="E5" s="8"/>
      <c r="F5" s="10"/>
      <c r="G5" s="3"/>
      <c r="H5" s="3"/>
      <c r="I5" s="3"/>
      <c r="J5" s="3"/>
      <c r="K5" s="3"/>
      <c r="L5" s="3"/>
      <c r="M5" s="3"/>
      <c r="N5" s="3"/>
      <c r="O5" s="3"/>
      <c r="P5" s="3"/>
      <c r="Q5" s="3"/>
      <c r="R5" s="3"/>
      <c r="S5" s="3"/>
      <c r="T5" s="3"/>
      <c r="U5" s="3"/>
      <c r="V5" s="3"/>
      <c r="W5" s="3"/>
      <c r="X5" s="3"/>
      <c r="Y5" s="3"/>
      <c r="Z5" s="3"/>
    </row>
    <row r="6" ht="12.75" customHeight="1">
      <c r="A6" s="3"/>
      <c r="B6" s="3"/>
      <c r="C6" s="5"/>
      <c r="D6" s="8"/>
      <c r="E6" s="16" t="s">
        <v>10</v>
      </c>
      <c r="F6" s="10"/>
      <c r="G6" s="3"/>
      <c r="H6" s="3"/>
      <c r="I6" s="3"/>
      <c r="J6" s="3"/>
      <c r="K6" s="3"/>
      <c r="L6" s="3"/>
      <c r="M6" s="3"/>
      <c r="N6" s="3"/>
      <c r="O6" s="3"/>
      <c r="P6" s="3"/>
      <c r="Q6" s="3"/>
      <c r="R6" s="3"/>
      <c r="S6" s="3"/>
      <c r="T6" s="3"/>
      <c r="U6" s="3"/>
      <c r="V6" s="3"/>
      <c r="W6" s="3"/>
      <c r="X6" s="3"/>
      <c r="Y6" s="3"/>
      <c r="Z6" s="3"/>
    </row>
    <row r="7" ht="12.75" customHeight="1">
      <c r="A7" s="3"/>
      <c r="B7" s="3"/>
      <c r="C7" s="5"/>
      <c r="D7" s="8"/>
      <c r="E7" s="17">
        <f>(F7*0.01)+0.65</f>
        <v>0.99</v>
      </c>
      <c r="F7" s="19">
        <f>SUM(F13:F166)</f>
        <v>34</v>
      </c>
      <c r="G7" s="3"/>
      <c r="H7" s="3"/>
      <c r="I7" s="3"/>
      <c r="J7" s="3"/>
      <c r="K7" s="3"/>
      <c r="L7" s="3"/>
      <c r="M7" s="3"/>
      <c r="N7" s="3"/>
      <c r="O7" s="3"/>
      <c r="P7" s="3"/>
      <c r="Q7" s="3"/>
      <c r="R7" s="3"/>
      <c r="S7" s="3"/>
      <c r="T7" s="3"/>
      <c r="U7" s="3"/>
      <c r="V7" s="3"/>
      <c r="W7" s="3"/>
      <c r="X7" s="3"/>
      <c r="Y7" s="3"/>
      <c r="Z7" s="3"/>
    </row>
    <row r="8" ht="12.75" customHeight="1">
      <c r="A8" s="3"/>
      <c r="B8" s="3"/>
      <c r="C8" s="20" t="s">
        <v>11</v>
      </c>
      <c r="D8" s="3"/>
      <c r="E8" s="22"/>
      <c r="F8" s="19"/>
      <c r="G8" s="3"/>
      <c r="H8" s="3"/>
      <c r="I8" s="3"/>
      <c r="J8" s="3"/>
      <c r="K8" s="3"/>
      <c r="L8" s="3"/>
      <c r="M8" s="3"/>
      <c r="N8" s="3"/>
      <c r="O8" s="3"/>
      <c r="P8" s="3"/>
      <c r="Q8" s="3"/>
      <c r="R8" s="3"/>
      <c r="S8" s="3"/>
      <c r="T8" s="3"/>
      <c r="U8" s="3"/>
      <c r="V8" s="3"/>
      <c r="W8" s="3"/>
      <c r="X8" s="3"/>
      <c r="Y8" s="3"/>
      <c r="Z8" s="3"/>
    </row>
    <row r="9" ht="12.75" customHeight="1">
      <c r="A9" s="3"/>
      <c r="B9" s="3"/>
      <c r="C9" s="20"/>
      <c r="D9" s="3"/>
      <c r="E9" s="8"/>
      <c r="F9" s="19"/>
      <c r="G9" s="3"/>
      <c r="H9" s="3"/>
      <c r="I9" s="3"/>
      <c r="J9" s="3"/>
      <c r="K9" s="3"/>
      <c r="L9" s="3"/>
      <c r="M9" s="3"/>
      <c r="N9" s="3"/>
      <c r="O9" s="3"/>
      <c r="P9" s="3"/>
      <c r="Q9" s="3"/>
      <c r="R9" s="3"/>
      <c r="S9" s="3"/>
      <c r="T9" s="3"/>
      <c r="U9" s="3"/>
      <c r="V9" s="3"/>
      <c r="W9" s="3"/>
      <c r="X9" s="3"/>
      <c r="Y9" s="3"/>
      <c r="Z9" s="3"/>
    </row>
    <row r="10" ht="12.75" customHeight="1">
      <c r="A10" s="3"/>
      <c r="B10" s="3"/>
      <c r="C10" s="5" t="s">
        <v>13</v>
      </c>
      <c r="D10" s="3"/>
      <c r="E10" s="3"/>
      <c r="F10" s="10"/>
      <c r="G10" s="3"/>
      <c r="H10" s="3"/>
      <c r="I10" s="3"/>
      <c r="J10" s="3"/>
      <c r="K10" s="3"/>
      <c r="L10" s="3"/>
      <c r="M10" s="3"/>
      <c r="N10" s="3"/>
      <c r="O10" s="3"/>
      <c r="P10" s="3"/>
      <c r="Q10" s="3"/>
      <c r="R10" s="3"/>
      <c r="S10" s="3"/>
      <c r="T10" s="3"/>
      <c r="U10" s="3"/>
      <c r="V10" s="3"/>
      <c r="W10" s="3"/>
      <c r="X10" s="3"/>
      <c r="Y10" s="3"/>
      <c r="Z10" s="3"/>
    </row>
    <row r="11" ht="38.25" customHeight="1">
      <c r="A11" s="3"/>
      <c r="B11" s="3"/>
      <c r="C11" s="27" t="s">
        <v>18</v>
      </c>
      <c r="D11" s="28"/>
      <c r="E11" s="3"/>
      <c r="F11" s="10"/>
      <c r="G11" s="3"/>
      <c r="H11" s="3"/>
      <c r="I11" s="3"/>
      <c r="J11" s="3"/>
      <c r="K11" s="3"/>
      <c r="L11" s="3"/>
      <c r="M11" s="3"/>
      <c r="N11" s="3"/>
      <c r="O11" s="3"/>
      <c r="P11" s="3"/>
      <c r="Q11" s="3"/>
      <c r="R11" s="3"/>
      <c r="S11" s="3"/>
      <c r="T11" s="3"/>
      <c r="U11" s="3"/>
      <c r="V11" s="3"/>
      <c r="W11" s="3"/>
      <c r="X11" s="3"/>
      <c r="Y11" s="3"/>
      <c r="Z11" s="3"/>
    </row>
    <row r="12" ht="12.75" customHeight="1">
      <c r="A12" s="3"/>
      <c r="B12" s="3"/>
      <c r="C12" s="5"/>
      <c r="D12" s="3"/>
      <c r="E12" s="3"/>
      <c r="F12" s="10"/>
      <c r="G12" s="3"/>
      <c r="H12" s="3"/>
      <c r="I12" s="3"/>
      <c r="J12" s="3"/>
      <c r="K12" s="3"/>
      <c r="L12" s="3"/>
      <c r="M12" s="3"/>
      <c r="N12" s="3"/>
      <c r="O12" s="3"/>
      <c r="P12" s="3"/>
      <c r="Q12" s="3"/>
      <c r="R12" s="3"/>
      <c r="S12" s="3"/>
      <c r="T12" s="3"/>
      <c r="U12" s="3"/>
      <c r="V12" s="3"/>
      <c r="W12" s="3"/>
      <c r="X12" s="3"/>
      <c r="Y12" s="3"/>
      <c r="Z12" s="3"/>
    </row>
    <row r="13" ht="25.5" customHeight="1">
      <c r="A13" s="3"/>
      <c r="B13" s="3"/>
      <c r="C13" s="32" t="s">
        <v>20</v>
      </c>
      <c r="D13" s="33"/>
      <c r="E13" s="34" t="str">
        <f>VLOOKUP($C13,$C$209:$E$214,3,0)</f>
        <v>Influencia significativa</v>
      </c>
      <c r="F13" s="36">
        <f>VLOOKUP($E13,$C$200:$D$205,2,0)</f>
        <v>4</v>
      </c>
      <c r="G13" s="3"/>
      <c r="H13" s="3"/>
      <c r="I13" s="3"/>
      <c r="J13" s="3"/>
      <c r="K13" s="3"/>
      <c r="L13" s="3"/>
      <c r="M13" s="3"/>
      <c r="N13" s="3"/>
      <c r="O13" s="3"/>
      <c r="P13" s="3"/>
      <c r="Q13" s="3"/>
      <c r="R13" s="3"/>
      <c r="S13" s="3"/>
      <c r="T13" s="3"/>
      <c r="U13" s="3"/>
      <c r="V13" s="3"/>
      <c r="W13" s="3"/>
      <c r="X13" s="3"/>
      <c r="Y13" s="3"/>
      <c r="Z13" s="3"/>
    </row>
    <row r="14" ht="12.75" customHeight="1">
      <c r="A14" s="3"/>
      <c r="B14" s="3"/>
      <c r="C14" s="40"/>
      <c r="D14" s="3"/>
      <c r="E14" s="3"/>
      <c r="F14" s="36"/>
      <c r="G14" s="3"/>
      <c r="H14" s="3"/>
      <c r="I14" s="3"/>
      <c r="J14" s="3"/>
      <c r="K14" s="3"/>
      <c r="L14" s="3"/>
      <c r="M14" s="3"/>
      <c r="N14" s="3"/>
      <c r="O14" s="3"/>
      <c r="P14" s="3"/>
      <c r="Q14" s="3"/>
      <c r="R14" s="3"/>
      <c r="S14" s="3"/>
      <c r="T14" s="3"/>
      <c r="U14" s="3"/>
      <c r="V14" s="3"/>
      <c r="W14" s="3"/>
      <c r="X14" s="3"/>
      <c r="Y14" s="3"/>
      <c r="Z14" s="3"/>
    </row>
    <row r="15" ht="12.75" customHeight="1">
      <c r="A15" s="3"/>
      <c r="B15" s="3"/>
      <c r="C15" s="3"/>
      <c r="D15" s="3"/>
      <c r="E15" s="3"/>
      <c r="F15" s="36"/>
      <c r="G15" s="3"/>
      <c r="H15" s="3"/>
      <c r="I15" s="3"/>
      <c r="J15" s="3"/>
      <c r="K15" s="3"/>
      <c r="L15" s="3"/>
      <c r="M15" s="3"/>
      <c r="N15" s="3"/>
      <c r="O15" s="3"/>
      <c r="P15" s="3"/>
      <c r="Q15" s="3"/>
      <c r="R15" s="3"/>
      <c r="S15" s="3"/>
      <c r="T15" s="3"/>
      <c r="U15" s="3"/>
      <c r="V15" s="3"/>
      <c r="W15" s="3"/>
      <c r="X15" s="3"/>
      <c r="Y15" s="3"/>
      <c r="Z15" s="3"/>
    </row>
    <row r="16" ht="12.75" customHeight="1">
      <c r="A16" s="3"/>
      <c r="B16" s="3"/>
      <c r="C16" s="40"/>
      <c r="D16" s="3"/>
      <c r="E16" s="3"/>
      <c r="F16" s="36"/>
      <c r="G16" s="3"/>
      <c r="H16" s="3"/>
      <c r="I16" s="3"/>
      <c r="J16" s="3"/>
      <c r="K16" s="3"/>
      <c r="L16" s="3"/>
      <c r="M16" s="3"/>
      <c r="N16" s="3"/>
      <c r="O16" s="3"/>
      <c r="P16" s="3"/>
      <c r="Q16" s="3"/>
      <c r="R16" s="3"/>
      <c r="S16" s="3"/>
      <c r="T16" s="3"/>
      <c r="U16" s="3"/>
      <c r="V16" s="3"/>
      <c r="W16" s="3"/>
      <c r="X16" s="3"/>
      <c r="Y16" s="3"/>
      <c r="Z16" s="3"/>
    </row>
    <row r="17" ht="12.75" customHeight="1">
      <c r="A17" s="3"/>
      <c r="B17" s="3"/>
      <c r="C17" s="20" t="s">
        <v>25</v>
      </c>
      <c r="D17" s="3"/>
      <c r="E17" s="22"/>
      <c r="F17" s="36"/>
      <c r="G17" s="3"/>
      <c r="H17" s="3"/>
      <c r="I17" s="3"/>
      <c r="J17" s="3"/>
      <c r="K17" s="3"/>
      <c r="L17" s="3"/>
      <c r="M17" s="3"/>
      <c r="N17" s="3"/>
      <c r="O17" s="3"/>
      <c r="P17" s="3"/>
      <c r="Q17" s="3"/>
      <c r="R17" s="3"/>
      <c r="S17" s="3"/>
      <c r="T17" s="3"/>
      <c r="U17" s="3"/>
      <c r="V17" s="3"/>
      <c r="W17" s="3"/>
      <c r="X17" s="3"/>
      <c r="Y17" s="3"/>
      <c r="Z17" s="3"/>
    </row>
    <row r="18" ht="12.75" customHeight="1">
      <c r="A18" s="3"/>
      <c r="B18" s="3"/>
      <c r="C18" s="20"/>
      <c r="D18" s="3"/>
      <c r="E18" s="8"/>
      <c r="F18" s="36"/>
      <c r="G18" s="3"/>
      <c r="H18" s="3"/>
      <c r="I18" s="3"/>
      <c r="J18" s="3"/>
      <c r="K18" s="3"/>
      <c r="L18" s="3"/>
      <c r="M18" s="3"/>
      <c r="N18" s="3"/>
      <c r="O18" s="3"/>
      <c r="P18" s="3"/>
      <c r="Q18" s="3"/>
      <c r="R18" s="3"/>
      <c r="S18" s="3"/>
      <c r="T18" s="3"/>
      <c r="U18" s="3"/>
      <c r="V18" s="3"/>
      <c r="W18" s="3"/>
      <c r="X18" s="3"/>
      <c r="Y18" s="3"/>
      <c r="Z18" s="3"/>
    </row>
    <row r="19" ht="12.75" customHeight="1">
      <c r="A19" s="3"/>
      <c r="B19" s="3"/>
      <c r="C19" s="5" t="s">
        <v>29</v>
      </c>
      <c r="D19" s="3"/>
      <c r="E19" s="3"/>
      <c r="F19" s="36"/>
      <c r="G19" s="3"/>
      <c r="H19" s="3"/>
      <c r="I19" s="3"/>
      <c r="J19" s="3"/>
      <c r="K19" s="3"/>
      <c r="L19" s="3"/>
      <c r="M19" s="3"/>
      <c r="N19" s="3"/>
      <c r="O19" s="3"/>
      <c r="P19" s="3"/>
      <c r="Q19" s="3"/>
      <c r="R19" s="3"/>
      <c r="S19" s="3"/>
      <c r="T19" s="3"/>
      <c r="U19" s="3"/>
      <c r="V19" s="3"/>
      <c r="W19" s="3"/>
      <c r="X19" s="3"/>
      <c r="Y19" s="3"/>
      <c r="Z19" s="3"/>
    </row>
    <row r="20" ht="30.0" customHeight="1">
      <c r="A20" s="3"/>
      <c r="B20" s="3"/>
      <c r="C20" s="27" t="s">
        <v>32</v>
      </c>
      <c r="D20" s="28"/>
      <c r="E20" s="3"/>
      <c r="F20" s="36"/>
      <c r="G20" s="3"/>
      <c r="H20" s="3"/>
      <c r="I20" s="3"/>
      <c r="J20" s="3"/>
      <c r="K20" s="3"/>
      <c r="L20" s="3"/>
      <c r="M20" s="3"/>
      <c r="N20" s="3"/>
      <c r="O20" s="3"/>
      <c r="P20" s="3"/>
      <c r="Q20" s="3"/>
      <c r="R20" s="3"/>
      <c r="S20" s="3"/>
      <c r="T20" s="3"/>
      <c r="U20" s="3"/>
      <c r="V20" s="3"/>
      <c r="W20" s="3"/>
      <c r="X20" s="3"/>
      <c r="Y20" s="3"/>
      <c r="Z20" s="3"/>
    </row>
    <row r="21" ht="12.75" customHeight="1">
      <c r="A21" s="3"/>
      <c r="B21" s="3"/>
      <c r="C21" s="5"/>
      <c r="D21" s="3"/>
      <c r="E21" s="3"/>
      <c r="F21" s="36"/>
      <c r="G21" s="3"/>
      <c r="H21" s="3"/>
      <c r="I21" s="3"/>
      <c r="J21" s="3"/>
      <c r="K21" s="3"/>
      <c r="L21" s="3"/>
      <c r="M21" s="3"/>
      <c r="N21" s="3"/>
      <c r="O21" s="3"/>
      <c r="P21" s="3"/>
      <c r="Q21" s="3"/>
      <c r="R21" s="3"/>
      <c r="S21" s="3"/>
      <c r="T21" s="3"/>
      <c r="U21" s="3"/>
      <c r="V21" s="3"/>
      <c r="W21" s="3"/>
      <c r="X21" s="3"/>
      <c r="Y21" s="3"/>
      <c r="Z21" s="3"/>
    </row>
    <row r="22" ht="25.5" customHeight="1">
      <c r="A22" s="3"/>
      <c r="B22" s="3"/>
      <c r="C22" s="32" t="s">
        <v>34</v>
      </c>
      <c r="D22" s="33"/>
      <c r="E22" s="34" t="str">
        <f>VLOOKUP($C22,$C$216:$E$221,3,0)</f>
        <v>Influencia media</v>
      </c>
      <c r="F22" s="36">
        <f>VLOOKUP($E22,$C$200:$D$205,2,0)</f>
        <v>3</v>
      </c>
      <c r="G22" s="3"/>
      <c r="H22" s="3"/>
      <c r="I22" s="3"/>
      <c r="J22" s="3"/>
      <c r="K22" s="3"/>
      <c r="L22" s="3"/>
      <c r="M22" s="3"/>
      <c r="N22" s="3"/>
      <c r="O22" s="3"/>
      <c r="P22" s="3"/>
      <c r="Q22" s="3"/>
      <c r="R22" s="3"/>
      <c r="S22" s="3"/>
      <c r="T22" s="3"/>
      <c r="U22" s="3"/>
      <c r="V22" s="3"/>
      <c r="W22" s="3"/>
      <c r="X22" s="3"/>
      <c r="Y22" s="3"/>
      <c r="Z22" s="3"/>
    </row>
    <row r="23" ht="12.75" customHeight="1">
      <c r="A23" s="3"/>
      <c r="B23" s="3"/>
      <c r="C23" s="40"/>
      <c r="D23" s="3"/>
      <c r="E23" s="3"/>
      <c r="F23" s="36"/>
      <c r="G23" s="3"/>
      <c r="H23" s="3"/>
      <c r="I23" s="3"/>
      <c r="J23" s="3"/>
      <c r="K23" s="3"/>
      <c r="L23" s="3"/>
      <c r="M23" s="3"/>
      <c r="N23" s="3"/>
      <c r="O23" s="3"/>
      <c r="P23" s="3"/>
      <c r="Q23" s="3"/>
      <c r="R23" s="3"/>
      <c r="S23" s="3"/>
      <c r="T23" s="3"/>
      <c r="U23" s="3"/>
      <c r="V23" s="3"/>
      <c r="W23" s="3"/>
      <c r="X23" s="3"/>
      <c r="Y23" s="3"/>
      <c r="Z23" s="3"/>
    </row>
    <row r="24" ht="12.75" customHeight="1">
      <c r="A24" s="3"/>
      <c r="B24" s="3"/>
      <c r="C24" s="54"/>
      <c r="D24" s="55"/>
      <c r="E24" s="3"/>
      <c r="F24" s="36"/>
      <c r="G24" s="3"/>
      <c r="H24" s="3"/>
      <c r="I24" s="3"/>
      <c r="J24" s="3"/>
      <c r="K24" s="3"/>
      <c r="L24" s="3"/>
      <c r="M24" s="3"/>
      <c r="N24" s="3"/>
      <c r="O24" s="3"/>
      <c r="P24" s="3"/>
      <c r="Q24" s="3"/>
      <c r="R24" s="3"/>
      <c r="S24" s="3"/>
      <c r="T24" s="3"/>
      <c r="U24" s="3"/>
      <c r="V24" s="3"/>
      <c r="W24" s="3"/>
      <c r="X24" s="3"/>
      <c r="Y24" s="3"/>
      <c r="Z24" s="3"/>
    </row>
    <row r="25" ht="12.75" customHeight="1">
      <c r="A25" s="3"/>
      <c r="B25" s="3"/>
      <c r="C25" s="57"/>
      <c r="D25" s="58"/>
      <c r="E25" s="3"/>
      <c r="F25" s="36"/>
      <c r="G25" s="3"/>
      <c r="H25" s="3"/>
      <c r="I25" s="3"/>
      <c r="J25" s="3"/>
      <c r="K25" s="3"/>
      <c r="L25" s="3"/>
      <c r="M25" s="3"/>
      <c r="N25" s="3"/>
      <c r="O25" s="3"/>
      <c r="P25" s="3"/>
      <c r="Q25" s="3"/>
      <c r="R25" s="3"/>
      <c r="S25" s="3"/>
      <c r="T25" s="3"/>
      <c r="U25" s="3"/>
      <c r="V25" s="3"/>
      <c r="W25" s="3"/>
      <c r="X25" s="3"/>
      <c r="Y25" s="3"/>
      <c r="Z25" s="3"/>
    </row>
    <row r="26" ht="12.75" customHeight="1">
      <c r="A26" s="3"/>
      <c r="B26" s="3"/>
      <c r="C26" s="20" t="s">
        <v>38</v>
      </c>
      <c r="D26" s="3"/>
      <c r="E26" s="22"/>
      <c r="F26" s="36"/>
      <c r="G26" s="3"/>
      <c r="H26" s="3"/>
      <c r="I26" s="3"/>
      <c r="J26" s="3"/>
      <c r="K26" s="3"/>
      <c r="L26" s="3"/>
      <c r="M26" s="3"/>
      <c r="N26" s="3"/>
      <c r="O26" s="3"/>
      <c r="P26" s="3"/>
      <c r="Q26" s="3"/>
      <c r="R26" s="3"/>
      <c r="S26" s="3"/>
      <c r="T26" s="3"/>
      <c r="U26" s="3"/>
      <c r="V26" s="3"/>
      <c r="W26" s="3"/>
      <c r="X26" s="3"/>
      <c r="Y26" s="3"/>
      <c r="Z26" s="3"/>
    </row>
    <row r="27" ht="12.75" customHeight="1">
      <c r="A27" s="3"/>
      <c r="B27" s="3"/>
      <c r="C27" s="20"/>
      <c r="D27" s="3"/>
      <c r="E27" s="8"/>
      <c r="F27" s="36"/>
      <c r="G27" s="3"/>
      <c r="H27" s="3"/>
      <c r="I27" s="3"/>
      <c r="J27" s="3"/>
      <c r="K27" s="3"/>
      <c r="L27" s="3"/>
      <c r="M27" s="3"/>
      <c r="N27" s="3"/>
      <c r="O27" s="3"/>
      <c r="P27" s="3"/>
      <c r="Q27" s="3"/>
      <c r="R27" s="3"/>
      <c r="S27" s="3"/>
      <c r="T27" s="3"/>
      <c r="U27" s="3"/>
      <c r="V27" s="3"/>
      <c r="W27" s="3"/>
      <c r="X27" s="3"/>
      <c r="Y27" s="3"/>
      <c r="Z27" s="3"/>
    </row>
    <row r="28" ht="12.75" customHeight="1">
      <c r="A28" s="3"/>
      <c r="B28" s="3"/>
      <c r="C28" s="5" t="s">
        <v>39</v>
      </c>
      <c r="D28" s="3"/>
      <c r="E28" s="3"/>
      <c r="F28" s="36"/>
      <c r="G28" s="3"/>
      <c r="H28" s="3"/>
      <c r="I28" s="3"/>
      <c r="J28" s="3"/>
      <c r="K28" s="3"/>
      <c r="L28" s="3"/>
      <c r="M28" s="3"/>
      <c r="N28" s="3"/>
      <c r="O28" s="3"/>
      <c r="P28" s="3"/>
      <c r="Q28" s="3"/>
      <c r="R28" s="3"/>
      <c r="S28" s="3"/>
      <c r="T28" s="3"/>
      <c r="U28" s="3"/>
      <c r="V28" s="3"/>
      <c r="W28" s="3"/>
      <c r="X28" s="3"/>
      <c r="Y28" s="3"/>
      <c r="Z28" s="3"/>
    </row>
    <row r="29" ht="30.0" customHeight="1">
      <c r="A29" s="3"/>
      <c r="B29" s="3"/>
      <c r="C29" s="27" t="s">
        <v>40</v>
      </c>
      <c r="D29" s="28"/>
      <c r="E29" s="3"/>
      <c r="F29" s="36"/>
      <c r="G29" s="3"/>
      <c r="H29" s="3"/>
      <c r="I29" s="3"/>
      <c r="J29" s="3"/>
      <c r="K29" s="3"/>
      <c r="L29" s="3"/>
      <c r="M29" s="3"/>
      <c r="N29" s="3"/>
      <c r="O29" s="3"/>
      <c r="P29" s="3"/>
      <c r="Q29" s="3"/>
      <c r="R29" s="3"/>
      <c r="S29" s="3"/>
      <c r="T29" s="3"/>
      <c r="U29" s="3"/>
      <c r="V29" s="3"/>
      <c r="W29" s="3"/>
      <c r="X29" s="3"/>
      <c r="Y29" s="3"/>
      <c r="Z29" s="3"/>
    </row>
    <row r="30" ht="12.75" customHeight="1">
      <c r="A30" s="3"/>
      <c r="B30" s="3"/>
      <c r="C30" s="5"/>
      <c r="D30" s="3"/>
      <c r="E30" s="3"/>
      <c r="F30" s="36"/>
      <c r="G30" s="3"/>
      <c r="H30" s="3"/>
      <c r="I30" s="3"/>
      <c r="J30" s="3"/>
      <c r="K30" s="3"/>
      <c r="L30" s="3"/>
      <c r="M30" s="3"/>
      <c r="N30" s="3"/>
      <c r="O30" s="3"/>
      <c r="P30" s="3"/>
      <c r="Q30" s="3"/>
      <c r="R30" s="3"/>
      <c r="S30" s="3"/>
      <c r="T30" s="3"/>
      <c r="U30" s="3"/>
      <c r="V30" s="3"/>
      <c r="W30" s="3"/>
      <c r="X30" s="3"/>
      <c r="Y30" s="3"/>
      <c r="Z30" s="3"/>
    </row>
    <row r="31" ht="25.5" customHeight="1">
      <c r="A31" s="3"/>
      <c r="B31" s="3"/>
      <c r="C31" s="32" t="s">
        <v>43</v>
      </c>
      <c r="D31" s="33"/>
      <c r="E31" s="34" t="str">
        <f>VLOOKUP($C31,$C$223:$E$228,3,0)</f>
        <v>Influencia media</v>
      </c>
      <c r="F31" s="36">
        <f>VLOOKUP($E31,$C$200:$D$205,2,0)</f>
        <v>3</v>
      </c>
      <c r="G31" s="3"/>
      <c r="H31" s="3"/>
      <c r="I31" s="3"/>
      <c r="J31" s="3"/>
      <c r="K31" s="3"/>
      <c r="L31" s="3"/>
      <c r="M31" s="3"/>
      <c r="N31" s="3"/>
      <c r="O31" s="3"/>
      <c r="P31" s="3"/>
      <c r="Q31" s="3"/>
      <c r="R31" s="3"/>
      <c r="S31" s="3"/>
      <c r="T31" s="3"/>
      <c r="U31" s="3"/>
      <c r="V31" s="3"/>
      <c r="W31" s="3"/>
      <c r="X31" s="3"/>
      <c r="Y31" s="3"/>
      <c r="Z31" s="3"/>
    </row>
    <row r="32" ht="12.75" customHeight="1">
      <c r="A32" s="3"/>
      <c r="B32" s="3"/>
      <c r="C32" s="57"/>
      <c r="D32" s="58"/>
      <c r="E32" s="3"/>
      <c r="F32" s="36"/>
      <c r="G32" s="3"/>
      <c r="H32" s="3"/>
      <c r="I32" s="3"/>
      <c r="J32" s="3"/>
      <c r="K32" s="3"/>
      <c r="L32" s="3"/>
      <c r="M32" s="3"/>
      <c r="N32" s="3"/>
      <c r="O32" s="3"/>
      <c r="P32" s="3"/>
      <c r="Q32" s="3"/>
      <c r="R32" s="3"/>
      <c r="S32" s="3"/>
      <c r="T32" s="3"/>
      <c r="U32" s="3"/>
      <c r="V32" s="3"/>
      <c r="W32" s="3"/>
      <c r="X32" s="3"/>
      <c r="Y32" s="3"/>
      <c r="Z32" s="3"/>
    </row>
    <row r="33" ht="12.75" customHeight="1">
      <c r="A33" s="3"/>
      <c r="B33" s="3"/>
      <c r="C33" s="57"/>
      <c r="D33" s="58"/>
      <c r="E33" s="3"/>
      <c r="F33" s="36"/>
      <c r="G33" s="3"/>
      <c r="H33" s="3"/>
      <c r="I33" s="3"/>
      <c r="J33" s="3"/>
      <c r="K33" s="3"/>
      <c r="L33" s="3"/>
      <c r="M33" s="3"/>
      <c r="N33" s="3"/>
      <c r="O33" s="3"/>
      <c r="P33" s="3"/>
      <c r="Q33" s="3"/>
      <c r="R33" s="3"/>
      <c r="S33" s="3"/>
      <c r="T33" s="3"/>
      <c r="U33" s="3"/>
      <c r="V33" s="3"/>
      <c r="W33" s="3"/>
      <c r="X33" s="3"/>
      <c r="Y33" s="3"/>
      <c r="Z33" s="3"/>
    </row>
    <row r="34" ht="12.75" customHeight="1">
      <c r="A34" s="3"/>
      <c r="B34" s="3"/>
      <c r="C34" s="57"/>
      <c r="D34" s="58"/>
      <c r="E34" s="3"/>
      <c r="F34" s="36"/>
      <c r="G34" s="3"/>
      <c r="H34" s="3"/>
      <c r="I34" s="3"/>
      <c r="J34" s="3"/>
      <c r="K34" s="3"/>
      <c r="L34" s="3"/>
      <c r="M34" s="3"/>
      <c r="N34" s="3"/>
      <c r="O34" s="3"/>
      <c r="P34" s="3"/>
      <c r="Q34" s="3"/>
      <c r="R34" s="3"/>
      <c r="S34" s="3"/>
      <c r="T34" s="3"/>
      <c r="U34" s="3"/>
      <c r="V34" s="3"/>
      <c r="W34" s="3"/>
      <c r="X34" s="3"/>
      <c r="Y34" s="3"/>
      <c r="Z34" s="3"/>
    </row>
    <row r="35" ht="12.75" customHeight="1">
      <c r="A35" s="3"/>
      <c r="B35" s="3"/>
      <c r="C35" s="20" t="s">
        <v>48</v>
      </c>
      <c r="D35" s="3"/>
      <c r="E35" s="22"/>
      <c r="F35" s="36"/>
      <c r="G35" s="3"/>
      <c r="H35" s="3"/>
      <c r="I35" s="3"/>
      <c r="J35" s="3"/>
      <c r="K35" s="3"/>
      <c r="L35" s="3"/>
      <c r="M35" s="3"/>
      <c r="N35" s="3"/>
      <c r="O35" s="3"/>
      <c r="P35" s="3"/>
      <c r="Q35" s="3"/>
      <c r="R35" s="3"/>
      <c r="S35" s="3"/>
      <c r="T35" s="3"/>
      <c r="U35" s="3"/>
      <c r="V35" s="3"/>
      <c r="W35" s="3"/>
      <c r="X35" s="3"/>
      <c r="Y35" s="3"/>
      <c r="Z35" s="3"/>
    </row>
    <row r="36" ht="12.75" customHeight="1">
      <c r="A36" s="3"/>
      <c r="B36" s="3"/>
      <c r="C36" s="20"/>
      <c r="D36" s="3"/>
      <c r="E36" s="8"/>
      <c r="F36" s="36"/>
      <c r="G36" s="3"/>
      <c r="H36" s="3"/>
      <c r="I36" s="3"/>
      <c r="J36" s="3"/>
      <c r="K36" s="3"/>
      <c r="L36" s="3"/>
      <c r="M36" s="3"/>
      <c r="N36" s="3"/>
      <c r="O36" s="3"/>
      <c r="P36" s="3"/>
      <c r="Q36" s="3"/>
      <c r="R36" s="3"/>
      <c r="S36" s="3"/>
      <c r="T36" s="3"/>
      <c r="U36" s="3"/>
      <c r="V36" s="3"/>
      <c r="W36" s="3"/>
      <c r="X36" s="3"/>
      <c r="Y36" s="3"/>
      <c r="Z36" s="3"/>
    </row>
    <row r="37" ht="12.75" customHeight="1">
      <c r="A37" s="3"/>
      <c r="B37" s="3"/>
      <c r="C37" s="5" t="s">
        <v>49</v>
      </c>
      <c r="D37" s="3"/>
      <c r="E37" s="3"/>
      <c r="F37" s="36"/>
      <c r="G37" s="3"/>
      <c r="H37" s="3"/>
      <c r="I37" s="3"/>
      <c r="J37" s="3"/>
      <c r="K37" s="3"/>
      <c r="L37" s="3"/>
      <c r="M37" s="3"/>
      <c r="N37" s="3"/>
      <c r="O37" s="3"/>
      <c r="P37" s="3"/>
      <c r="Q37" s="3"/>
      <c r="R37" s="3"/>
      <c r="S37" s="3"/>
      <c r="T37" s="3"/>
      <c r="U37" s="3"/>
      <c r="V37" s="3"/>
      <c r="W37" s="3"/>
      <c r="X37" s="3"/>
      <c r="Y37" s="3"/>
      <c r="Z37" s="3"/>
    </row>
    <row r="38" ht="38.25" customHeight="1">
      <c r="A38" s="3"/>
      <c r="B38" s="3"/>
      <c r="C38" s="27" t="s">
        <v>50</v>
      </c>
      <c r="D38" s="28"/>
      <c r="E38" s="3"/>
      <c r="F38" s="36"/>
      <c r="G38" s="3"/>
      <c r="H38" s="3"/>
      <c r="I38" s="3"/>
      <c r="J38" s="3"/>
      <c r="K38" s="3"/>
      <c r="L38" s="3"/>
      <c r="M38" s="3"/>
      <c r="N38" s="3"/>
      <c r="O38" s="3"/>
      <c r="P38" s="3"/>
      <c r="Q38" s="3"/>
      <c r="R38" s="3"/>
      <c r="S38" s="3"/>
      <c r="T38" s="3"/>
      <c r="U38" s="3"/>
      <c r="V38" s="3"/>
      <c r="W38" s="3"/>
      <c r="X38" s="3"/>
      <c r="Y38" s="3"/>
      <c r="Z38" s="3"/>
    </row>
    <row r="39" ht="12.75" customHeight="1">
      <c r="A39" s="3"/>
      <c r="B39" s="3"/>
      <c r="C39" s="5"/>
      <c r="D39" s="3"/>
      <c r="E39" s="3"/>
      <c r="F39" s="36"/>
      <c r="G39" s="3"/>
      <c r="H39" s="3"/>
      <c r="I39" s="3"/>
      <c r="J39" s="3"/>
      <c r="K39" s="3"/>
      <c r="L39" s="3"/>
      <c r="M39" s="3"/>
      <c r="N39" s="3"/>
      <c r="O39" s="3"/>
      <c r="P39" s="3"/>
      <c r="Q39" s="3"/>
      <c r="R39" s="3"/>
      <c r="S39" s="3"/>
      <c r="T39" s="3"/>
      <c r="U39" s="3"/>
      <c r="V39" s="3"/>
      <c r="W39" s="3"/>
      <c r="X39" s="3"/>
      <c r="Y39" s="3"/>
      <c r="Z39" s="3"/>
    </row>
    <row r="40" ht="25.5" customHeight="1">
      <c r="A40" s="3"/>
      <c r="B40" s="3"/>
      <c r="C40" s="32" t="s">
        <v>53</v>
      </c>
      <c r="D40" s="33"/>
      <c r="E40" s="34" t="str">
        <f>VLOOKUP($C40,$C$230:$E$235,3,0)</f>
        <v>Influencia media</v>
      </c>
      <c r="F40" s="36">
        <f>VLOOKUP($E40,$C$200:$D$205,2,0)</f>
        <v>3</v>
      </c>
      <c r="G40" s="3"/>
      <c r="H40" s="3"/>
      <c r="I40" s="3"/>
      <c r="J40" s="3"/>
      <c r="K40" s="3"/>
      <c r="L40" s="3"/>
      <c r="M40" s="3"/>
      <c r="N40" s="3"/>
      <c r="O40" s="3"/>
      <c r="P40" s="3"/>
      <c r="Q40" s="3"/>
      <c r="R40" s="3"/>
      <c r="S40" s="3"/>
      <c r="T40" s="3"/>
      <c r="U40" s="3"/>
      <c r="V40" s="3"/>
      <c r="W40" s="3"/>
      <c r="X40" s="3"/>
      <c r="Y40" s="3"/>
      <c r="Z40" s="3"/>
    </row>
    <row r="41" ht="12.75" customHeight="1">
      <c r="A41" s="3"/>
      <c r="B41" s="3"/>
      <c r="C41" s="40"/>
      <c r="D41" s="3"/>
      <c r="E41" s="3"/>
      <c r="F41" s="36"/>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6"/>
      <c r="G42" s="3"/>
      <c r="H42" s="3"/>
      <c r="I42" s="3"/>
      <c r="J42" s="3"/>
      <c r="K42" s="3"/>
      <c r="L42" s="3"/>
      <c r="M42" s="3"/>
      <c r="N42" s="3"/>
      <c r="O42" s="3"/>
      <c r="P42" s="3"/>
      <c r="Q42" s="3"/>
      <c r="R42" s="3"/>
      <c r="S42" s="3"/>
      <c r="T42" s="3"/>
      <c r="U42" s="3"/>
      <c r="V42" s="3"/>
      <c r="W42" s="3"/>
      <c r="X42" s="3"/>
      <c r="Y42" s="3"/>
      <c r="Z42" s="3"/>
    </row>
    <row r="43" ht="12.75" customHeight="1">
      <c r="A43" s="3"/>
      <c r="B43" s="3"/>
      <c r="C43" s="40"/>
      <c r="D43" s="3"/>
      <c r="E43" s="3"/>
      <c r="F43" s="36"/>
      <c r="G43" s="3"/>
      <c r="H43" s="3"/>
      <c r="I43" s="3"/>
      <c r="J43" s="3"/>
      <c r="K43" s="3"/>
      <c r="L43" s="3"/>
      <c r="M43" s="3"/>
      <c r="N43" s="3"/>
      <c r="O43" s="3"/>
      <c r="P43" s="3"/>
      <c r="Q43" s="3"/>
      <c r="R43" s="3"/>
      <c r="S43" s="3"/>
      <c r="T43" s="3"/>
      <c r="U43" s="3"/>
      <c r="V43" s="3"/>
      <c r="W43" s="3"/>
      <c r="X43" s="3"/>
      <c r="Y43" s="3"/>
      <c r="Z43" s="3"/>
    </row>
    <row r="44" ht="12.75" customHeight="1">
      <c r="A44" s="3"/>
      <c r="B44" s="3"/>
      <c r="C44" s="20" t="s">
        <v>54</v>
      </c>
      <c r="D44" s="3"/>
      <c r="E44" s="22"/>
      <c r="F44" s="36"/>
      <c r="G44" s="3"/>
      <c r="H44" s="3"/>
      <c r="I44" s="3"/>
      <c r="J44" s="3"/>
      <c r="K44" s="3"/>
      <c r="L44" s="3"/>
      <c r="M44" s="3"/>
      <c r="N44" s="3"/>
      <c r="O44" s="3"/>
      <c r="P44" s="3"/>
      <c r="Q44" s="3"/>
      <c r="R44" s="3"/>
      <c r="S44" s="3"/>
      <c r="T44" s="3"/>
      <c r="U44" s="3"/>
      <c r="V44" s="3"/>
      <c r="W44" s="3"/>
      <c r="X44" s="3"/>
      <c r="Y44" s="3"/>
      <c r="Z44" s="3"/>
    </row>
    <row r="45" ht="12.75" customHeight="1">
      <c r="A45" s="3"/>
      <c r="B45" s="3"/>
      <c r="C45" s="20"/>
      <c r="D45" s="3"/>
      <c r="E45" s="8"/>
      <c r="F45" s="36"/>
      <c r="G45" s="3"/>
      <c r="H45" s="3"/>
      <c r="I45" s="3"/>
      <c r="J45" s="3"/>
      <c r="K45" s="3"/>
      <c r="L45" s="3"/>
      <c r="M45" s="3"/>
      <c r="N45" s="3"/>
      <c r="O45" s="3"/>
      <c r="P45" s="3"/>
      <c r="Q45" s="3"/>
      <c r="R45" s="3"/>
      <c r="S45" s="3"/>
      <c r="T45" s="3"/>
      <c r="U45" s="3"/>
      <c r="V45" s="3"/>
      <c r="W45" s="3"/>
      <c r="X45" s="3"/>
      <c r="Y45" s="3"/>
      <c r="Z45" s="3"/>
    </row>
    <row r="46" ht="12.75" customHeight="1">
      <c r="A46" s="3"/>
      <c r="B46" s="3"/>
      <c r="C46" s="5" t="s">
        <v>56</v>
      </c>
      <c r="D46" s="3"/>
      <c r="E46" s="3"/>
      <c r="F46" s="36"/>
      <c r="G46" s="3"/>
      <c r="H46" s="3"/>
      <c r="I46" s="3"/>
      <c r="J46" s="3"/>
      <c r="K46" s="3"/>
      <c r="L46" s="3"/>
      <c r="M46" s="3"/>
      <c r="N46" s="3"/>
      <c r="O46" s="3"/>
      <c r="P46" s="3"/>
      <c r="Q46" s="3"/>
      <c r="R46" s="3"/>
      <c r="S46" s="3"/>
      <c r="T46" s="3"/>
      <c r="U46" s="3"/>
      <c r="V46" s="3"/>
      <c r="W46" s="3"/>
      <c r="X46" s="3"/>
      <c r="Y46" s="3"/>
      <c r="Z46" s="3"/>
    </row>
    <row r="47" ht="20.25" customHeight="1">
      <c r="A47" s="3"/>
      <c r="B47" s="3"/>
      <c r="C47" s="27" t="s">
        <v>58</v>
      </c>
      <c r="D47" s="28"/>
      <c r="E47" s="3"/>
      <c r="F47" s="36"/>
      <c r="G47" s="3"/>
      <c r="H47" s="3"/>
      <c r="I47" s="3"/>
      <c r="J47" s="3"/>
      <c r="K47" s="3"/>
      <c r="L47" s="3"/>
      <c r="M47" s="3"/>
      <c r="N47" s="3"/>
      <c r="O47" s="3"/>
      <c r="P47" s="3"/>
      <c r="Q47" s="3"/>
      <c r="R47" s="3"/>
      <c r="S47" s="3"/>
      <c r="T47" s="3"/>
      <c r="U47" s="3"/>
      <c r="V47" s="3"/>
      <c r="W47" s="3"/>
      <c r="X47" s="3"/>
      <c r="Y47" s="3"/>
      <c r="Z47" s="3"/>
    </row>
    <row r="48" ht="12.75" customHeight="1">
      <c r="A48" s="3"/>
      <c r="B48" s="3"/>
      <c r="C48" s="5"/>
      <c r="D48" s="3"/>
      <c r="E48" s="3"/>
      <c r="F48" s="36"/>
      <c r="G48" s="3"/>
      <c r="H48" s="3"/>
      <c r="I48" s="3"/>
      <c r="J48" s="3"/>
      <c r="K48" s="3"/>
      <c r="L48" s="3"/>
      <c r="M48" s="3"/>
      <c r="N48" s="3"/>
      <c r="O48" s="3"/>
      <c r="P48" s="3"/>
      <c r="Q48" s="3"/>
      <c r="R48" s="3"/>
      <c r="S48" s="3"/>
      <c r="T48" s="3"/>
      <c r="U48" s="3"/>
      <c r="V48" s="3"/>
      <c r="W48" s="3"/>
      <c r="X48" s="3"/>
      <c r="Y48" s="3"/>
      <c r="Z48" s="3"/>
    </row>
    <row r="49" ht="25.5" customHeight="1">
      <c r="A49" s="3"/>
      <c r="B49" s="3"/>
      <c r="C49" s="32" t="s">
        <v>59</v>
      </c>
      <c r="D49" s="33"/>
      <c r="E49" s="34" t="str">
        <f>VLOOKUP($C49,$C$237:$E$242,3,0)</f>
        <v>Influencia media</v>
      </c>
      <c r="F49" s="36">
        <f>VLOOKUP($E49,$C$200:$D$205,2,0)</f>
        <v>3</v>
      </c>
      <c r="G49" s="3"/>
      <c r="H49" s="3"/>
      <c r="I49" s="3"/>
      <c r="J49" s="3"/>
      <c r="K49" s="3"/>
      <c r="L49" s="3"/>
      <c r="M49" s="3"/>
      <c r="N49" s="3"/>
      <c r="O49" s="3"/>
      <c r="P49" s="3"/>
      <c r="Q49" s="3"/>
      <c r="R49" s="3"/>
      <c r="S49" s="3"/>
      <c r="T49" s="3"/>
      <c r="U49" s="3"/>
      <c r="V49" s="3"/>
      <c r="W49" s="3"/>
      <c r="X49" s="3"/>
      <c r="Y49" s="3"/>
      <c r="Z49" s="3"/>
    </row>
    <row r="50" ht="12.75" customHeight="1">
      <c r="A50" s="3"/>
      <c r="B50" s="3"/>
      <c r="C50" s="40"/>
      <c r="D50" s="3"/>
      <c r="E50" s="3"/>
      <c r="F50" s="36"/>
      <c r="G50" s="3"/>
      <c r="H50" s="3"/>
      <c r="I50" s="3"/>
      <c r="J50" s="3"/>
      <c r="K50" s="3"/>
      <c r="L50" s="3"/>
      <c r="M50" s="3"/>
      <c r="N50" s="3"/>
      <c r="O50" s="3"/>
      <c r="P50" s="3"/>
      <c r="Q50" s="3"/>
      <c r="R50" s="3"/>
      <c r="S50" s="3"/>
      <c r="T50" s="3"/>
      <c r="U50" s="3"/>
      <c r="V50" s="3"/>
      <c r="W50" s="3"/>
      <c r="X50" s="3"/>
      <c r="Y50" s="3"/>
      <c r="Z50" s="3"/>
    </row>
    <row r="51" ht="12.75" customHeight="1">
      <c r="A51" s="3"/>
      <c r="B51" s="3"/>
      <c r="C51" s="54"/>
      <c r="D51" s="55"/>
      <c r="E51" s="3"/>
      <c r="F51" s="36"/>
      <c r="G51" s="3"/>
      <c r="H51" s="3"/>
      <c r="I51" s="3"/>
      <c r="J51" s="3"/>
      <c r="K51" s="3"/>
      <c r="L51" s="3"/>
      <c r="M51" s="3"/>
      <c r="N51" s="3"/>
      <c r="O51" s="3"/>
      <c r="P51" s="3"/>
      <c r="Q51" s="3"/>
      <c r="R51" s="3"/>
      <c r="S51" s="3"/>
      <c r="T51" s="3"/>
      <c r="U51" s="3"/>
      <c r="V51" s="3"/>
      <c r="W51" s="3"/>
      <c r="X51" s="3"/>
      <c r="Y51" s="3"/>
      <c r="Z51" s="3"/>
    </row>
    <row r="52" ht="12.75" customHeight="1">
      <c r="A52" s="3"/>
      <c r="B52" s="3"/>
      <c r="C52" s="57"/>
      <c r="D52" s="58"/>
      <c r="E52" s="3"/>
      <c r="F52" s="36"/>
      <c r="G52" s="3"/>
      <c r="H52" s="3"/>
      <c r="I52" s="3"/>
      <c r="J52" s="3"/>
      <c r="K52" s="3"/>
      <c r="L52" s="3"/>
      <c r="M52" s="3"/>
      <c r="N52" s="3"/>
      <c r="O52" s="3"/>
      <c r="P52" s="3"/>
      <c r="Q52" s="3"/>
      <c r="R52" s="3"/>
      <c r="S52" s="3"/>
      <c r="T52" s="3"/>
      <c r="U52" s="3"/>
      <c r="V52" s="3"/>
      <c r="W52" s="3"/>
      <c r="X52" s="3"/>
      <c r="Y52" s="3"/>
      <c r="Z52" s="3"/>
    </row>
    <row r="53" ht="12.75" customHeight="1">
      <c r="A53" s="3"/>
      <c r="B53" s="3"/>
      <c r="C53" s="20" t="s">
        <v>68</v>
      </c>
      <c r="D53" s="3"/>
      <c r="E53" s="22"/>
      <c r="F53" s="36"/>
      <c r="G53" s="3"/>
      <c r="H53" s="3"/>
      <c r="I53" s="3"/>
      <c r="J53" s="3"/>
      <c r="K53" s="3"/>
      <c r="L53" s="3"/>
      <c r="M53" s="3"/>
      <c r="N53" s="3"/>
      <c r="O53" s="3"/>
      <c r="P53" s="3"/>
      <c r="Q53" s="3"/>
      <c r="R53" s="3"/>
      <c r="S53" s="3"/>
      <c r="T53" s="3"/>
      <c r="U53" s="3"/>
      <c r="V53" s="3"/>
      <c r="W53" s="3"/>
      <c r="X53" s="3"/>
      <c r="Y53" s="3"/>
      <c r="Z53" s="3"/>
    </row>
    <row r="54" ht="12.75" customHeight="1">
      <c r="A54" s="3"/>
      <c r="B54" s="3"/>
      <c r="C54" s="20"/>
      <c r="D54" s="3"/>
      <c r="E54" s="8"/>
      <c r="F54" s="36"/>
      <c r="G54" s="3"/>
      <c r="H54" s="3"/>
      <c r="I54" s="3"/>
      <c r="J54" s="3"/>
      <c r="K54" s="3"/>
      <c r="L54" s="3"/>
      <c r="M54" s="3"/>
      <c r="N54" s="3"/>
      <c r="O54" s="3"/>
      <c r="P54" s="3"/>
      <c r="Q54" s="3"/>
      <c r="R54" s="3"/>
      <c r="S54" s="3"/>
      <c r="T54" s="3"/>
      <c r="U54" s="3"/>
      <c r="V54" s="3"/>
      <c r="W54" s="3"/>
      <c r="X54" s="3"/>
      <c r="Y54" s="3"/>
      <c r="Z54" s="3"/>
    </row>
    <row r="55" ht="12.75" customHeight="1">
      <c r="A55" s="3"/>
      <c r="B55" s="3"/>
      <c r="C55" s="5" t="s">
        <v>70</v>
      </c>
      <c r="D55" s="3"/>
      <c r="E55" s="3"/>
      <c r="F55" s="36"/>
      <c r="G55" s="3"/>
      <c r="H55" s="3"/>
      <c r="I55" s="3"/>
      <c r="J55" s="3"/>
      <c r="K55" s="3"/>
      <c r="L55" s="3"/>
      <c r="M55" s="3"/>
      <c r="N55" s="3"/>
      <c r="O55" s="3"/>
      <c r="P55" s="3"/>
      <c r="Q55" s="3"/>
      <c r="R55" s="3"/>
      <c r="S55" s="3"/>
      <c r="T55" s="3"/>
      <c r="U55" s="3"/>
      <c r="V55" s="3"/>
      <c r="W55" s="3"/>
      <c r="X55" s="3"/>
      <c r="Y55" s="3"/>
      <c r="Z55" s="3"/>
    </row>
    <row r="56" ht="18.75" customHeight="1">
      <c r="A56" s="3"/>
      <c r="B56" s="3"/>
      <c r="C56" s="27" t="s">
        <v>71</v>
      </c>
      <c r="D56" s="28"/>
      <c r="E56" s="3"/>
      <c r="F56" s="36"/>
      <c r="G56" s="3"/>
      <c r="H56" s="3"/>
      <c r="I56" s="3"/>
      <c r="J56" s="3"/>
      <c r="K56" s="3"/>
      <c r="L56" s="3"/>
      <c r="M56" s="3"/>
      <c r="N56" s="3"/>
      <c r="O56" s="3"/>
      <c r="P56" s="3"/>
      <c r="Q56" s="3"/>
      <c r="R56" s="3"/>
      <c r="S56" s="3"/>
      <c r="T56" s="3"/>
      <c r="U56" s="3"/>
      <c r="V56" s="3"/>
      <c r="W56" s="3"/>
      <c r="X56" s="3"/>
      <c r="Y56" s="3"/>
      <c r="Z56" s="3"/>
    </row>
    <row r="57" ht="12.75" customHeight="1">
      <c r="A57" s="3"/>
      <c r="B57" s="3"/>
      <c r="C57" s="5"/>
      <c r="D57" s="3"/>
      <c r="E57" s="3"/>
      <c r="F57" s="36"/>
      <c r="G57" s="3"/>
      <c r="H57" s="3"/>
      <c r="I57" s="3"/>
      <c r="J57" s="3"/>
      <c r="K57" s="3"/>
      <c r="L57" s="3"/>
      <c r="M57" s="3"/>
      <c r="N57" s="3"/>
      <c r="O57" s="3"/>
      <c r="P57" s="3"/>
      <c r="Q57" s="3"/>
      <c r="R57" s="3"/>
      <c r="S57" s="3"/>
      <c r="T57" s="3"/>
      <c r="U57" s="3"/>
      <c r="V57" s="3"/>
      <c r="W57" s="3"/>
      <c r="X57" s="3"/>
      <c r="Y57" s="3"/>
      <c r="Z57" s="3"/>
    </row>
    <row r="58" ht="25.5" customHeight="1">
      <c r="A58" s="3"/>
      <c r="B58" s="3"/>
      <c r="C58" s="88" t="s">
        <v>74</v>
      </c>
      <c r="D58" s="33"/>
      <c r="E58" s="34" t="str">
        <f>VLOOKUP($C58,$C$244:$E$249,3,0)</f>
        <v>Fuerte influencia</v>
      </c>
      <c r="F58" s="36">
        <f>VLOOKUP($E58,$C$200:$D$205,2,0)</f>
        <v>5</v>
      </c>
      <c r="G58" s="3"/>
      <c r="H58" s="3"/>
      <c r="I58" s="3"/>
      <c r="J58" s="3"/>
      <c r="K58" s="3"/>
      <c r="L58" s="3"/>
      <c r="M58" s="3"/>
      <c r="N58" s="3"/>
      <c r="O58" s="3"/>
      <c r="P58" s="3"/>
      <c r="Q58" s="3"/>
      <c r="R58" s="3"/>
      <c r="S58" s="3"/>
      <c r="T58" s="3"/>
      <c r="U58" s="3"/>
      <c r="V58" s="3"/>
      <c r="W58" s="3"/>
      <c r="X58" s="3"/>
      <c r="Y58" s="3"/>
      <c r="Z58" s="3"/>
    </row>
    <row r="59" ht="12.75" customHeight="1">
      <c r="A59" s="3"/>
      <c r="B59" s="3"/>
      <c r="C59" s="57"/>
      <c r="D59" s="58"/>
      <c r="E59" s="3"/>
      <c r="F59" s="36"/>
      <c r="G59" s="3"/>
      <c r="H59" s="3"/>
      <c r="I59" s="3"/>
      <c r="J59" s="3"/>
      <c r="K59" s="3"/>
      <c r="L59" s="3"/>
      <c r="M59" s="3"/>
      <c r="N59" s="3"/>
      <c r="O59" s="3"/>
      <c r="P59" s="3"/>
      <c r="Q59" s="3"/>
      <c r="R59" s="3"/>
      <c r="S59" s="3"/>
      <c r="T59" s="3"/>
      <c r="U59" s="3"/>
      <c r="V59" s="3"/>
      <c r="W59" s="3"/>
      <c r="X59" s="3"/>
      <c r="Y59" s="3"/>
      <c r="Z59" s="3"/>
    </row>
    <row r="60" ht="12.75" customHeight="1">
      <c r="A60" s="3"/>
      <c r="B60" s="3"/>
      <c r="C60" s="57"/>
      <c r="D60" s="58"/>
      <c r="E60" s="3"/>
      <c r="F60" s="36"/>
      <c r="G60" s="3"/>
      <c r="H60" s="3"/>
      <c r="I60" s="3"/>
      <c r="J60" s="3"/>
      <c r="K60" s="3"/>
      <c r="L60" s="3"/>
      <c r="M60" s="3"/>
      <c r="N60" s="3"/>
      <c r="O60" s="3"/>
      <c r="P60" s="3"/>
      <c r="Q60" s="3"/>
      <c r="R60" s="3"/>
      <c r="S60" s="3"/>
      <c r="T60" s="3"/>
      <c r="U60" s="3"/>
      <c r="V60" s="3"/>
      <c r="W60" s="3"/>
      <c r="X60" s="3"/>
      <c r="Y60" s="3"/>
      <c r="Z60" s="3"/>
    </row>
    <row r="61" ht="12.75" customHeight="1">
      <c r="A61" s="3"/>
      <c r="B61" s="3"/>
      <c r="C61" s="57"/>
      <c r="D61" s="58"/>
      <c r="E61" s="3"/>
      <c r="F61" s="36"/>
      <c r="G61" s="3"/>
      <c r="H61" s="3"/>
      <c r="I61" s="3"/>
      <c r="J61" s="3"/>
      <c r="K61" s="3"/>
      <c r="L61" s="3"/>
      <c r="M61" s="3"/>
      <c r="N61" s="3"/>
      <c r="O61" s="3"/>
      <c r="P61" s="3"/>
      <c r="Q61" s="3"/>
      <c r="R61" s="3"/>
      <c r="S61" s="3"/>
      <c r="T61" s="3"/>
      <c r="U61" s="3"/>
      <c r="V61" s="3"/>
      <c r="W61" s="3"/>
      <c r="X61" s="3"/>
      <c r="Y61" s="3"/>
      <c r="Z61" s="3"/>
    </row>
    <row r="62" ht="12.75" customHeight="1">
      <c r="A62" s="3"/>
      <c r="B62" s="3"/>
      <c r="C62" s="20" t="s">
        <v>78</v>
      </c>
      <c r="D62" s="3"/>
      <c r="E62" s="22"/>
      <c r="F62" s="36"/>
      <c r="G62" s="3"/>
      <c r="H62" s="3"/>
      <c r="I62" s="3"/>
      <c r="J62" s="3"/>
      <c r="K62" s="3"/>
      <c r="L62" s="3"/>
      <c r="M62" s="3"/>
      <c r="N62" s="3"/>
      <c r="O62" s="3"/>
      <c r="P62" s="3"/>
      <c r="Q62" s="3"/>
      <c r="R62" s="3"/>
      <c r="S62" s="3"/>
      <c r="T62" s="3"/>
      <c r="U62" s="3"/>
      <c r="V62" s="3"/>
      <c r="W62" s="3"/>
      <c r="X62" s="3"/>
      <c r="Y62" s="3"/>
      <c r="Z62" s="3"/>
    </row>
    <row r="63" ht="12.75" customHeight="1">
      <c r="A63" s="3"/>
      <c r="B63" s="3"/>
      <c r="C63" s="20"/>
      <c r="D63" s="3"/>
      <c r="E63" s="8"/>
      <c r="F63" s="36"/>
      <c r="G63" s="3"/>
      <c r="H63" s="3"/>
      <c r="I63" s="3"/>
      <c r="J63" s="3"/>
      <c r="K63" s="3"/>
      <c r="L63" s="3"/>
      <c r="M63" s="3"/>
      <c r="N63" s="3"/>
      <c r="O63" s="3"/>
      <c r="P63" s="3"/>
      <c r="Q63" s="3"/>
      <c r="R63" s="3"/>
      <c r="S63" s="3"/>
      <c r="T63" s="3"/>
      <c r="U63" s="3"/>
      <c r="V63" s="3"/>
      <c r="W63" s="3"/>
      <c r="X63" s="3"/>
      <c r="Y63" s="3"/>
      <c r="Z63" s="3"/>
    </row>
    <row r="64" ht="12.75" customHeight="1">
      <c r="A64" s="3"/>
      <c r="B64" s="3"/>
      <c r="C64" s="5" t="s">
        <v>80</v>
      </c>
      <c r="D64" s="3"/>
      <c r="E64" s="3"/>
      <c r="F64" s="36"/>
      <c r="G64" s="3"/>
      <c r="H64" s="3"/>
      <c r="I64" s="3"/>
      <c r="J64" s="3"/>
      <c r="K64" s="3"/>
      <c r="L64" s="3"/>
      <c r="M64" s="3"/>
      <c r="N64" s="3"/>
      <c r="O64" s="3"/>
      <c r="P64" s="3"/>
      <c r="Q64" s="3"/>
      <c r="R64" s="3"/>
      <c r="S64" s="3"/>
      <c r="T64" s="3"/>
      <c r="U64" s="3"/>
      <c r="V64" s="3"/>
      <c r="W64" s="3"/>
      <c r="X64" s="3"/>
      <c r="Y64" s="3"/>
      <c r="Z64" s="3"/>
    </row>
    <row r="65" ht="14.25" customHeight="1">
      <c r="A65" s="3"/>
      <c r="B65" s="3"/>
      <c r="C65" s="27" t="s">
        <v>83</v>
      </c>
      <c r="D65" s="28"/>
      <c r="E65" s="3"/>
      <c r="F65" s="36"/>
      <c r="G65" s="3"/>
      <c r="H65" s="3"/>
      <c r="I65" s="3"/>
      <c r="J65" s="3"/>
      <c r="K65" s="3"/>
      <c r="L65" s="3"/>
      <c r="M65" s="3"/>
      <c r="N65" s="3"/>
      <c r="O65" s="3"/>
      <c r="P65" s="3"/>
      <c r="Q65" s="3"/>
      <c r="R65" s="3"/>
      <c r="S65" s="3"/>
      <c r="T65" s="3"/>
      <c r="U65" s="3"/>
      <c r="V65" s="3"/>
      <c r="W65" s="3"/>
      <c r="X65" s="3"/>
      <c r="Y65" s="3"/>
      <c r="Z65" s="3"/>
    </row>
    <row r="66" ht="14.25" customHeight="1">
      <c r="A66" s="3"/>
      <c r="B66" s="3"/>
      <c r="C66" s="58" t="s">
        <v>84</v>
      </c>
      <c r="D66" s="58"/>
      <c r="E66" s="3"/>
      <c r="F66" s="36"/>
      <c r="G66" s="3"/>
      <c r="H66" s="3"/>
      <c r="I66" s="3"/>
      <c r="J66" s="3"/>
      <c r="K66" s="3"/>
      <c r="L66" s="3"/>
      <c r="M66" s="3"/>
      <c r="N66" s="3"/>
      <c r="O66" s="3"/>
      <c r="P66" s="3"/>
      <c r="Q66" s="3"/>
      <c r="R66" s="3"/>
      <c r="S66" s="3"/>
      <c r="T66" s="3"/>
      <c r="U66" s="3"/>
      <c r="V66" s="3"/>
      <c r="W66" s="3"/>
      <c r="X66" s="3"/>
      <c r="Y66" s="3"/>
      <c r="Z66" s="3"/>
    </row>
    <row r="67" ht="14.25" customHeight="1">
      <c r="A67" s="3"/>
      <c r="B67" s="3"/>
      <c r="C67" s="27" t="s">
        <v>87</v>
      </c>
      <c r="D67" s="28"/>
      <c r="E67" s="3"/>
      <c r="F67" s="36"/>
      <c r="G67" s="3"/>
      <c r="H67" s="3"/>
      <c r="I67" s="3"/>
      <c r="J67" s="3"/>
      <c r="K67" s="3"/>
      <c r="L67" s="3"/>
      <c r="M67" s="3"/>
      <c r="N67" s="3"/>
      <c r="O67" s="3"/>
      <c r="P67" s="3"/>
      <c r="Q67" s="3"/>
      <c r="R67" s="3"/>
      <c r="S67" s="3"/>
      <c r="T67" s="3"/>
      <c r="U67" s="3"/>
      <c r="V67" s="3"/>
      <c r="W67" s="3"/>
      <c r="X67" s="3"/>
      <c r="Y67" s="3"/>
      <c r="Z67" s="3"/>
    </row>
    <row r="68" ht="14.25" customHeight="1">
      <c r="A68" s="3"/>
      <c r="B68" s="3"/>
      <c r="C68" s="99" t="s">
        <v>88</v>
      </c>
      <c r="D68" s="28"/>
      <c r="E68" s="3"/>
      <c r="F68" s="36"/>
      <c r="G68" s="3"/>
      <c r="H68" s="3"/>
      <c r="I68" s="3"/>
      <c r="J68" s="3"/>
      <c r="K68" s="3"/>
      <c r="L68" s="3"/>
      <c r="M68" s="3"/>
      <c r="N68" s="3"/>
      <c r="O68" s="3"/>
      <c r="P68" s="3"/>
      <c r="Q68" s="3"/>
      <c r="R68" s="3"/>
      <c r="S68" s="3"/>
      <c r="T68" s="3"/>
      <c r="U68" s="3"/>
      <c r="V68" s="3"/>
      <c r="W68" s="3"/>
      <c r="X68" s="3"/>
      <c r="Y68" s="3"/>
      <c r="Z68" s="3"/>
    </row>
    <row r="69" ht="14.25" customHeight="1">
      <c r="A69" s="3"/>
      <c r="B69" s="3"/>
      <c r="C69" s="99" t="s">
        <v>91</v>
      </c>
      <c r="D69" s="28"/>
      <c r="E69" s="3"/>
      <c r="F69" s="36"/>
      <c r="G69" s="3"/>
      <c r="H69" s="3"/>
      <c r="I69" s="3"/>
      <c r="J69" s="3"/>
      <c r="K69" s="3"/>
      <c r="L69" s="3"/>
      <c r="M69" s="3"/>
      <c r="N69" s="3"/>
      <c r="O69" s="3"/>
      <c r="P69" s="3"/>
      <c r="Q69" s="3"/>
      <c r="R69" s="3"/>
      <c r="S69" s="3"/>
      <c r="T69" s="3"/>
      <c r="U69" s="3"/>
      <c r="V69" s="3"/>
      <c r="W69" s="3"/>
      <c r="X69" s="3"/>
      <c r="Y69" s="3"/>
      <c r="Z69" s="3"/>
    </row>
    <row r="70" ht="14.25" customHeight="1">
      <c r="A70" s="3"/>
      <c r="B70" s="3"/>
      <c r="C70" s="99" t="s">
        <v>92</v>
      </c>
      <c r="D70" s="28"/>
      <c r="E70" s="3"/>
      <c r="F70" s="36"/>
      <c r="G70" s="3"/>
      <c r="H70" s="3"/>
      <c r="I70" s="3"/>
      <c r="J70" s="3"/>
      <c r="K70" s="3"/>
      <c r="L70" s="3"/>
      <c r="M70" s="3"/>
      <c r="N70" s="3"/>
      <c r="O70" s="3"/>
      <c r="P70" s="3"/>
      <c r="Q70" s="3"/>
      <c r="R70" s="3"/>
      <c r="S70" s="3"/>
      <c r="T70" s="3"/>
      <c r="U70" s="3"/>
      <c r="V70" s="3"/>
      <c r="W70" s="3"/>
      <c r="X70" s="3"/>
      <c r="Y70" s="3"/>
      <c r="Z70" s="3"/>
    </row>
    <row r="71" ht="14.25" customHeight="1">
      <c r="A71" s="3"/>
      <c r="B71" s="3"/>
      <c r="C71" s="99" t="s">
        <v>94</v>
      </c>
      <c r="D71" s="28"/>
      <c r="E71" s="3"/>
      <c r="F71" s="36"/>
      <c r="G71" s="3"/>
      <c r="H71" s="3"/>
      <c r="I71" s="3"/>
      <c r="J71" s="3"/>
      <c r="K71" s="3"/>
      <c r="L71" s="3"/>
      <c r="M71" s="3"/>
      <c r="N71" s="3"/>
      <c r="O71" s="3"/>
      <c r="P71" s="3"/>
      <c r="Q71" s="3"/>
      <c r="R71" s="3"/>
      <c r="S71" s="3"/>
      <c r="T71" s="3"/>
      <c r="U71" s="3"/>
      <c r="V71" s="3"/>
      <c r="W71" s="3"/>
      <c r="X71" s="3"/>
      <c r="Y71" s="3"/>
      <c r="Z71" s="3"/>
    </row>
    <row r="72" ht="14.25" customHeight="1">
      <c r="A72" s="3"/>
      <c r="B72" s="3"/>
      <c r="C72" s="58" t="s">
        <v>96</v>
      </c>
      <c r="D72" s="58"/>
      <c r="E72" s="3"/>
      <c r="F72" s="36"/>
      <c r="G72" s="3"/>
      <c r="H72" s="3"/>
      <c r="I72" s="3"/>
      <c r="J72" s="3"/>
      <c r="K72" s="3"/>
      <c r="L72" s="3"/>
      <c r="M72" s="3"/>
      <c r="N72" s="3"/>
      <c r="O72" s="3"/>
      <c r="P72" s="3"/>
      <c r="Q72" s="3"/>
      <c r="R72" s="3"/>
      <c r="S72" s="3"/>
      <c r="T72" s="3"/>
      <c r="U72" s="3"/>
      <c r="V72" s="3"/>
      <c r="W72" s="3"/>
      <c r="X72" s="3"/>
      <c r="Y72" s="3"/>
      <c r="Z72" s="3"/>
    </row>
    <row r="73" ht="14.25" customHeight="1">
      <c r="A73" s="3"/>
      <c r="B73" s="3"/>
      <c r="C73" s="58" t="s">
        <v>97</v>
      </c>
      <c r="D73" s="58"/>
      <c r="E73" s="3"/>
      <c r="F73" s="36"/>
      <c r="G73" s="3"/>
      <c r="H73" s="3"/>
      <c r="I73" s="3"/>
      <c r="J73" s="3"/>
      <c r="K73" s="3"/>
      <c r="L73" s="3"/>
      <c r="M73" s="3"/>
      <c r="N73" s="3"/>
      <c r="O73" s="3"/>
      <c r="P73" s="3"/>
      <c r="Q73" s="3"/>
      <c r="R73" s="3"/>
      <c r="S73" s="3"/>
      <c r="T73" s="3"/>
      <c r="U73" s="3"/>
      <c r="V73" s="3"/>
      <c r="W73" s="3"/>
      <c r="X73" s="3"/>
      <c r="Y73" s="3"/>
      <c r="Z73" s="3"/>
    </row>
    <row r="74" ht="14.25" customHeight="1">
      <c r="A74" s="3"/>
      <c r="B74" s="3"/>
      <c r="C74" s="58" t="s">
        <v>99</v>
      </c>
      <c r="D74" s="58"/>
      <c r="E74" s="3"/>
      <c r="F74" s="36"/>
      <c r="G74" s="3"/>
      <c r="H74" s="3"/>
      <c r="I74" s="3"/>
      <c r="J74" s="3"/>
      <c r="K74" s="3"/>
      <c r="L74" s="3"/>
      <c r="M74" s="3"/>
      <c r="N74" s="3"/>
      <c r="O74" s="3"/>
      <c r="P74" s="3"/>
      <c r="Q74" s="3"/>
      <c r="R74" s="3"/>
      <c r="S74" s="3"/>
      <c r="T74" s="3"/>
      <c r="U74" s="3"/>
      <c r="V74" s="3"/>
      <c r="W74" s="3"/>
      <c r="X74" s="3"/>
      <c r="Y74" s="3"/>
      <c r="Z74" s="3"/>
    </row>
    <row r="75" ht="14.25" customHeight="1">
      <c r="A75" s="3"/>
      <c r="B75" s="3"/>
      <c r="C75" s="58" t="s">
        <v>101</v>
      </c>
      <c r="D75" s="58"/>
      <c r="E75" s="3"/>
      <c r="F75" s="36"/>
      <c r="G75" s="3"/>
      <c r="H75" s="3"/>
      <c r="I75" s="3"/>
      <c r="J75" s="3"/>
      <c r="K75" s="3"/>
      <c r="L75" s="3"/>
      <c r="M75" s="3"/>
      <c r="N75" s="3"/>
      <c r="O75" s="3"/>
      <c r="P75" s="3"/>
      <c r="Q75" s="3"/>
      <c r="R75" s="3"/>
      <c r="S75" s="3"/>
      <c r="T75" s="3"/>
      <c r="U75" s="3"/>
      <c r="V75" s="3"/>
      <c r="W75" s="3"/>
      <c r="X75" s="3"/>
      <c r="Y75" s="3"/>
      <c r="Z75" s="3"/>
    </row>
    <row r="76" ht="14.25" customHeight="1">
      <c r="A76" s="3"/>
      <c r="B76" s="3"/>
      <c r="C76" s="58" t="s">
        <v>102</v>
      </c>
      <c r="D76" s="58"/>
      <c r="E76" s="3"/>
      <c r="F76" s="36"/>
      <c r="G76" s="3"/>
      <c r="H76" s="3"/>
      <c r="I76" s="3"/>
      <c r="J76" s="3"/>
      <c r="K76" s="3"/>
      <c r="L76" s="3"/>
      <c r="M76" s="3"/>
      <c r="N76" s="3"/>
      <c r="O76" s="3"/>
      <c r="P76" s="3"/>
      <c r="Q76" s="3"/>
      <c r="R76" s="3"/>
      <c r="S76" s="3"/>
      <c r="T76" s="3"/>
      <c r="U76" s="3"/>
      <c r="V76" s="3"/>
      <c r="W76" s="3"/>
      <c r="X76" s="3"/>
      <c r="Y76" s="3"/>
      <c r="Z76" s="3"/>
    </row>
    <row r="77" ht="14.25" customHeight="1">
      <c r="A77" s="3"/>
      <c r="B77" s="3"/>
      <c r="C77" s="58" t="s">
        <v>104</v>
      </c>
      <c r="D77" s="58"/>
      <c r="E77" s="3"/>
      <c r="F77" s="36"/>
      <c r="G77" s="3"/>
      <c r="H77" s="3"/>
      <c r="I77" s="3"/>
      <c r="J77" s="3"/>
      <c r="K77" s="3"/>
      <c r="L77" s="3"/>
      <c r="M77" s="3"/>
      <c r="N77" s="3"/>
      <c r="O77" s="3"/>
      <c r="P77" s="3"/>
      <c r="Q77" s="3"/>
      <c r="R77" s="3"/>
      <c r="S77" s="3"/>
      <c r="T77" s="3"/>
      <c r="U77" s="3"/>
      <c r="V77" s="3"/>
      <c r="W77" s="3"/>
      <c r="X77" s="3"/>
      <c r="Y77" s="3"/>
      <c r="Z77" s="3"/>
    </row>
    <row r="78" ht="14.25" customHeight="1">
      <c r="A78" s="3"/>
      <c r="B78" s="3"/>
      <c r="C78" s="58" t="s">
        <v>105</v>
      </c>
      <c r="D78" s="58"/>
      <c r="E78" s="3"/>
      <c r="F78" s="36"/>
      <c r="G78" s="3"/>
      <c r="H78" s="3"/>
      <c r="I78" s="3"/>
      <c r="J78" s="3"/>
      <c r="K78" s="3"/>
      <c r="L78" s="3"/>
      <c r="M78" s="3"/>
      <c r="N78" s="3"/>
      <c r="O78" s="3"/>
      <c r="P78" s="3"/>
      <c r="Q78" s="3"/>
      <c r="R78" s="3"/>
      <c r="S78" s="3"/>
      <c r="T78" s="3"/>
      <c r="U78" s="3"/>
      <c r="V78" s="3"/>
      <c r="W78" s="3"/>
      <c r="X78" s="3"/>
      <c r="Y78" s="3"/>
      <c r="Z78" s="3"/>
    </row>
    <row r="79" ht="14.25" customHeight="1">
      <c r="A79" s="3"/>
      <c r="B79" s="3"/>
      <c r="C79" s="58" t="s">
        <v>107</v>
      </c>
      <c r="D79" s="58"/>
      <c r="E79" s="3"/>
      <c r="F79" s="36"/>
      <c r="G79" s="3"/>
      <c r="H79" s="3"/>
      <c r="I79" s="3"/>
      <c r="J79" s="3"/>
      <c r="K79" s="3"/>
      <c r="L79" s="3"/>
      <c r="M79" s="3"/>
      <c r="N79" s="3"/>
      <c r="O79" s="3"/>
      <c r="P79" s="3"/>
      <c r="Q79" s="3"/>
      <c r="R79" s="3"/>
      <c r="S79" s="3"/>
      <c r="T79" s="3"/>
      <c r="U79" s="3"/>
      <c r="V79" s="3"/>
      <c r="W79" s="3"/>
      <c r="X79" s="3"/>
      <c r="Y79" s="3"/>
      <c r="Z79" s="3"/>
    </row>
    <row r="80" ht="12.75" customHeight="1">
      <c r="A80" s="3"/>
      <c r="B80" s="3"/>
      <c r="C80" s="5" t="s">
        <v>108</v>
      </c>
      <c r="D80" s="3"/>
      <c r="E80" s="3"/>
      <c r="F80" s="36"/>
      <c r="G80" s="3"/>
      <c r="H80" s="3"/>
      <c r="I80" s="3"/>
      <c r="J80" s="3"/>
      <c r="K80" s="3"/>
      <c r="L80" s="3"/>
      <c r="M80" s="3"/>
      <c r="N80" s="3"/>
      <c r="O80" s="3"/>
      <c r="P80" s="3"/>
      <c r="Q80" s="3"/>
      <c r="R80" s="3"/>
      <c r="S80" s="3"/>
      <c r="T80" s="3"/>
      <c r="U80" s="3"/>
      <c r="V80" s="3"/>
      <c r="W80" s="3"/>
      <c r="X80" s="3"/>
      <c r="Y80" s="3"/>
      <c r="Z80" s="3"/>
    </row>
    <row r="81" ht="12.75" customHeight="1">
      <c r="A81" s="3"/>
      <c r="B81" s="3"/>
      <c r="C81" s="5" t="s">
        <v>110</v>
      </c>
      <c r="D81" s="3"/>
      <c r="E81" s="3"/>
      <c r="F81" s="36"/>
      <c r="G81" s="3"/>
      <c r="H81" s="3"/>
      <c r="I81" s="3"/>
      <c r="J81" s="3"/>
      <c r="K81" s="3"/>
      <c r="L81" s="3"/>
      <c r="M81" s="3"/>
      <c r="N81" s="3"/>
      <c r="O81" s="3"/>
      <c r="P81" s="3"/>
      <c r="Q81" s="3"/>
      <c r="R81" s="3"/>
      <c r="S81" s="3"/>
      <c r="T81" s="3"/>
      <c r="U81" s="3"/>
      <c r="V81" s="3"/>
      <c r="W81" s="3"/>
      <c r="X81" s="3"/>
      <c r="Y81" s="3"/>
      <c r="Z81" s="3"/>
    </row>
    <row r="82" ht="12.75" customHeight="1">
      <c r="A82" s="3"/>
      <c r="B82" s="3"/>
      <c r="C82" s="5"/>
      <c r="D82" s="3"/>
      <c r="E82" s="3"/>
      <c r="F82" s="36"/>
      <c r="G82" s="3"/>
      <c r="H82" s="3"/>
      <c r="I82" s="3"/>
      <c r="J82" s="3"/>
      <c r="K82" s="3"/>
      <c r="L82" s="3"/>
      <c r="M82" s="3"/>
      <c r="N82" s="3"/>
      <c r="O82" s="3"/>
      <c r="P82" s="3"/>
      <c r="Q82" s="3"/>
      <c r="R82" s="3"/>
      <c r="S82" s="3"/>
      <c r="T82" s="3"/>
      <c r="U82" s="3"/>
      <c r="V82" s="3"/>
      <c r="W82" s="3"/>
      <c r="X82" s="3"/>
      <c r="Y82" s="3"/>
      <c r="Z82" s="3"/>
    </row>
    <row r="83" ht="12.75" customHeight="1">
      <c r="A83" s="3"/>
      <c r="B83" s="3"/>
      <c r="C83" s="5"/>
      <c r="D83" s="3"/>
      <c r="E83" s="3"/>
      <c r="F83" s="36"/>
      <c r="G83" s="3"/>
      <c r="H83" s="3"/>
      <c r="I83" s="3"/>
      <c r="J83" s="3"/>
      <c r="K83" s="3"/>
      <c r="L83" s="3"/>
      <c r="M83" s="3"/>
      <c r="N83" s="3"/>
      <c r="O83" s="3"/>
      <c r="P83" s="3"/>
      <c r="Q83" s="3"/>
      <c r="R83" s="3"/>
      <c r="S83" s="3"/>
      <c r="T83" s="3"/>
      <c r="U83" s="3"/>
      <c r="V83" s="3"/>
      <c r="W83" s="3"/>
      <c r="X83" s="3"/>
      <c r="Y83" s="3"/>
      <c r="Z83" s="3"/>
    </row>
    <row r="84" ht="25.5" customHeight="1">
      <c r="A84" s="3"/>
      <c r="B84" s="3"/>
      <c r="C84" s="88" t="s">
        <v>112</v>
      </c>
      <c r="D84" s="33"/>
      <c r="E84" s="34" t="str">
        <f>VLOOKUP($C84,$C$251:$E$256,3,0)</f>
        <v>Influencia significativa</v>
      </c>
      <c r="F84" s="36">
        <f>VLOOKUP($E84,$C$200:$D$205,2,0)</f>
        <v>4</v>
      </c>
      <c r="G84" s="3"/>
      <c r="H84" s="3"/>
      <c r="I84" s="3"/>
      <c r="J84" s="3"/>
      <c r="K84" s="3"/>
      <c r="L84" s="3"/>
      <c r="M84" s="3"/>
      <c r="N84" s="3"/>
      <c r="O84" s="3"/>
      <c r="P84" s="3"/>
      <c r="Q84" s="3"/>
      <c r="R84" s="3"/>
      <c r="S84" s="3"/>
      <c r="T84" s="3"/>
      <c r="U84" s="3"/>
      <c r="V84" s="3"/>
      <c r="W84" s="3"/>
      <c r="X84" s="3"/>
      <c r="Y84" s="3"/>
      <c r="Z84" s="3"/>
    </row>
    <row r="85" ht="12.75" customHeight="1">
      <c r="A85" s="3"/>
      <c r="B85" s="3"/>
      <c r="C85" s="40"/>
      <c r="D85" s="3"/>
      <c r="E85" s="3"/>
      <c r="F85" s="36"/>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6"/>
      <c r="G86" s="3"/>
      <c r="H86" s="3"/>
      <c r="I86" s="3"/>
      <c r="J86" s="3"/>
      <c r="K86" s="3"/>
      <c r="L86" s="3"/>
      <c r="M86" s="3"/>
      <c r="N86" s="3"/>
      <c r="O86" s="3"/>
      <c r="P86" s="3"/>
      <c r="Q86" s="3"/>
      <c r="R86" s="3"/>
      <c r="S86" s="3"/>
      <c r="T86" s="3"/>
      <c r="U86" s="3"/>
      <c r="V86" s="3"/>
      <c r="W86" s="3"/>
      <c r="X86" s="3"/>
      <c r="Y86" s="3"/>
      <c r="Z86" s="3"/>
    </row>
    <row r="87" ht="12.75" customHeight="1">
      <c r="A87" s="3"/>
      <c r="B87" s="3"/>
      <c r="C87" s="40"/>
      <c r="D87" s="3"/>
      <c r="E87" s="3"/>
      <c r="F87" s="36"/>
      <c r="G87" s="3"/>
      <c r="H87" s="3"/>
      <c r="I87" s="3"/>
      <c r="J87" s="3"/>
      <c r="K87" s="3"/>
      <c r="L87" s="3"/>
      <c r="M87" s="3"/>
      <c r="N87" s="3"/>
      <c r="O87" s="3"/>
      <c r="P87" s="3"/>
      <c r="Q87" s="3"/>
      <c r="R87" s="3"/>
      <c r="S87" s="3"/>
      <c r="T87" s="3"/>
      <c r="U87" s="3"/>
      <c r="V87" s="3"/>
      <c r="W87" s="3"/>
      <c r="X87" s="3"/>
      <c r="Y87" s="3"/>
      <c r="Z87" s="3"/>
    </row>
    <row r="88" ht="12.75" customHeight="1">
      <c r="A88" s="3"/>
      <c r="B88" s="3"/>
      <c r="C88" s="20" t="s">
        <v>114</v>
      </c>
      <c r="D88" s="3"/>
      <c r="E88" s="22"/>
      <c r="F88" s="36"/>
      <c r="G88" s="3"/>
      <c r="H88" s="3"/>
      <c r="I88" s="3"/>
      <c r="J88" s="3"/>
      <c r="K88" s="3"/>
      <c r="L88" s="3"/>
      <c r="M88" s="3"/>
      <c r="N88" s="3"/>
      <c r="O88" s="3"/>
      <c r="P88" s="3"/>
      <c r="Q88" s="3"/>
      <c r="R88" s="3"/>
      <c r="S88" s="3"/>
      <c r="T88" s="3"/>
      <c r="U88" s="3"/>
      <c r="V88" s="3"/>
      <c r="W88" s="3"/>
      <c r="X88" s="3"/>
      <c r="Y88" s="3"/>
      <c r="Z88" s="3"/>
    </row>
    <row r="89" ht="12.75" customHeight="1">
      <c r="A89" s="3"/>
      <c r="B89" s="3"/>
      <c r="C89" s="20"/>
      <c r="D89" s="3"/>
      <c r="E89" s="8"/>
      <c r="F89" s="36"/>
      <c r="G89" s="3"/>
      <c r="H89" s="3"/>
      <c r="I89" s="3"/>
      <c r="J89" s="3"/>
      <c r="K89" s="3"/>
      <c r="L89" s="3"/>
      <c r="M89" s="3"/>
      <c r="N89" s="3"/>
      <c r="O89" s="3"/>
      <c r="P89" s="3"/>
      <c r="Q89" s="3"/>
      <c r="R89" s="3"/>
      <c r="S89" s="3"/>
      <c r="T89" s="3"/>
      <c r="U89" s="3"/>
      <c r="V89" s="3"/>
      <c r="W89" s="3"/>
      <c r="X89" s="3"/>
      <c r="Y89" s="3"/>
      <c r="Z89" s="3"/>
    </row>
    <row r="90" ht="12.75" customHeight="1">
      <c r="A90" s="3"/>
      <c r="B90" s="3"/>
      <c r="C90" s="5" t="s">
        <v>116</v>
      </c>
      <c r="D90" s="3"/>
      <c r="E90" s="3"/>
      <c r="F90" s="36"/>
      <c r="G90" s="3"/>
      <c r="H90" s="3"/>
      <c r="I90" s="3"/>
      <c r="J90" s="3"/>
      <c r="K90" s="3"/>
      <c r="L90" s="3"/>
      <c r="M90" s="3"/>
      <c r="N90" s="3"/>
      <c r="O90" s="3"/>
      <c r="P90" s="3"/>
      <c r="Q90" s="3"/>
      <c r="R90" s="3"/>
      <c r="S90" s="3"/>
      <c r="T90" s="3"/>
      <c r="U90" s="3"/>
      <c r="V90" s="3"/>
      <c r="W90" s="3"/>
      <c r="X90" s="3"/>
      <c r="Y90" s="3"/>
      <c r="Z90" s="3"/>
    </row>
    <row r="91" ht="15.75" customHeight="1">
      <c r="A91" s="3"/>
      <c r="B91" s="3"/>
      <c r="C91" s="27" t="s">
        <v>117</v>
      </c>
      <c r="D91" s="28"/>
      <c r="E91" s="3"/>
      <c r="F91" s="36"/>
      <c r="G91" s="3"/>
      <c r="H91" s="3"/>
      <c r="I91" s="3"/>
      <c r="J91" s="3"/>
      <c r="K91" s="3"/>
      <c r="L91" s="3"/>
      <c r="M91" s="3"/>
      <c r="N91" s="3"/>
      <c r="O91" s="3"/>
      <c r="P91" s="3"/>
      <c r="Q91" s="3"/>
      <c r="R91" s="3"/>
      <c r="S91" s="3"/>
      <c r="T91" s="3"/>
      <c r="U91" s="3"/>
      <c r="V91" s="3"/>
      <c r="W91" s="3"/>
      <c r="X91" s="3"/>
      <c r="Y91" s="3"/>
      <c r="Z91" s="3"/>
    </row>
    <row r="92" ht="12.75" customHeight="1">
      <c r="A92" s="3"/>
      <c r="B92" s="3"/>
      <c r="C92" s="5"/>
      <c r="D92" s="3"/>
      <c r="E92" s="3"/>
      <c r="F92" s="36"/>
      <c r="G92" s="3"/>
      <c r="H92" s="3"/>
      <c r="I92" s="3"/>
      <c r="J92" s="3"/>
      <c r="K92" s="3"/>
      <c r="L92" s="3"/>
      <c r="M92" s="3"/>
      <c r="N92" s="3"/>
      <c r="O92" s="3"/>
      <c r="P92" s="3"/>
      <c r="Q92" s="3"/>
      <c r="R92" s="3"/>
      <c r="S92" s="3"/>
      <c r="T92" s="3"/>
      <c r="U92" s="3"/>
      <c r="V92" s="3"/>
      <c r="W92" s="3"/>
      <c r="X92" s="3"/>
      <c r="Y92" s="3"/>
      <c r="Z92" s="3"/>
    </row>
    <row r="93" ht="25.5" customHeight="1">
      <c r="A93" s="3"/>
      <c r="B93" s="3"/>
      <c r="C93" s="88" t="s">
        <v>118</v>
      </c>
      <c r="D93" s="33"/>
      <c r="E93" s="34" t="str">
        <f>VLOOKUP($C93,$C$258:$E$263,3,0)</f>
        <v>Fuerte influencia</v>
      </c>
      <c r="F93" s="36">
        <f>VLOOKUP($E93,$C$200:$D$205,2,0)</f>
        <v>5</v>
      </c>
      <c r="G93" s="3"/>
      <c r="H93" s="3"/>
      <c r="I93" s="3"/>
      <c r="J93" s="3"/>
      <c r="K93" s="3"/>
      <c r="L93" s="3"/>
      <c r="M93" s="3"/>
      <c r="N93" s="3"/>
      <c r="O93" s="3"/>
      <c r="P93" s="3"/>
      <c r="Q93" s="3"/>
      <c r="R93" s="3"/>
      <c r="S93" s="3"/>
      <c r="T93" s="3"/>
      <c r="U93" s="3"/>
      <c r="V93" s="3"/>
      <c r="W93" s="3"/>
      <c r="X93" s="3"/>
      <c r="Y93" s="3"/>
      <c r="Z93" s="3"/>
    </row>
    <row r="94" ht="12.75" customHeight="1">
      <c r="A94" s="3"/>
      <c r="B94" s="3"/>
      <c r="C94" s="40"/>
      <c r="D94" s="3"/>
      <c r="E94" s="3"/>
      <c r="F94" s="36"/>
      <c r="G94" s="3"/>
      <c r="H94" s="3"/>
      <c r="I94" s="3"/>
      <c r="J94" s="3"/>
      <c r="K94" s="3"/>
      <c r="L94" s="3"/>
      <c r="M94" s="3"/>
      <c r="N94" s="3"/>
      <c r="O94" s="3"/>
      <c r="P94" s="3"/>
      <c r="Q94" s="3"/>
      <c r="R94" s="3"/>
      <c r="S94" s="3"/>
      <c r="T94" s="3"/>
      <c r="U94" s="3"/>
      <c r="V94" s="3"/>
      <c r="W94" s="3"/>
      <c r="X94" s="3"/>
      <c r="Y94" s="3"/>
      <c r="Z94" s="3"/>
    </row>
    <row r="95" ht="12.75" customHeight="1">
      <c r="A95" s="3"/>
      <c r="B95" s="3"/>
      <c r="C95" s="54"/>
      <c r="D95" s="55"/>
      <c r="E95" s="3"/>
      <c r="F95" s="36"/>
      <c r="G95" s="3"/>
      <c r="H95" s="3"/>
      <c r="I95" s="3"/>
      <c r="J95" s="3"/>
      <c r="K95" s="3"/>
      <c r="L95" s="3"/>
      <c r="M95" s="3"/>
      <c r="N95" s="3"/>
      <c r="O95" s="3"/>
      <c r="P95" s="3"/>
      <c r="Q95" s="3"/>
      <c r="R95" s="3"/>
      <c r="S95" s="3"/>
      <c r="T95" s="3"/>
      <c r="U95" s="3"/>
      <c r="V95" s="3"/>
      <c r="W95" s="3"/>
      <c r="X95" s="3"/>
      <c r="Y95" s="3"/>
      <c r="Z95" s="3"/>
    </row>
    <row r="96" ht="12.75" customHeight="1">
      <c r="A96" s="3"/>
      <c r="B96" s="3"/>
      <c r="C96" s="57"/>
      <c r="D96" s="58"/>
      <c r="E96" s="3"/>
      <c r="F96" s="36"/>
      <c r="G96" s="3"/>
      <c r="H96" s="3"/>
      <c r="I96" s="3"/>
      <c r="J96" s="3"/>
      <c r="K96" s="3"/>
      <c r="L96" s="3"/>
      <c r="M96" s="3"/>
      <c r="N96" s="3"/>
      <c r="O96" s="3"/>
      <c r="P96" s="3"/>
      <c r="Q96" s="3"/>
      <c r="R96" s="3"/>
      <c r="S96" s="3"/>
      <c r="T96" s="3"/>
      <c r="U96" s="3"/>
      <c r="V96" s="3"/>
      <c r="W96" s="3"/>
      <c r="X96" s="3"/>
      <c r="Y96" s="3"/>
      <c r="Z96" s="3"/>
    </row>
    <row r="97" ht="12.75" customHeight="1">
      <c r="A97" s="3"/>
      <c r="B97" s="3"/>
      <c r="C97" s="20" t="s">
        <v>119</v>
      </c>
      <c r="D97" s="3"/>
      <c r="E97" s="22"/>
      <c r="F97" s="36"/>
      <c r="G97" s="3"/>
      <c r="H97" s="3"/>
      <c r="I97" s="3"/>
      <c r="J97" s="3"/>
      <c r="K97" s="3"/>
      <c r="L97" s="3"/>
      <c r="M97" s="3"/>
      <c r="N97" s="3"/>
      <c r="O97" s="3"/>
      <c r="P97" s="3"/>
      <c r="Q97" s="3"/>
      <c r="R97" s="3"/>
      <c r="S97" s="3"/>
      <c r="T97" s="3"/>
      <c r="U97" s="3"/>
      <c r="V97" s="3"/>
      <c r="W97" s="3"/>
      <c r="X97" s="3"/>
      <c r="Y97" s="3"/>
      <c r="Z97" s="3"/>
    </row>
    <row r="98" ht="12.75" customHeight="1">
      <c r="A98" s="3"/>
      <c r="B98" s="3"/>
      <c r="C98" s="20"/>
      <c r="D98" s="3"/>
      <c r="E98" s="8"/>
      <c r="F98" s="36"/>
      <c r="G98" s="3"/>
      <c r="H98" s="3"/>
      <c r="I98" s="3"/>
      <c r="J98" s="3"/>
      <c r="K98" s="3"/>
      <c r="L98" s="3"/>
      <c r="M98" s="3"/>
      <c r="N98" s="3"/>
      <c r="O98" s="3"/>
      <c r="P98" s="3"/>
      <c r="Q98" s="3"/>
      <c r="R98" s="3"/>
      <c r="S98" s="3"/>
      <c r="T98" s="3"/>
      <c r="U98" s="3"/>
      <c r="V98" s="3"/>
      <c r="W98" s="3"/>
      <c r="X98" s="3"/>
      <c r="Y98" s="3"/>
      <c r="Z98" s="3"/>
    </row>
    <row r="99" ht="12.75" customHeight="1">
      <c r="A99" s="3"/>
      <c r="B99" s="3"/>
      <c r="C99" s="5" t="s">
        <v>120</v>
      </c>
      <c r="D99" s="3"/>
      <c r="E99" s="3"/>
      <c r="F99" s="36"/>
      <c r="G99" s="3"/>
      <c r="H99" s="3"/>
      <c r="I99" s="3"/>
      <c r="J99" s="3"/>
      <c r="K99" s="3"/>
      <c r="L99" s="3"/>
      <c r="M99" s="3"/>
      <c r="N99" s="3"/>
      <c r="O99" s="3"/>
      <c r="P99" s="3"/>
      <c r="Q99" s="3"/>
      <c r="R99" s="3"/>
      <c r="S99" s="3"/>
      <c r="T99" s="3"/>
      <c r="U99" s="3"/>
      <c r="V99" s="3"/>
      <c r="W99" s="3"/>
      <c r="X99" s="3"/>
      <c r="Y99" s="3"/>
      <c r="Z99" s="3"/>
    </row>
    <row r="100" ht="12.75" customHeight="1">
      <c r="A100" s="3"/>
      <c r="B100" s="3"/>
      <c r="C100" s="27" t="s">
        <v>121</v>
      </c>
      <c r="D100" s="28"/>
      <c r="E100" s="3"/>
      <c r="F100" s="36"/>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99" t="s">
        <v>122</v>
      </c>
      <c r="D101" s="28"/>
      <c r="E101" s="3"/>
      <c r="F101" s="36"/>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99" t="s">
        <v>123</v>
      </c>
      <c r="D102" s="28"/>
      <c r="E102" s="3"/>
      <c r="F102" s="36"/>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99" t="s">
        <v>124</v>
      </c>
      <c r="D103" s="28"/>
      <c r="E103" s="3"/>
      <c r="F103" s="36"/>
      <c r="G103" s="3"/>
      <c r="H103" s="3"/>
      <c r="I103" s="3"/>
      <c r="J103" s="3"/>
      <c r="K103" s="3"/>
      <c r="L103" s="3"/>
      <c r="M103" s="3"/>
      <c r="N103" s="3"/>
      <c r="O103" s="3"/>
      <c r="P103" s="3"/>
      <c r="Q103" s="3"/>
      <c r="R103" s="3"/>
      <c r="S103" s="3"/>
      <c r="T103" s="3"/>
      <c r="U103" s="3"/>
      <c r="V103" s="3"/>
      <c r="W103" s="3"/>
      <c r="X103" s="3"/>
      <c r="Y103" s="3"/>
      <c r="Z103" s="3"/>
    </row>
    <row r="104" ht="25.5" customHeight="1">
      <c r="A104" s="3"/>
      <c r="B104" s="3"/>
      <c r="C104" s="99" t="s">
        <v>125</v>
      </c>
      <c r="D104" s="28"/>
      <c r="E104" s="3"/>
      <c r="F104" s="36"/>
      <c r="G104" s="3"/>
      <c r="H104" s="3"/>
      <c r="I104" s="3"/>
      <c r="J104" s="3"/>
      <c r="K104" s="3"/>
      <c r="L104" s="3"/>
      <c r="M104" s="3"/>
      <c r="N104" s="3"/>
      <c r="O104" s="3"/>
      <c r="P104" s="3"/>
      <c r="Q104" s="3"/>
      <c r="R104" s="3"/>
      <c r="S104" s="3"/>
      <c r="T104" s="3"/>
      <c r="U104" s="3"/>
      <c r="V104" s="3"/>
      <c r="W104" s="3"/>
      <c r="X104" s="3"/>
      <c r="Y104" s="3"/>
      <c r="Z104" s="3"/>
    </row>
    <row r="105" ht="28.5" customHeight="1">
      <c r="A105" s="3"/>
      <c r="B105" s="3"/>
      <c r="C105" s="99" t="s">
        <v>126</v>
      </c>
      <c r="D105" s="28"/>
      <c r="E105" s="3"/>
      <c r="F105" s="36"/>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58"/>
      <c r="D106" s="58"/>
      <c r="E106" s="3"/>
      <c r="F106" s="36"/>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5"/>
      <c r="D107" s="3"/>
      <c r="E107" s="3"/>
      <c r="F107" s="36"/>
      <c r="G107" s="3"/>
      <c r="H107" s="3"/>
      <c r="I107" s="3"/>
      <c r="J107" s="3"/>
      <c r="K107" s="3"/>
      <c r="L107" s="3"/>
      <c r="M107" s="3"/>
      <c r="N107" s="3"/>
      <c r="O107" s="3"/>
      <c r="P107" s="3"/>
      <c r="Q107" s="3"/>
      <c r="R107" s="3"/>
      <c r="S107" s="3"/>
      <c r="T107" s="3"/>
      <c r="U107" s="3"/>
      <c r="V107" s="3"/>
      <c r="W107" s="3"/>
      <c r="X107" s="3"/>
      <c r="Y107" s="3"/>
      <c r="Z107" s="3"/>
    </row>
    <row r="108" ht="25.5" customHeight="1">
      <c r="A108" s="3"/>
      <c r="B108" s="3"/>
      <c r="C108" s="32" t="s">
        <v>127</v>
      </c>
      <c r="D108" s="33"/>
      <c r="E108" s="34" t="str">
        <f>VLOOKUP($C108,$C$265:$E$270,3,0)</f>
        <v>Influencia media</v>
      </c>
      <c r="F108" s="36">
        <f>VLOOKUP($E108,$C$200:$D$205,2,0)</f>
        <v>3</v>
      </c>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57"/>
      <c r="D109" s="58"/>
      <c r="E109" s="3"/>
      <c r="F109" s="36"/>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57"/>
      <c r="D110" s="58"/>
      <c r="E110" s="3"/>
      <c r="F110" s="36"/>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57"/>
      <c r="D111" s="58"/>
      <c r="E111" s="3"/>
      <c r="F111" s="36"/>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20" t="s">
        <v>128</v>
      </c>
      <c r="D112" s="3"/>
      <c r="E112" s="22"/>
      <c r="F112" s="36"/>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20"/>
      <c r="D113" s="3"/>
      <c r="E113" s="8"/>
      <c r="F113" s="36"/>
      <c r="G113" s="3"/>
      <c r="H113" s="3"/>
      <c r="I113" s="3"/>
      <c r="J113" s="3"/>
      <c r="K113" s="3"/>
      <c r="L113" s="3"/>
      <c r="M113" s="3"/>
      <c r="N113" s="3"/>
      <c r="O113" s="3"/>
      <c r="P113" s="3"/>
      <c r="Q113" s="3"/>
      <c r="R113" s="3"/>
      <c r="S113" s="3"/>
      <c r="T113" s="3"/>
      <c r="U113" s="3"/>
      <c r="V113" s="3"/>
      <c r="W113" s="3"/>
      <c r="X113" s="3"/>
      <c r="Y113" s="3"/>
      <c r="Z113" s="3"/>
    </row>
    <row r="114" ht="38.25" customHeight="1">
      <c r="A114" s="3"/>
      <c r="B114" s="3"/>
      <c r="C114" s="27" t="s">
        <v>129</v>
      </c>
      <c r="D114" s="28"/>
      <c r="E114" s="3"/>
      <c r="F114" s="36"/>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5"/>
      <c r="D115" s="3"/>
      <c r="E115" s="3"/>
      <c r="F115" s="36"/>
      <c r="G115" s="3"/>
      <c r="H115" s="3"/>
      <c r="I115" s="3"/>
      <c r="J115" s="3"/>
      <c r="K115" s="3"/>
      <c r="L115" s="3"/>
      <c r="M115" s="3"/>
      <c r="N115" s="3"/>
      <c r="O115" s="3"/>
      <c r="P115" s="3"/>
      <c r="Q115" s="3"/>
      <c r="R115" s="3"/>
      <c r="S115" s="3"/>
      <c r="T115" s="3"/>
      <c r="U115" s="3"/>
      <c r="V115" s="3"/>
      <c r="W115" s="3"/>
      <c r="X115" s="3"/>
      <c r="Y115" s="3"/>
      <c r="Z115" s="3"/>
    </row>
    <row r="116" ht="25.5" customHeight="1">
      <c r="A116" s="3"/>
      <c r="B116" s="3"/>
      <c r="C116" s="88" t="s">
        <v>130</v>
      </c>
      <c r="D116" s="33"/>
      <c r="E116" s="34" t="str">
        <f>VLOOKUP($C116,$C$272:$E$277,3,0)</f>
        <v>Influencia incidental</v>
      </c>
      <c r="F116" s="36">
        <f>VLOOKUP($E116,$C$200:$D$205,2,0)</f>
        <v>1</v>
      </c>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40"/>
      <c r="D117" s="3"/>
      <c r="E117" s="3"/>
      <c r="F117" s="36"/>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6"/>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40"/>
      <c r="D119" s="3"/>
      <c r="E119" s="3"/>
      <c r="F119" s="36"/>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20" t="s">
        <v>131</v>
      </c>
      <c r="D120" s="3"/>
      <c r="E120" s="22"/>
      <c r="F120" s="36"/>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20"/>
      <c r="D121" s="3"/>
      <c r="E121" s="8"/>
      <c r="F121" s="36"/>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5" t="s">
        <v>132</v>
      </c>
      <c r="D122" s="3"/>
      <c r="E122" s="3"/>
      <c r="F122" s="36"/>
      <c r="G122" s="3"/>
      <c r="H122" s="3"/>
      <c r="I122" s="3"/>
      <c r="J122" s="3"/>
      <c r="K122" s="3"/>
      <c r="L122" s="3"/>
      <c r="M122" s="3"/>
      <c r="N122" s="3"/>
      <c r="O122" s="3"/>
      <c r="P122" s="3"/>
      <c r="Q122" s="3"/>
      <c r="R122" s="3"/>
      <c r="S122" s="3"/>
      <c r="T122" s="3"/>
      <c r="U122" s="3"/>
      <c r="V122" s="3"/>
      <c r="W122" s="3"/>
      <c r="X122" s="3"/>
      <c r="Y122" s="3"/>
      <c r="Z122" s="3"/>
    </row>
    <row r="123" ht="30.0" customHeight="1">
      <c r="A123" s="3"/>
      <c r="B123" s="3"/>
      <c r="C123" s="27" t="s">
        <v>133</v>
      </c>
      <c r="D123" s="28"/>
      <c r="E123" s="3"/>
      <c r="F123" s="36"/>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5"/>
      <c r="D124" s="3"/>
      <c r="E124" s="3"/>
      <c r="F124" s="36"/>
      <c r="G124" s="3"/>
      <c r="H124" s="3"/>
      <c r="I124" s="3"/>
      <c r="J124" s="3"/>
      <c r="K124" s="3"/>
      <c r="L124" s="3"/>
      <c r="M124" s="3"/>
      <c r="N124" s="3"/>
      <c r="O124" s="3"/>
      <c r="P124" s="3"/>
      <c r="Q124" s="3"/>
      <c r="R124" s="3"/>
      <c r="S124" s="3"/>
      <c r="T124" s="3"/>
      <c r="U124" s="3"/>
      <c r="V124" s="3"/>
      <c r="W124" s="3"/>
      <c r="X124" s="3"/>
      <c r="Y124" s="3"/>
      <c r="Z124" s="3"/>
    </row>
    <row r="125" ht="25.5" customHeight="1">
      <c r="A125" s="3"/>
      <c r="B125" s="3"/>
      <c r="C125" s="32" t="s">
        <v>134</v>
      </c>
      <c r="D125" s="33"/>
      <c r="E125" s="34" t="str">
        <f>VLOOKUP($C125,$C$279:$E$284,3,0)</f>
        <v>No presente o sin influencia</v>
      </c>
      <c r="F125" s="36">
        <f>VLOOKUP($E125,$C$200:$D$205,2,0)</f>
        <v>0</v>
      </c>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40"/>
      <c r="D126" s="3"/>
      <c r="E126" s="3"/>
      <c r="F126" s="36"/>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54"/>
      <c r="D127" s="55"/>
      <c r="E127" s="3"/>
      <c r="F127" s="36"/>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57"/>
      <c r="D128" s="58"/>
      <c r="E128" s="3"/>
      <c r="F128" s="36"/>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20" t="s">
        <v>135</v>
      </c>
      <c r="D129" s="3"/>
      <c r="E129" s="22"/>
      <c r="F129" s="36"/>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20"/>
      <c r="D130" s="3"/>
      <c r="E130" s="8"/>
      <c r="F130" s="36"/>
      <c r="G130" s="3"/>
      <c r="H130" s="3"/>
      <c r="I130" s="3"/>
      <c r="J130" s="3"/>
      <c r="K130" s="3"/>
      <c r="L130" s="3"/>
      <c r="M130" s="3"/>
      <c r="N130" s="3"/>
      <c r="O130" s="3"/>
      <c r="P130" s="3"/>
      <c r="Q130" s="3"/>
      <c r="R130" s="3"/>
      <c r="S130" s="3"/>
      <c r="T130" s="3"/>
      <c r="U130" s="3"/>
      <c r="V130" s="3"/>
      <c r="W130" s="3"/>
      <c r="X130" s="3"/>
      <c r="Y130" s="3"/>
      <c r="Z130" s="3"/>
    </row>
    <row r="131" ht="28.5" customHeight="1">
      <c r="A131" s="3"/>
      <c r="B131" s="3"/>
      <c r="C131" s="117" t="s">
        <v>136</v>
      </c>
      <c r="D131" s="28"/>
      <c r="E131" s="3"/>
      <c r="F131" s="36"/>
      <c r="G131" s="3"/>
      <c r="H131" s="3"/>
      <c r="I131" s="3"/>
      <c r="J131" s="3"/>
      <c r="K131" s="3"/>
      <c r="L131" s="3"/>
      <c r="M131" s="3"/>
      <c r="N131" s="3"/>
      <c r="O131" s="3"/>
      <c r="P131" s="3"/>
      <c r="Q131" s="3"/>
      <c r="R131" s="3"/>
      <c r="S131" s="3"/>
      <c r="T131" s="3"/>
      <c r="U131" s="3"/>
      <c r="V131" s="3"/>
      <c r="W131" s="3"/>
      <c r="X131" s="3"/>
      <c r="Y131" s="3"/>
      <c r="Z131" s="3"/>
    </row>
    <row r="132" ht="32.25" customHeight="1">
      <c r="A132" s="3"/>
      <c r="B132" s="3"/>
      <c r="C132" s="27" t="s">
        <v>137</v>
      </c>
      <c r="D132" s="28"/>
      <c r="E132" s="3"/>
      <c r="F132" s="36"/>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99" t="s">
        <v>138</v>
      </c>
      <c r="D133" s="28"/>
      <c r="E133" s="3"/>
      <c r="F133" s="36"/>
      <c r="G133" s="3"/>
      <c r="H133" s="3"/>
      <c r="I133" s="3"/>
      <c r="J133" s="3"/>
      <c r="K133" s="3"/>
      <c r="L133" s="3"/>
      <c r="M133" s="3"/>
      <c r="N133" s="3"/>
      <c r="O133" s="3"/>
      <c r="P133" s="3"/>
      <c r="Q133" s="3"/>
      <c r="R133" s="3"/>
      <c r="S133" s="3"/>
      <c r="T133" s="3"/>
      <c r="U133" s="3"/>
      <c r="V133" s="3"/>
      <c r="W133" s="3"/>
      <c r="X133" s="3"/>
      <c r="Y133" s="3"/>
      <c r="Z133" s="3"/>
    </row>
    <row r="134" ht="26.25" customHeight="1">
      <c r="A134" s="3"/>
      <c r="B134" s="3"/>
      <c r="C134" s="99" t="s">
        <v>139</v>
      </c>
      <c r="D134" s="28"/>
      <c r="E134" s="3"/>
      <c r="F134" s="36"/>
      <c r="G134" s="3"/>
      <c r="H134" s="3"/>
      <c r="I134" s="3"/>
      <c r="J134" s="3"/>
      <c r="K134" s="3"/>
      <c r="L134" s="3"/>
      <c r="M134" s="3"/>
      <c r="N134" s="3"/>
      <c r="O134" s="3"/>
      <c r="P134" s="3"/>
      <c r="Q134" s="3"/>
      <c r="R134" s="3"/>
      <c r="S134" s="3"/>
      <c r="T134" s="3"/>
      <c r="U134" s="3"/>
      <c r="V134" s="3"/>
      <c r="W134" s="3"/>
      <c r="X134" s="3"/>
      <c r="Y134" s="3"/>
      <c r="Z134" s="3"/>
    </row>
    <row r="135" ht="27.0" customHeight="1">
      <c r="A135" s="3"/>
      <c r="B135" s="3"/>
      <c r="C135" s="99" t="s">
        <v>140</v>
      </c>
      <c r="D135" s="28"/>
      <c r="E135" s="3"/>
      <c r="F135" s="36"/>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99" t="s">
        <v>141</v>
      </c>
      <c r="D136" s="28"/>
      <c r="E136" s="3"/>
      <c r="F136" s="36"/>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99" t="s">
        <v>142</v>
      </c>
      <c r="D137" s="28"/>
      <c r="E137" s="3"/>
      <c r="F137" s="36"/>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99"/>
      <c r="D138" s="28"/>
      <c r="E138" s="3"/>
      <c r="F138" s="36"/>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5"/>
      <c r="D139" s="3"/>
      <c r="E139" s="3"/>
      <c r="F139" s="36"/>
      <c r="G139" s="3"/>
      <c r="H139" s="3"/>
      <c r="I139" s="3"/>
      <c r="J139" s="3"/>
      <c r="K139" s="3"/>
      <c r="L139" s="3"/>
      <c r="M139" s="3"/>
      <c r="N139" s="3"/>
      <c r="O139" s="3"/>
      <c r="P139" s="3"/>
      <c r="Q139" s="3"/>
      <c r="R139" s="3"/>
      <c r="S139" s="3"/>
      <c r="T139" s="3"/>
      <c r="U139" s="3"/>
      <c r="V139" s="3"/>
      <c r="W139" s="3"/>
      <c r="X139" s="3"/>
      <c r="Y139" s="3"/>
      <c r="Z139" s="3"/>
    </row>
    <row r="140" ht="25.5" customHeight="1">
      <c r="A140" s="3"/>
      <c r="B140" s="3"/>
      <c r="C140" s="32" t="s">
        <v>143</v>
      </c>
      <c r="D140" s="33"/>
      <c r="E140" s="34" t="str">
        <f>VLOOKUP($C140,$C$286:$E$291,3,0)</f>
        <v>No presente o sin influencia</v>
      </c>
      <c r="F140" s="36">
        <f>VLOOKUP($E140,$C$200:$D$205,2,0)</f>
        <v>0</v>
      </c>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57"/>
      <c r="D141" s="58"/>
      <c r="E141" s="3"/>
      <c r="F141" s="36"/>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57"/>
      <c r="D142" s="58"/>
      <c r="E142" s="3"/>
      <c r="F142" s="36"/>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57"/>
      <c r="D143" s="58"/>
      <c r="E143" s="3"/>
      <c r="F143" s="36"/>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20" t="s">
        <v>144</v>
      </c>
      <c r="D144" s="3"/>
      <c r="E144" s="22"/>
      <c r="F144" s="36"/>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20"/>
      <c r="D145" s="3"/>
      <c r="E145" s="8"/>
      <c r="F145" s="36"/>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5" t="s">
        <v>145</v>
      </c>
      <c r="D146" s="3"/>
      <c r="E146" s="3"/>
      <c r="F146" s="36"/>
      <c r="G146" s="3"/>
      <c r="H146" s="3"/>
      <c r="I146" s="3"/>
      <c r="J146" s="3"/>
      <c r="K146" s="3"/>
      <c r="L146" s="3"/>
      <c r="M146" s="3"/>
      <c r="N146" s="3"/>
      <c r="O146" s="3"/>
      <c r="P146" s="3"/>
      <c r="Q146" s="3"/>
      <c r="R146" s="3"/>
      <c r="S146" s="3"/>
      <c r="T146" s="3"/>
      <c r="U146" s="3"/>
      <c r="V146" s="3"/>
      <c r="W146" s="3"/>
      <c r="X146" s="3"/>
      <c r="Y146" s="3"/>
      <c r="Z146" s="3"/>
    </row>
    <row r="147" ht="30.0" customHeight="1">
      <c r="A147" s="3"/>
      <c r="B147" s="3"/>
      <c r="C147" s="27" t="s">
        <v>146</v>
      </c>
      <c r="D147" s="28"/>
      <c r="E147" s="3"/>
      <c r="F147" s="36"/>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5"/>
      <c r="D148" s="3"/>
      <c r="E148" s="3"/>
      <c r="F148" s="36"/>
      <c r="G148" s="3"/>
      <c r="H148" s="3"/>
      <c r="I148" s="3"/>
      <c r="J148" s="3"/>
      <c r="K148" s="3"/>
      <c r="L148" s="3"/>
      <c r="M148" s="3"/>
      <c r="N148" s="3"/>
      <c r="O148" s="3"/>
      <c r="P148" s="3"/>
      <c r="Q148" s="3"/>
      <c r="R148" s="3"/>
      <c r="S148" s="3"/>
      <c r="T148" s="3"/>
      <c r="U148" s="3"/>
      <c r="V148" s="3"/>
      <c r="W148" s="3"/>
      <c r="X148" s="3"/>
      <c r="Y148" s="3"/>
      <c r="Z148" s="3"/>
    </row>
    <row r="149" ht="25.5" customHeight="1">
      <c r="A149" s="3"/>
      <c r="B149" s="3"/>
      <c r="C149" s="32" t="s">
        <v>147</v>
      </c>
      <c r="D149" s="33"/>
      <c r="E149" s="34" t="str">
        <f>VLOOKUP($C149,$C$293:$E$298,3,0)</f>
        <v>No presente o sin influencia</v>
      </c>
      <c r="F149" s="36">
        <f>VLOOKUP($E149,$C$200:$D$205,2,0)</f>
        <v>0</v>
      </c>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40"/>
      <c r="D150" s="3"/>
      <c r="E150" s="3"/>
      <c r="F150" s="36"/>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54"/>
      <c r="D151" s="55"/>
      <c r="E151" s="3"/>
      <c r="F151" s="36"/>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57"/>
      <c r="D152" s="58"/>
      <c r="E152" s="3"/>
      <c r="F152" s="36"/>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20" t="s">
        <v>148</v>
      </c>
      <c r="D153" s="3"/>
      <c r="E153" s="22"/>
      <c r="F153" s="36"/>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20"/>
      <c r="D154" s="3"/>
      <c r="E154" s="8"/>
      <c r="F154" s="36"/>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5" t="s">
        <v>149</v>
      </c>
      <c r="D155" s="3"/>
      <c r="E155" s="3"/>
      <c r="F155" s="36"/>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27" t="s">
        <v>150</v>
      </c>
      <c r="D156" s="28"/>
      <c r="E156" s="3"/>
      <c r="F156" s="36"/>
      <c r="G156" s="3"/>
      <c r="H156" s="3"/>
      <c r="I156" s="3"/>
      <c r="J156" s="3"/>
      <c r="K156" s="3"/>
      <c r="L156" s="3"/>
      <c r="M156" s="3"/>
      <c r="N156" s="3"/>
      <c r="O156" s="3"/>
      <c r="P156" s="3"/>
      <c r="Q156" s="3"/>
      <c r="R156" s="3"/>
      <c r="S156" s="3"/>
      <c r="T156" s="3"/>
      <c r="U156" s="3"/>
      <c r="V156" s="3"/>
      <c r="W156" s="3"/>
      <c r="X156" s="3"/>
      <c r="Y156" s="3"/>
      <c r="Z156" s="3"/>
    </row>
    <row r="157" ht="26.25" customHeight="1">
      <c r="A157" s="3"/>
      <c r="B157" s="3"/>
      <c r="C157" s="99" t="s">
        <v>151</v>
      </c>
      <c r="D157" s="28"/>
      <c r="E157" s="3"/>
      <c r="F157" s="36"/>
      <c r="G157" s="3"/>
      <c r="H157" s="3"/>
      <c r="I157" s="3"/>
      <c r="J157" s="3"/>
      <c r="K157" s="3"/>
      <c r="L157" s="3"/>
      <c r="M157" s="3"/>
      <c r="N157" s="3"/>
      <c r="O157" s="3"/>
      <c r="P157" s="3"/>
      <c r="Q157" s="3"/>
      <c r="R157" s="3"/>
      <c r="S157" s="3"/>
      <c r="T157" s="3"/>
      <c r="U157" s="3"/>
      <c r="V157" s="3"/>
      <c r="W157" s="3"/>
      <c r="X157" s="3"/>
      <c r="Y157" s="3"/>
      <c r="Z157" s="3"/>
    </row>
    <row r="158" ht="27.0" customHeight="1">
      <c r="A158" s="3"/>
      <c r="B158" s="3"/>
      <c r="C158" s="99" t="s">
        <v>152</v>
      </c>
      <c r="D158" s="28"/>
      <c r="E158" s="3"/>
      <c r="F158" s="36"/>
      <c r="G158" s="3"/>
      <c r="H158" s="3"/>
      <c r="I158" s="3"/>
      <c r="J158" s="3"/>
      <c r="K158" s="3"/>
      <c r="L158" s="3"/>
      <c r="M158" s="3"/>
      <c r="N158" s="3"/>
      <c r="O158" s="3"/>
      <c r="P158" s="3"/>
      <c r="Q158" s="3"/>
      <c r="R158" s="3"/>
      <c r="S158" s="3"/>
      <c r="T158" s="3"/>
      <c r="U158" s="3"/>
      <c r="V158" s="3"/>
      <c r="W158" s="3"/>
      <c r="X158" s="3"/>
      <c r="Y158" s="3"/>
      <c r="Z158" s="3"/>
    </row>
    <row r="159" ht="26.25" customHeight="1">
      <c r="A159" s="3"/>
      <c r="B159" s="3"/>
      <c r="C159" s="99" t="s">
        <v>153</v>
      </c>
      <c r="D159" s="28"/>
      <c r="E159" s="3"/>
      <c r="F159" s="36"/>
      <c r="G159" s="3"/>
      <c r="H159" s="3"/>
      <c r="I159" s="3"/>
      <c r="J159" s="3"/>
      <c r="K159" s="3"/>
      <c r="L159" s="3"/>
      <c r="M159" s="3"/>
      <c r="N159" s="3"/>
      <c r="O159" s="3"/>
      <c r="P159" s="3"/>
      <c r="Q159" s="3"/>
      <c r="R159" s="3"/>
      <c r="S159" s="3"/>
      <c r="T159" s="3"/>
      <c r="U159" s="3"/>
      <c r="V159" s="3"/>
      <c r="W159" s="3"/>
      <c r="X159" s="3"/>
      <c r="Y159" s="3"/>
      <c r="Z159" s="3"/>
    </row>
    <row r="160" ht="27.0" customHeight="1">
      <c r="A160" s="3"/>
      <c r="B160" s="3"/>
      <c r="C160" s="99" t="s">
        <v>154</v>
      </c>
      <c r="D160" s="28"/>
      <c r="E160" s="3"/>
      <c r="F160" s="36"/>
      <c r="G160" s="3"/>
      <c r="H160" s="3"/>
      <c r="I160" s="3"/>
      <c r="J160" s="3"/>
      <c r="K160" s="3"/>
      <c r="L160" s="3"/>
      <c r="M160" s="3"/>
      <c r="N160" s="3"/>
      <c r="O160" s="3"/>
      <c r="P160" s="3"/>
      <c r="Q160" s="3"/>
      <c r="R160" s="3"/>
      <c r="S160" s="3"/>
      <c r="T160" s="3"/>
      <c r="U160" s="3"/>
      <c r="V160" s="3"/>
      <c r="W160" s="3"/>
      <c r="X160" s="3"/>
      <c r="Y160" s="3"/>
      <c r="Z160" s="3"/>
    </row>
    <row r="161" ht="27.0" customHeight="1">
      <c r="A161" s="3"/>
      <c r="B161" s="3"/>
      <c r="C161" s="99" t="s">
        <v>155</v>
      </c>
      <c r="D161" s="28"/>
      <c r="E161" s="3"/>
      <c r="F161" s="36"/>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5"/>
      <c r="D162" s="3"/>
      <c r="E162" s="3"/>
      <c r="F162" s="36"/>
      <c r="G162" s="3"/>
      <c r="H162" s="3"/>
      <c r="I162" s="3"/>
      <c r="J162" s="3"/>
      <c r="K162" s="3"/>
      <c r="L162" s="3"/>
      <c r="M162" s="3"/>
      <c r="N162" s="3"/>
      <c r="O162" s="3"/>
      <c r="P162" s="3"/>
      <c r="Q162" s="3"/>
      <c r="R162" s="3"/>
      <c r="S162" s="3"/>
      <c r="T162" s="3"/>
      <c r="U162" s="3"/>
      <c r="V162" s="3"/>
      <c r="W162" s="3"/>
      <c r="X162" s="3"/>
      <c r="Y162" s="3"/>
      <c r="Z162" s="3"/>
    </row>
    <row r="163" ht="25.5" customHeight="1">
      <c r="A163" s="3"/>
      <c r="B163" s="3"/>
      <c r="C163" s="32" t="s">
        <v>156</v>
      </c>
      <c r="D163" s="33"/>
      <c r="E163" s="34" t="str">
        <f>VLOOKUP($C163,$C$300:$E$305,3,0)</f>
        <v>No presente o sin influencia</v>
      </c>
      <c r="F163" s="36">
        <f>VLOOKUP($E163,$C$200:$D$205,2,0)</f>
        <v>0</v>
      </c>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57"/>
      <c r="D164" s="58"/>
      <c r="E164" s="3"/>
      <c r="F164" s="10"/>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57"/>
      <c r="D165" s="58"/>
      <c r="E165" s="3"/>
      <c r="F165" s="10"/>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57"/>
      <c r="D166" s="58"/>
      <c r="E166" s="3"/>
      <c r="F166" s="10"/>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57"/>
      <c r="D167" s="58"/>
      <c r="E167" s="3"/>
      <c r="F167" s="10"/>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57"/>
      <c r="D168" s="58"/>
      <c r="E168" s="3"/>
      <c r="F168" s="10"/>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118"/>
      <c r="D169" s="1"/>
      <c r="E169" s="3"/>
      <c r="F169" s="10"/>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5"/>
      <c r="D170" s="3"/>
      <c r="E170" s="8"/>
      <c r="F170" s="10"/>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5"/>
      <c r="D171" s="3"/>
      <c r="E171" s="8"/>
      <c r="F171" s="10"/>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5"/>
      <c r="D172" s="3"/>
      <c r="E172" s="8"/>
      <c r="F172" s="10"/>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5"/>
      <c r="D173" s="3"/>
      <c r="E173" s="8"/>
      <c r="F173" s="10"/>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5"/>
      <c r="D174" s="3"/>
      <c r="E174" s="8"/>
      <c r="F174" s="10"/>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5"/>
      <c r="D175" s="3"/>
      <c r="E175" s="8"/>
      <c r="F175" s="10"/>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5"/>
      <c r="D176" s="3"/>
      <c r="E176" s="8"/>
      <c r="F176" s="10"/>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5"/>
      <c r="D177" s="3"/>
      <c r="E177" s="8"/>
      <c r="F177" s="10"/>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5"/>
      <c r="D178" s="3"/>
      <c r="E178" s="8"/>
      <c r="F178" s="10"/>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5"/>
      <c r="D179" s="3"/>
      <c r="E179" s="8"/>
      <c r="F179" s="10"/>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5"/>
      <c r="D180" s="3"/>
      <c r="E180" s="8"/>
      <c r="F180" s="10"/>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5"/>
      <c r="D181" s="3"/>
      <c r="E181" s="8"/>
      <c r="F181" s="10"/>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5"/>
      <c r="D182" s="3"/>
      <c r="E182" s="8"/>
      <c r="F182" s="10"/>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5"/>
      <c r="D183" s="3"/>
      <c r="E183" s="8"/>
      <c r="F183" s="10"/>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5"/>
      <c r="D184" s="3"/>
      <c r="E184" s="8"/>
      <c r="F184" s="10"/>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5"/>
      <c r="D185" s="3"/>
      <c r="E185" s="8"/>
      <c r="F185" s="10"/>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5"/>
      <c r="D186" s="3"/>
      <c r="E186" s="8"/>
      <c r="F186" s="10"/>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5"/>
      <c r="D187" s="3"/>
      <c r="E187" s="8"/>
      <c r="F187" s="10"/>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5"/>
      <c r="D188" s="3"/>
      <c r="E188" s="8"/>
      <c r="F188" s="10"/>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5"/>
      <c r="D189" s="3"/>
      <c r="E189" s="8"/>
      <c r="F189" s="10"/>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5"/>
      <c r="D190" s="3"/>
      <c r="E190" s="8"/>
      <c r="F190" s="10"/>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5"/>
      <c r="D191" s="3"/>
      <c r="E191" s="8"/>
      <c r="F191" s="10"/>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5"/>
      <c r="D192" s="3"/>
      <c r="E192" s="8"/>
      <c r="F192" s="10"/>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5"/>
      <c r="D193" s="3"/>
      <c r="E193" s="8"/>
      <c r="F193" s="10"/>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5"/>
      <c r="D194" s="3"/>
      <c r="E194" s="8"/>
      <c r="F194" s="10"/>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5"/>
      <c r="D195" s="3"/>
      <c r="E195" s="8"/>
      <c r="F195" s="10"/>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5"/>
      <c r="D196" s="3"/>
      <c r="E196" s="8"/>
      <c r="F196" s="10"/>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5"/>
      <c r="D197" s="3"/>
      <c r="E197" s="8"/>
      <c r="F197" s="10"/>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5"/>
      <c r="D198" s="3"/>
      <c r="E198" s="8"/>
      <c r="F198" s="10"/>
      <c r="G198" s="3"/>
      <c r="H198" s="3"/>
      <c r="I198" s="3"/>
      <c r="J198" s="3"/>
      <c r="K198" s="3"/>
      <c r="L198" s="3"/>
      <c r="M198" s="3"/>
      <c r="N198" s="3"/>
      <c r="O198" s="3"/>
      <c r="P198" s="3"/>
      <c r="Q198" s="3"/>
      <c r="R198" s="3"/>
      <c r="S198" s="3"/>
      <c r="T198" s="3"/>
      <c r="U198" s="3"/>
      <c r="V198" s="3"/>
      <c r="W198" s="3"/>
      <c r="X198" s="3"/>
      <c r="Y198" s="3"/>
      <c r="Z198" s="3"/>
    </row>
    <row r="199" ht="12.75" customHeight="1">
      <c r="A199" s="3"/>
      <c r="B199" s="119"/>
      <c r="C199" s="120" t="s">
        <v>157</v>
      </c>
      <c r="D199" s="119" t="s">
        <v>28</v>
      </c>
      <c r="E199" s="8"/>
      <c r="F199" s="10"/>
      <c r="G199" s="3"/>
      <c r="H199" s="3"/>
      <c r="I199" s="3"/>
      <c r="J199" s="3"/>
      <c r="K199" s="3"/>
      <c r="L199" s="3"/>
      <c r="M199" s="3"/>
      <c r="N199" s="3"/>
      <c r="O199" s="3"/>
      <c r="P199" s="3"/>
      <c r="Q199" s="3"/>
      <c r="R199" s="3"/>
      <c r="S199" s="3"/>
      <c r="T199" s="3"/>
      <c r="U199" s="3"/>
      <c r="V199" s="3"/>
      <c r="W199" s="3"/>
      <c r="X199" s="3"/>
      <c r="Y199" s="3"/>
      <c r="Z199" s="3"/>
    </row>
    <row r="200" ht="12.75" customHeight="1">
      <c r="A200" s="3"/>
      <c r="B200" s="119">
        <v>0.0</v>
      </c>
      <c r="C200" s="120" t="s">
        <v>158</v>
      </c>
      <c r="D200" s="120">
        <v>0.0</v>
      </c>
      <c r="E200" s="8"/>
      <c r="F200" s="10"/>
      <c r="G200" s="3"/>
      <c r="H200" s="3"/>
      <c r="I200" s="3"/>
      <c r="J200" s="3"/>
      <c r="K200" s="3"/>
      <c r="L200" s="3"/>
      <c r="M200" s="3"/>
      <c r="N200" s="3"/>
      <c r="O200" s="3"/>
      <c r="P200" s="3"/>
      <c r="Q200" s="3"/>
      <c r="R200" s="3"/>
      <c r="S200" s="3"/>
      <c r="T200" s="3"/>
      <c r="U200" s="3"/>
      <c r="V200" s="3"/>
      <c r="W200" s="3"/>
      <c r="X200" s="3"/>
      <c r="Y200" s="3"/>
      <c r="Z200" s="3"/>
    </row>
    <row r="201" ht="12.75" customHeight="1">
      <c r="A201" s="3"/>
      <c r="B201" s="119">
        <v>1.0</v>
      </c>
      <c r="C201" s="120" t="s">
        <v>159</v>
      </c>
      <c r="D201" s="120">
        <v>1.0</v>
      </c>
      <c r="E201" s="8"/>
      <c r="F201" s="10"/>
      <c r="G201" s="3"/>
      <c r="H201" s="3"/>
      <c r="I201" s="3"/>
      <c r="J201" s="3"/>
      <c r="K201" s="3"/>
      <c r="L201" s="3"/>
      <c r="M201" s="3"/>
      <c r="N201" s="3"/>
      <c r="O201" s="3"/>
      <c r="P201" s="3"/>
      <c r="Q201" s="3"/>
      <c r="R201" s="3"/>
      <c r="S201" s="3"/>
      <c r="T201" s="3"/>
      <c r="U201" s="3"/>
      <c r="V201" s="3"/>
      <c r="W201" s="3"/>
      <c r="X201" s="3"/>
      <c r="Y201" s="3"/>
      <c r="Z201" s="3"/>
    </row>
    <row r="202" ht="12.75" customHeight="1">
      <c r="A202" s="3"/>
      <c r="B202" s="119">
        <v>2.0</v>
      </c>
      <c r="C202" s="120" t="s">
        <v>160</v>
      </c>
      <c r="D202" s="120">
        <v>2.0</v>
      </c>
      <c r="E202" s="8"/>
      <c r="F202" s="10"/>
      <c r="G202" s="3"/>
      <c r="H202" s="3"/>
      <c r="I202" s="3"/>
      <c r="J202" s="3"/>
      <c r="K202" s="3"/>
      <c r="L202" s="3"/>
      <c r="M202" s="3"/>
      <c r="N202" s="3"/>
      <c r="O202" s="3"/>
      <c r="P202" s="3"/>
      <c r="Q202" s="3"/>
      <c r="R202" s="3"/>
      <c r="S202" s="3"/>
      <c r="T202" s="3"/>
      <c r="U202" s="3"/>
      <c r="V202" s="3"/>
      <c r="W202" s="3"/>
      <c r="X202" s="3"/>
      <c r="Y202" s="3"/>
      <c r="Z202" s="3"/>
    </row>
    <row r="203" ht="12.75" customHeight="1">
      <c r="A203" s="3"/>
      <c r="B203" s="119">
        <v>3.0</v>
      </c>
      <c r="C203" s="120" t="s">
        <v>161</v>
      </c>
      <c r="D203" s="120">
        <v>3.0</v>
      </c>
      <c r="E203" s="8"/>
      <c r="F203" s="10"/>
      <c r="G203" s="3"/>
      <c r="H203" s="3"/>
      <c r="I203" s="3"/>
      <c r="J203" s="3"/>
      <c r="K203" s="3"/>
      <c r="L203" s="3"/>
      <c r="M203" s="3"/>
      <c r="N203" s="3"/>
      <c r="O203" s="3"/>
      <c r="P203" s="3"/>
      <c r="Q203" s="3"/>
      <c r="R203" s="3"/>
      <c r="S203" s="3"/>
      <c r="T203" s="3"/>
      <c r="U203" s="3"/>
      <c r="V203" s="3"/>
      <c r="W203" s="3"/>
      <c r="X203" s="3"/>
      <c r="Y203" s="3"/>
      <c r="Z203" s="3"/>
    </row>
    <row r="204" ht="12.75" customHeight="1">
      <c r="A204" s="3"/>
      <c r="B204" s="119">
        <v>4.0</v>
      </c>
      <c r="C204" s="120" t="s">
        <v>162</v>
      </c>
      <c r="D204" s="120">
        <v>4.0</v>
      </c>
      <c r="E204" s="8"/>
      <c r="F204" s="10"/>
      <c r="G204" s="3"/>
      <c r="H204" s="3"/>
      <c r="I204" s="3"/>
      <c r="J204" s="3"/>
      <c r="K204" s="3"/>
      <c r="L204" s="3"/>
      <c r="M204" s="3"/>
      <c r="N204" s="3"/>
      <c r="O204" s="3"/>
      <c r="P204" s="3"/>
      <c r="Q204" s="3"/>
      <c r="R204" s="3"/>
      <c r="S204" s="3"/>
      <c r="T204" s="3"/>
      <c r="U204" s="3"/>
      <c r="V204" s="3"/>
      <c r="W204" s="3"/>
      <c r="X204" s="3"/>
      <c r="Y204" s="3"/>
      <c r="Z204" s="3"/>
    </row>
    <row r="205" ht="12.75" customHeight="1">
      <c r="A205" s="3"/>
      <c r="B205" s="119">
        <v>5.0</v>
      </c>
      <c r="C205" s="120" t="s">
        <v>163</v>
      </c>
      <c r="D205" s="120">
        <v>5.0</v>
      </c>
      <c r="E205" s="8"/>
      <c r="F205" s="10"/>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5"/>
      <c r="D206" s="3"/>
      <c r="E206" s="8"/>
      <c r="F206" s="10"/>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5"/>
      <c r="D207" s="3"/>
      <c r="E207" s="8"/>
      <c r="F207" s="10"/>
      <c r="G207" s="3"/>
      <c r="H207" s="3"/>
      <c r="I207" s="3"/>
      <c r="J207" s="3"/>
      <c r="K207" s="3"/>
      <c r="L207" s="3"/>
      <c r="M207" s="3"/>
      <c r="N207" s="3"/>
      <c r="O207" s="3"/>
      <c r="P207" s="3"/>
      <c r="Q207" s="3"/>
      <c r="R207" s="3"/>
      <c r="S207" s="3"/>
      <c r="T207" s="3"/>
      <c r="U207" s="3"/>
      <c r="V207" s="3"/>
      <c r="W207" s="3"/>
      <c r="X207" s="3"/>
      <c r="Y207" s="3"/>
      <c r="Z207" s="3"/>
    </row>
    <row r="208" ht="12.75" customHeight="1">
      <c r="A208" s="119"/>
      <c r="B208" s="119"/>
      <c r="C208" s="121" t="s">
        <v>164</v>
      </c>
      <c r="D208" s="122"/>
      <c r="E208" s="122" t="s">
        <v>157</v>
      </c>
      <c r="F208" s="10"/>
      <c r="G208" s="119"/>
      <c r="H208" s="119"/>
      <c r="I208" s="119"/>
      <c r="J208" s="119"/>
      <c r="K208" s="119"/>
      <c r="L208" s="119"/>
      <c r="M208" s="119"/>
      <c r="N208" s="119"/>
      <c r="O208" s="119"/>
      <c r="P208" s="119"/>
      <c r="Q208" s="119"/>
      <c r="R208" s="119"/>
      <c r="S208" s="119"/>
      <c r="T208" s="119"/>
      <c r="U208" s="119"/>
      <c r="V208" s="119"/>
      <c r="W208" s="119"/>
      <c r="X208" s="119"/>
      <c r="Y208" s="119"/>
      <c r="Z208" s="119"/>
    </row>
    <row r="209" ht="12.75" customHeight="1">
      <c r="A209" s="119">
        <v>1.0</v>
      </c>
      <c r="B209" s="119"/>
      <c r="C209" s="120" t="s">
        <v>165</v>
      </c>
      <c r="D209" s="123"/>
      <c r="E209" s="120" t="s">
        <v>158</v>
      </c>
      <c r="F209" s="10"/>
      <c r="G209" s="119"/>
      <c r="H209" s="119"/>
      <c r="I209" s="119"/>
      <c r="J209" s="119"/>
      <c r="K209" s="119"/>
      <c r="L209" s="119"/>
      <c r="M209" s="119"/>
      <c r="N209" s="119"/>
      <c r="O209" s="119"/>
      <c r="P209" s="119"/>
      <c r="Q209" s="119"/>
      <c r="R209" s="119"/>
      <c r="S209" s="119"/>
      <c r="T209" s="119"/>
      <c r="U209" s="119"/>
      <c r="V209" s="119"/>
      <c r="W209" s="119"/>
      <c r="X209" s="119"/>
      <c r="Y209" s="119"/>
      <c r="Z209" s="119"/>
    </row>
    <row r="210" ht="12.75" customHeight="1">
      <c r="A210" s="119"/>
      <c r="B210" s="119"/>
      <c r="C210" s="120" t="s">
        <v>166</v>
      </c>
      <c r="D210" s="123"/>
      <c r="E210" s="120" t="s">
        <v>159</v>
      </c>
      <c r="F210" s="10"/>
      <c r="G210" s="119"/>
      <c r="H210" s="119"/>
      <c r="I210" s="119"/>
      <c r="J210" s="119"/>
      <c r="K210" s="119"/>
      <c r="L210" s="119"/>
      <c r="M210" s="119"/>
      <c r="N210" s="119"/>
      <c r="O210" s="119"/>
      <c r="P210" s="119"/>
      <c r="Q210" s="119"/>
      <c r="R210" s="119"/>
      <c r="S210" s="119"/>
      <c r="T210" s="119"/>
      <c r="U210" s="119"/>
      <c r="V210" s="119"/>
      <c r="W210" s="119"/>
      <c r="X210" s="119"/>
      <c r="Y210" s="119"/>
      <c r="Z210" s="119"/>
    </row>
    <row r="211" ht="12.75" customHeight="1">
      <c r="A211" s="119"/>
      <c r="B211" s="119"/>
      <c r="C211" s="120" t="s">
        <v>167</v>
      </c>
      <c r="D211" s="120"/>
      <c r="E211" s="120" t="s">
        <v>160</v>
      </c>
      <c r="F211" s="10"/>
      <c r="G211" s="119"/>
      <c r="H211" s="119"/>
      <c r="I211" s="119"/>
      <c r="J211" s="119"/>
      <c r="K211" s="119"/>
      <c r="L211" s="119"/>
      <c r="M211" s="119"/>
      <c r="N211" s="119"/>
      <c r="O211" s="119"/>
      <c r="P211" s="119"/>
      <c r="Q211" s="119"/>
      <c r="R211" s="119"/>
      <c r="S211" s="119"/>
      <c r="T211" s="119"/>
      <c r="U211" s="119"/>
      <c r="V211" s="119"/>
      <c r="W211" s="119"/>
      <c r="X211" s="119"/>
      <c r="Y211" s="119"/>
      <c r="Z211" s="119"/>
    </row>
    <row r="212" ht="12.75" customHeight="1">
      <c r="A212" s="119"/>
      <c r="B212" s="119"/>
      <c r="C212" s="120" t="s">
        <v>168</v>
      </c>
      <c r="D212" s="120"/>
      <c r="E212" s="120" t="s">
        <v>161</v>
      </c>
      <c r="F212" s="10"/>
      <c r="G212" s="119"/>
      <c r="H212" s="119"/>
      <c r="I212" s="119"/>
      <c r="J212" s="119"/>
      <c r="K212" s="119"/>
      <c r="L212" s="119"/>
      <c r="M212" s="119"/>
      <c r="N212" s="119"/>
      <c r="O212" s="119"/>
      <c r="P212" s="119"/>
      <c r="Q212" s="119"/>
      <c r="R212" s="119"/>
      <c r="S212" s="119"/>
      <c r="T212" s="119"/>
      <c r="U212" s="119"/>
      <c r="V212" s="119"/>
      <c r="W212" s="119"/>
      <c r="X212" s="119"/>
      <c r="Y212" s="119"/>
      <c r="Z212" s="119"/>
    </row>
    <row r="213" ht="12.75" customHeight="1">
      <c r="A213" s="119"/>
      <c r="B213" s="119"/>
      <c r="C213" s="120" t="s">
        <v>20</v>
      </c>
      <c r="D213" s="120"/>
      <c r="E213" s="120" t="s">
        <v>162</v>
      </c>
      <c r="F213" s="10"/>
      <c r="G213" s="119"/>
      <c r="H213" s="119"/>
      <c r="I213" s="119"/>
      <c r="J213" s="119"/>
      <c r="K213" s="119"/>
      <c r="L213" s="119"/>
      <c r="M213" s="119"/>
      <c r="N213" s="119"/>
      <c r="O213" s="119"/>
      <c r="P213" s="119"/>
      <c r="Q213" s="119"/>
      <c r="R213" s="119"/>
      <c r="S213" s="119"/>
      <c r="T213" s="119"/>
      <c r="U213" s="119"/>
      <c r="V213" s="119"/>
      <c r="W213" s="119"/>
      <c r="X213" s="119"/>
      <c r="Y213" s="119"/>
      <c r="Z213" s="119"/>
    </row>
    <row r="214" ht="12.75" customHeight="1">
      <c r="A214" s="119"/>
      <c r="B214" s="119"/>
      <c r="C214" s="120" t="s">
        <v>169</v>
      </c>
      <c r="D214" s="120"/>
      <c r="E214" s="120" t="s">
        <v>163</v>
      </c>
      <c r="F214" s="10"/>
      <c r="G214" s="119"/>
      <c r="H214" s="119"/>
      <c r="I214" s="119"/>
      <c r="J214" s="119"/>
      <c r="K214" s="119"/>
      <c r="L214" s="119"/>
      <c r="M214" s="119"/>
      <c r="N214" s="119"/>
      <c r="O214" s="119"/>
      <c r="P214" s="119"/>
      <c r="Q214" s="119"/>
      <c r="R214" s="119"/>
      <c r="S214" s="119"/>
      <c r="T214" s="119"/>
      <c r="U214" s="119"/>
      <c r="V214" s="119"/>
      <c r="W214" s="119"/>
      <c r="X214" s="119"/>
      <c r="Y214" s="119"/>
      <c r="Z214" s="119"/>
    </row>
    <row r="215" ht="12.75" customHeight="1">
      <c r="A215" s="119"/>
      <c r="B215" s="119"/>
      <c r="C215" s="120"/>
      <c r="D215" s="119"/>
      <c r="E215" s="124"/>
      <c r="F215" s="10"/>
      <c r="G215" s="119"/>
      <c r="H215" s="119"/>
      <c r="I215" s="119"/>
      <c r="J215" s="119"/>
      <c r="K215" s="119"/>
      <c r="L215" s="119"/>
      <c r="M215" s="119"/>
      <c r="N215" s="119"/>
      <c r="O215" s="119"/>
      <c r="P215" s="119"/>
      <c r="Q215" s="119"/>
      <c r="R215" s="119"/>
      <c r="S215" s="119"/>
      <c r="T215" s="119"/>
      <c r="U215" s="119"/>
      <c r="V215" s="119"/>
      <c r="W215" s="119"/>
      <c r="X215" s="119"/>
      <c r="Y215" s="119"/>
      <c r="Z215" s="119"/>
    </row>
    <row r="216" ht="12.75" customHeight="1">
      <c r="A216" s="119">
        <v>2.0</v>
      </c>
      <c r="B216" s="119"/>
      <c r="C216" s="120" t="s">
        <v>170</v>
      </c>
      <c r="D216" s="123"/>
      <c r="E216" s="120" t="s">
        <v>158</v>
      </c>
      <c r="F216" s="10"/>
      <c r="G216" s="119"/>
      <c r="H216" s="119"/>
      <c r="I216" s="119"/>
      <c r="J216" s="119"/>
      <c r="K216" s="119"/>
      <c r="L216" s="119"/>
      <c r="M216" s="119"/>
      <c r="N216" s="119"/>
      <c r="O216" s="119"/>
      <c r="P216" s="119"/>
      <c r="Q216" s="119"/>
      <c r="R216" s="119"/>
      <c r="S216" s="119"/>
      <c r="T216" s="119"/>
      <c r="U216" s="119"/>
      <c r="V216" s="119"/>
      <c r="W216" s="119"/>
      <c r="X216" s="119"/>
      <c r="Y216" s="119"/>
      <c r="Z216" s="119"/>
    </row>
    <row r="217" ht="12.75" customHeight="1">
      <c r="A217" s="119"/>
      <c r="B217" s="119"/>
      <c r="C217" s="120" t="s">
        <v>171</v>
      </c>
      <c r="D217" s="123"/>
      <c r="E217" s="120" t="s">
        <v>159</v>
      </c>
      <c r="F217" s="10"/>
      <c r="G217" s="119"/>
      <c r="H217" s="119"/>
      <c r="I217" s="119"/>
      <c r="J217" s="119"/>
      <c r="K217" s="119"/>
      <c r="L217" s="119"/>
      <c r="M217" s="119"/>
      <c r="N217" s="119"/>
      <c r="O217" s="119"/>
      <c r="P217" s="119"/>
      <c r="Q217" s="119"/>
      <c r="R217" s="119"/>
      <c r="S217" s="119"/>
      <c r="T217" s="119"/>
      <c r="U217" s="119"/>
      <c r="V217" s="119"/>
      <c r="W217" s="119"/>
      <c r="X217" s="119"/>
      <c r="Y217" s="119"/>
      <c r="Z217" s="119"/>
    </row>
    <row r="218" ht="12.75" customHeight="1">
      <c r="A218" s="119"/>
      <c r="B218" s="119"/>
      <c r="C218" s="120" t="s">
        <v>172</v>
      </c>
      <c r="D218" s="120"/>
      <c r="E218" s="120" t="s">
        <v>160</v>
      </c>
      <c r="F218" s="10"/>
      <c r="G218" s="119"/>
      <c r="H218" s="119"/>
      <c r="I218" s="119"/>
      <c r="J218" s="119"/>
      <c r="K218" s="119"/>
      <c r="L218" s="119"/>
      <c r="M218" s="119"/>
      <c r="N218" s="119"/>
      <c r="O218" s="119"/>
      <c r="P218" s="119"/>
      <c r="Q218" s="119"/>
      <c r="R218" s="119"/>
      <c r="S218" s="119"/>
      <c r="T218" s="119"/>
      <c r="U218" s="119"/>
      <c r="V218" s="119"/>
      <c r="W218" s="119"/>
      <c r="X218" s="119"/>
      <c r="Y218" s="119"/>
      <c r="Z218" s="119"/>
    </row>
    <row r="219" ht="12.75" customHeight="1">
      <c r="A219" s="119"/>
      <c r="B219" s="119"/>
      <c r="C219" s="120" t="s">
        <v>34</v>
      </c>
      <c r="D219" s="120"/>
      <c r="E219" s="120" t="s">
        <v>161</v>
      </c>
      <c r="F219" s="10"/>
      <c r="G219" s="119"/>
      <c r="H219" s="119"/>
      <c r="I219" s="119"/>
      <c r="J219" s="119"/>
      <c r="K219" s="119"/>
      <c r="L219" s="119"/>
      <c r="M219" s="119"/>
      <c r="N219" s="119"/>
      <c r="O219" s="119"/>
      <c r="P219" s="119"/>
      <c r="Q219" s="119"/>
      <c r="R219" s="119"/>
      <c r="S219" s="119"/>
      <c r="T219" s="119"/>
      <c r="U219" s="119"/>
      <c r="V219" s="119"/>
      <c r="W219" s="119"/>
      <c r="X219" s="119"/>
      <c r="Y219" s="119"/>
      <c r="Z219" s="119"/>
    </row>
    <row r="220" ht="12.75" customHeight="1">
      <c r="A220" s="119"/>
      <c r="B220" s="119"/>
      <c r="C220" s="120" t="s">
        <v>173</v>
      </c>
      <c r="D220" s="120"/>
      <c r="E220" s="120" t="s">
        <v>162</v>
      </c>
      <c r="F220" s="10"/>
      <c r="G220" s="119"/>
      <c r="H220" s="119"/>
      <c r="I220" s="119"/>
      <c r="J220" s="119"/>
      <c r="K220" s="119"/>
      <c r="L220" s="119"/>
      <c r="M220" s="119"/>
      <c r="N220" s="119"/>
      <c r="O220" s="119"/>
      <c r="P220" s="119"/>
      <c r="Q220" s="119"/>
      <c r="R220" s="119"/>
      <c r="S220" s="119"/>
      <c r="T220" s="119"/>
      <c r="U220" s="119"/>
      <c r="V220" s="119"/>
      <c r="W220" s="119"/>
      <c r="X220" s="119"/>
      <c r="Y220" s="119"/>
      <c r="Z220" s="119"/>
    </row>
    <row r="221" ht="12.75" customHeight="1">
      <c r="A221" s="119"/>
      <c r="B221" s="119"/>
      <c r="C221" s="120" t="s">
        <v>174</v>
      </c>
      <c r="D221" s="120"/>
      <c r="E221" s="120" t="s">
        <v>163</v>
      </c>
      <c r="F221" s="10"/>
      <c r="G221" s="119"/>
      <c r="H221" s="119"/>
      <c r="I221" s="119"/>
      <c r="J221" s="119"/>
      <c r="K221" s="119"/>
      <c r="L221" s="119"/>
      <c r="M221" s="119"/>
      <c r="N221" s="119"/>
      <c r="O221" s="119"/>
      <c r="P221" s="119"/>
      <c r="Q221" s="119"/>
      <c r="R221" s="119"/>
      <c r="S221" s="119"/>
      <c r="T221" s="119"/>
      <c r="U221" s="119"/>
      <c r="V221" s="119"/>
      <c r="W221" s="119"/>
      <c r="X221" s="119"/>
      <c r="Y221" s="119"/>
      <c r="Z221" s="119"/>
    </row>
    <row r="222" ht="12.75" customHeight="1">
      <c r="A222" s="119"/>
      <c r="B222" s="119"/>
      <c r="C222" s="120"/>
      <c r="D222" s="119"/>
      <c r="E222" s="124"/>
      <c r="F222" s="10"/>
      <c r="G222" s="119"/>
      <c r="H222" s="119"/>
      <c r="I222" s="119"/>
      <c r="J222" s="119"/>
      <c r="K222" s="119"/>
      <c r="L222" s="119"/>
      <c r="M222" s="119"/>
      <c r="N222" s="119"/>
      <c r="O222" s="119"/>
      <c r="P222" s="119"/>
      <c r="Q222" s="119"/>
      <c r="R222" s="119"/>
      <c r="S222" s="119"/>
      <c r="T222" s="119"/>
      <c r="U222" s="119"/>
      <c r="V222" s="119"/>
      <c r="W222" s="119"/>
      <c r="X222" s="119"/>
      <c r="Y222" s="119"/>
      <c r="Z222" s="119"/>
    </row>
    <row r="223" ht="12.75" customHeight="1">
      <c r="A223" s="119">
        <v>3.0</v>
      </c>
      <c r="B223" s="119"/>
      <c r="C223" s="120" t="s">
        <v>175</v>
      </c>
      <c r="D223" s="123"/>
      <c r="E223" s="120" t="s">
        <v>158</v>
      </c>
      <c r="F223" s="10"/>
      <c r="G223" s="119"/>
      <c r="H223" s="119"/>
      <c r="I223" s="119"/>
      <c r="J223" s="119"/>
      <c r="K223" s="119"/>
      <c r="L223" s="119"/>
      <c r="M223" s="119"/>
      <c r="N223" s="119"/>
      <c r="O223" s="119"/>
      <c r="P223" s="119"/>
      <c r="Q223" s="119"/>
      <c r="R223" s="119"/>
      <c r="S223" s="119"/>
      <c r="T223" s="119"/>
      <c r="U223" s="119"/>
      <c r="V223" s="119"/>
      <c r="W223" s="119"/>
      <c r="X223" s="119"/>
      <c r="Y223" s="119"/>
      <c r="Z223" s="119"/>
    </row>
    <row r="224" ht="12.75" customHeight="1">
      <c r="A224" s="119"/>
      <c r="B224" s="119"/>
      <c r="C224" s="120" t="s">
        <v>176</v>
      </c>
      <c r="D224" s="123"/>
      <c r="E224" s="120" t="s">
        <v>159</v>
      </c>
      <c r="F224" s="10"/>
      <c r="G224" s="119"/>
      <c r="H224" s="119"/>
      <c r="I224" s="119"/>
      <c r="J224" s="119"/>
      <c r="K224" s="119"/>
      <c r="L224" s="119"/>
      <c r="M224" s="119"/>
      <c r="N224" s="119"/>
      <c r="O224" s="119"/>
      <c r="P224" s="119"/>
      <c r="Q224" s="119"/>
      <c r="R224" s="119"/>
      <c r="S224" s="119"/>
      <c r="T224" s="119"/>
      <c r="U224" s="119"/>
      <c r="V224" s="119"/>
      <c r="W224" s="119"/>
      <c r="X224" s="119"/>
      <c r="Y224" s="119"/>
      <c r="Z224" s="119"/>
    </row>
    <row r="225" ht="12.75" customHeight="1">
      <c r="A225" s="119"/>
      <c r="B225" s="119"/>
      <c r="C225" s="120" t="s">
        <v>177</v>
      </c>
      <c r="D225" s="120"/>
      <c r="E225" s="120" t="s">
        <v>160</v>
      </c>
      <c r="F225" s="10"/>
      <c r="G225" s="119"/>
      <c r="H225" s="119"/>
      <c r="I225" s="119"/>
      <c r="J225" s="119"/>
      <c r="K225" s="119"/>
      <c r="L225" s="119"/>
      <c r="M225" s="119"/>
      <c r="N225" s="119"/>
      <c r="O225" s="119"/>
      <c r="P225" s="119"/>
      <c r="Q225" s="119"/>
      <c r="R225" s="119"/>
      <c r="S225" s="119"/>
      <c r="T225" s="119"/>
      <c r="U225" s="119"/>
      <c r="V225" s="119"/>
      <c r="W225" s="119"/>
      <c r="X225" s="119"/>
      <c r="Y225" s="119"/>
      <c r="Z225" s="119"/>
    </row>
    <row r="226" ht="12.75" customHeight="1">
      <c r="A226" s="119"/>
      <c r="B226" s="119"/>
      <c r="C226" s="120" t="s">
        <v>43</v>
      </c>
      <c r="D226" s="120"/>
      <c r="E226" s="120" t="s">
        <v>161</v>
      </c>
      <c r="F226" s="10"/>
      <c r="G226" s="119"/>
      <c r="H226" s="119"/>
      <c r="I226" s="119"/>
      <c r="J226" s="119"/>
      <c r="K226" s="119"/>
      <c r="L226" s="119"/>
      <c r="M226" s="119"/>
      <c r="N226" s="119"/>
      <c r="O226" s="119"/>
      <c r="P226" s="119"/>
      <c r="Q226" s="119"/>
      <c r="R226" s="119"/>
      <c r="S226" s="119"/>
      <c r="T226" s="119"/>
      <c r="U226" s="119"/>
      <c r="V226" s="119"/>
      <c r="W226" s="119"/>
      <c r="X226" s="119"/>
      <c r="Y226" s="119"/>
      <c r="Z226" s="119"/>
    </row>
    <row r="227" ht="12.75" customHeight="1">
      <c r="A227" s="119"/>
      <c r="B227" s="119"/>
      <c r="C227" s="120" t="s">
        <v>178</v>
      </c>
      <c r="D227" s="120"/>
      <c r="E227" s="120" t="s">
        <v>162</v>
      </c>
      <c r="F227" s="10"/>
      <c r="G227" s="119"/>
      <c r="H227" s="119"/>
      <c r="I227" s="119"/>
      <c r="J227" s="119"/>
      <c r="K227" s="119"/>
      <c r="L227" s="119"/>
      <c r="M227" s="119"/>
      <c r="N227" s="119"/>
      <c r="O227" s="119"/>
      <c r="P227" s="119"/>
      <c r="Q227" s="119"/>
      <c r="R227" s="119"/>
      <c r="S227" s="119"/>
      <c r="T227" s="119"/>
      <c r="U227" s="119"/>
      <c r="V227" s="119"/>
      <c r="W227" s="119"/>
      <c r="X227" s="119"/>
      <c r="Y227" s="119"/>
      <c r="Z227" s="119"/>
    </row>
    <row r="228" ht="12.75" customHeight="1">
      <c r="A228" s="119"/>
      <c r="B228" s="119"/>
      <c r="C228" s="120" t="s">
        <v>179</v>
      </c>
      <c r="D228" s="120"/>
      <c r="E228" s="120" t="s">
        <v>163</v>
      </c>
      <c r="F228" s="10"/>
      <c r="G228" s="119"/>
      <c r="H228" s="119"/>
      <c r="I228" s="119"/>
      <c r="J228" s="119"/>
      <c r="K228" s="119"/>
      <c r="L228" s="119"/>
      <c r="M228" s="119"/>
      <c r="N228" s="119"/>
      <c r="O228" s="119"/>
      <c r="P228" s="119"/>
      <c r="Q228" s="119"/>
      <c r="R228" s="119"/>
      <c r="S228" s="119"/>
      <c r="T228" s="119"/>
      <c r="U228" s="119"/>
      <c r="V228" s="119"/>
      <c r="W228" s="119"/>
      <c r="X228" s="119"/>
      <c r="Y228" s="119"/>
      <c r="Z228" s="119"/>
    </row>
    <row r="229" ht="12.75" customHeight="1">
      <c r="A229" s="119"/>
      <c r="B229" s="119"/>
      <c r="C229" s="120"/>
      <c r="D229" s="119"/>
      <c r="E229" s="124"/>
      <c r="F229" s="10"/>
      <c r="G229" s="119"/>
      <c r="H229" s="119"/>
      <c r="I229" s="119"/>
      <c r="J229" s="119"/>
      <c r="K229" s="119"/>
      <c r="L229" s="119"/>
      <c r="M229" s="119"/>
      <c r="N229" s="119"/>
      <c r="O229" s="119"/>
      <c r="P229" s="119"/>
      <c r="Q229" s="119"/>
      <c r="R229" s="119"/>
      <c r="S229" s="119"/>
      <c r="T229" s="119"/>
      <c r="U229" s="119"/>
      <c r="V229" s="119"/>
      <c r="W229" s="119"/>
      <c r="X229" s="119"/>
      <c r="Y229" s="119"/>
      <c r="Z229" s="119"/>
    </row>
    <row r="230" ht="12.75" customHeight="1">
      <c r="A230" s="119">
        <v>4.0</v>
      </c>
      <c r="B230" s="119"/>
      <c r="C230" s="120" t="s">
        <v>180</v>
      </c>
      <c r="D230" s="123"/>
      <c r="E230" s="120" t="s">
        <v>158</v>
      </c>
      <c r="F230" s="10"/>
      <c r="G230" s="119"/>
      <c r="H230" s="119"/>
      <c r="I230" s="119"/>
      <c r="J230" s="119"/>
      <c r="K230" s="119"/>
      <c r="L230" s="119"/>
      <c r="M230" s="119"/>
      <c r="N230" s="119"/>
      <c r="O230" s="119"/>
      <c r="P230" s="119"/>
      <c r="Q230" s="119"/>
      <c r="R230" s="119"/>
      <c r="S230" s="119"/>
      <c r="T230" s="119"/>
      <c r="U230" s="119"/>
      <c r="V230" s="119"/>
      <c r="W230" s="119"/>
      <c r="X230" s="119"/>
      <c r="Y230" s="119"/>
      <c r="Z230" s="119"/>
    </row>
    <row r="231" ht="12.75" customHeight="1">
      <c r="A231" s="119"/>
      <c r="B231" s="119"/>
      <c r="C231" s="120" t="s">
        <v>181</v>
      </c>
      <c r="D231" s="123"/>
      <c r="E231" s="120" t="s">
        <v>159</v>
      </c>
      <c r="F231" s="10"/>
      <c r="G231" s="119"/>
      <c r="H231" s="119"/>
      <c r="I231" s="119"/>
      <c r="J231" s="119"/>
      <c r="K231" s="119"/>
      <c r="L231" s="119"/>
      <c r="M231" s="119"/>
      <c r="N231" s="119"/>
      <c r="O231" s="119"/>
      <c r="P231" s="119"/>
      <c r="Q231" s="119"/>
      <c r="R231" s="119"/>
      <c r="S231" s="119"/>
      <c r="T231" s="119"/>
      <c r="U231" s="119"/>
      <c r="V231" s="119"/>
      <c r="W231" s="119"/>
      <c r="X231" s="119"/>
      <c r="Y231" s="119"/>
      <c r="Z231" s="119"/>
    </row>
    <row r="232" ht="12.75" customHeight="1">
      <c r="A232" s="119"/>
      <c r="B232" s="119"/>
      <c r="C232" s="120" t="s">
        <v>182</v>
      </c>
      <c r="D232" s="120"/>
      <c r="E232" s="120" t="s">
        <v>160</v>
      </c>
      <c r="F232" s="10"/>
      <c r="G232" s="119"/>
      <c r="H232" s="119"/>
      <c r="I232" s="119"/>
      <c r="J232" s="119"/>
      <c r="K232" s="119"/>
      <c r="L232" s="119"/>
      <c r="M232" s="119"/>
      <c r="N232" s="119"/>
      <c r="O232" s="119"/>
      <c r="P232" s="119"/>
      <c r="Q232" s="119"/>
      <c r="R232" s="119"/>
      <c r="S232" s="119"/>
      <c r="T232" s="119"/>
      <c r="U232" s="119"/>
      <c r="V232" s="119"/>
      <c r="W232" s="119"/>
      <c r="X232" s="119"/>
      <c r="Y232" s="119"/>
      <c r="Z232" s="119"/>
    </row>
    <row r="233" ht="12.75" customHeight="1">
      <c r="A233" s="119"/>
      <c r="B233" s="119"/>
      <c r="C233" s="120" t="s">
        <v>53</v>
      </c>
      <c r="D233" s="120"/>
      <c r="E233" s="120" t="s">
        <v>161</v>
      </c>
      <c r="F233" s="10"/>
      <c r="G233" s="119"/>
      <c r="H233" s="119"/>
      <c r="I233" s="119"/>
      <c r="J233" s="119"/>
      <c r="K233" s="119"/>
      <c r="L233" s="119"/>
      <c r="M233" s="119"/>
      <c r="N233" s="119"/>
      <c r="O233" s="119"/>
      <c r="P233" s="119"/>
      <c r="Q233" s="119"/>
      <c r="R233" s="119"/>
      <c r="S233" s="119"/>
      <c r="T233" s="119"/>
      <c r="U233" s="119"/>
      <c r="V233" s="119"/>
      <c r="W233" s="119"/>
      <c r="X233" s="119"/>
      <c r="Y233" s="119"/>
      <c r="Z233" s="119"/>
    </row>
    <row r="234" ht="12.75" customHeight="1">
      <c r="A234" s="119"/>
      <c r="B234" s="119"/>
      <c r="C234" s="120" t="s">
        <v>183</v>
      </c>
      <c r="D234" s="120"/>
      <c r="E234" s="120" t="s">
        <v>162</v>
      </c>
      <c r="F234" s="10"/>
      <c r="G234" s="119"/>
      <c r="H234" s="119"/>
      <c r="I234" s="119"/>
      <c r="J234" s="119"/>
      <c r="K234" s="119"/>
      <c r="L234" s="119"/>
      <c r="M234" s="119"/>
      <c r="N234" s="119"/>
      <c r="O234" s="119"/>
      <c r="P234" s="119"/>
      <c r="Q234" s="119"/>
      <c r="R234" s="119"/>
      <c r="S234" s="119"/>
      <c r="T234" s="119"/>
      <c r="U234" s="119"/>
      <c r="V234" s="119"/>
      <c r="W234" s="119"/>
      <c r="X234" s="119"/>
      <c r="Y234" s="119"/>
      <c r="Z234" s="119"/>
    </row>
    <row r="235" ht="12.75" customHeight="1">
      <c r="A235" s="119"/>
      <c r="B235" s="119"/>
      <c r="C235" s="120" t="s">
        <v>184</v>
      </c>
      <c r="D235" s="120"/>
      <c r="E235" s="120" t="s">
        <v>163</v>
      </c>
      <c r="F235" s="10"/>
      <c r="G235" s="119"/>
      <c r="H235" s="119"/>
      <c r="I235" s="119"/>
      <c r="J235" s="119"/>
      <c r="K235" s="119"/>
      <c r="L235" s="119"/>
      <c r="M235" s="119"/>
      <c r="N235" s="119"/>
      <c r="O235" s="119"/>
      <c r="P235" s="119"/>
      <c r="Q235" s="119"/>
      <c r="R235" s="119"/>
      <c r="S235" s="119"/>
      <c r="T235" s="119"/>
      <c r="U235" s="119"/>
      <c r="V235" s="119"/>
      <c r="W235" s="119"/>
      <c r="X235" s="119"/>
      <c r="Y235" s="119"/>
      <c r="Z235" s="119"/>
    </row>
    <row r="236" ht="12.75" customHeight="1">
      <c r="A236" s="119"/>
      <c r="B236" s="119"/>
      <c r="C236" s="120"/>
      <c r="D236" s="119"/>
      <c r="E236" s="124"/>
      <c r="F236" s="10"/>
      <c r="G236" s="119"/>
      <c r="H236" s="119"/>
      <c r="I236" s="119"/>
      <c r="J236" s="119"/>
      <c r="K236" s="119"/>
      <c r="L236" s="119"/>
      <c r="M236" s="119"/>
      <c r="N236" s="119"/>
      <c r="O236" s="119"/>
      <c r="P236" s="119"/>
      <c r="Q236" s="119"/>
      <c r="R236" s="119"/>
      <c r="S236" s="119"/>
      <c r="T236" s="119"/>
      <c r="U236" s="119"/>
      <c r="V236" s="119"/>
      <c r="W236" s="119"/>
      <c r="X236" s="119"/>
      <c r="Y236" s="119"/>
      <c r="Z236" s="119"/>
    </row>
    <row r="237" ht="12.75" customHeight="1">
      <c r="A237" s="119">
        <v>5.0</v>
      </c>
      <c r="B237" s="119"/>
      <c r="C237" s="120" t="s">
        <v>185</v>
      </c>
      <c r="D237" s="123"/>
      <c r="E237" s="120" t="s">
        <v>158</v>
      </c>
      <c r="F237" s="10"/>
      <c r="G237" s="119"/>
      <c r="H237" s="119"/>
      <c r="I237" s="119"/>
      <c r="J237" s="119"/>
      <c r="K237" s="119"/>
      <c r="L237" s="119"/>
      <c r="M237" s="119"/>
      <c r="N237" s="119"/>
      <c r="O237" s="119"/>
      <c r="P237" s="119"/>
      <c r="Q237" s="119"/>
      <c r="R237" s="119"/>
      <c r="S237" s="119"/>
      <c r="T237" s="119"/>
      <c r="U237" s="119"/>
      <c r="V237" s="119"/>
      <c r="W237" s="119"/>
      <c r="X237" s="119"/>
      <c r="Y237" s="119"/>
      <c r="Z237" s="119"/>
    </row>
    <row r="238" ht="12.75" customHeight="1">
      <c r="A238" s="119"/>
      <c r="B238" s="119"/>
      <c r="C238" s="120" t="s">
        <v>186</v>
      </c>
      <c r="D238" s="123"/>
      <c r="E238" s="120" t="s">
        <v>159</v>
      </c>
      <c r="F238" s="10"/>
      <c r="G238" s="119"/>
      <c r="H238" s="119"/>
      <c r="I238" s="119"/>
      <c r="J238" s="119"/>
      <c r="K238" s="119"/>
      <c r="L238" s="119"/>
      <c r="M238" s="119"/>
      <c r="N238" s="119"/>
      <c r="O238" s="119"/>
      <c r="P238" s="119"/>
      <c r="Q238" s="119"/>
      <c r="R238" s="119"/>
      <c r="S238" s="119"/>
      <c r="T238" s="119"/>
      <c r="U238" s="119"/>
      <c r="V238" s="119"/>
      <c r="W238" s="119"/>
      <c r="X238" s="119"/>
      <c r="Y238" s="119"/>
      <c r="Z238" s="119"/>
    </row>
    <row r="239" ht="12.75" customHeight="1">
      <c r="A239" s="119"/>
      <c r="B239" s="119"/>
      <c r="C239" s="120" t="s">
        <v>187</v>
      </c>
      <c r="D239" s="120"/>
      <c r="E239" s="120" t="s">
        <v>160</v>
      </c>
      <c r="F239" s="10"/>
      <c r="G239" s="119"/>
      <c r="H239" s="119"/>
      <c r="I239" s="119"/>
      <c r="J239" s="119"/>
      <c r="K239" s="119"/>
      <c r="L239" s="119"/>
      <c r="M239" s="119"/>
      <c r="N239" s="119"/>
      <c r="O239" s="119"/>
      <c r="P239" s="119"/>
      <c r="Q239" s="119"/>
      <c r="R239" s="119"/>
      <c r="S239" s="119"/>
      <c r="T239" s="119"/>
      <c r="U239" s="119"/>
      <c r="V239" s="119"/>
      <c r="W239" s="119"/>
      <c r="X239" s="119"/>
      <c r="Y239" s="119"/>
      <c r="Z239" s="119"/>
    </row>
    <row r="240" ht="12.75" customHeight="1">
      <c r="A240" s="119"/>
      <c r="B240" s="119"/>
      <c r="C240" s="120" t="s">
        <v>59</v>
      </c>
      <c r="D240" s="120"/>
      <c r="E240" s="120" t="s">
        <v>161</v>
      </c>
      <c r="F240" s="10"/>
      <c r="G240" s="119"/>
      <c r="H240" s="119"/>
      <c r="I240" s="119"/>
      <c r="J240" s="119"/>
      <c r="K240" s="119"/>
      <c r="L240" s="119"/>
      <c r="M240" s="119"/>
      <c r="N240" s="119"/>
      <c r="O240" s="119"/>
      <c r="P240" s="119"/>
      <c r="Q240" s="119"/>
      <c r="R240" s="119"/>
      <c r="S240" s="119"/>
      <c r="T240" s="119"/>
      <c r="U240" s="119"/>
      <c r="V240" s="119"/>
      <c r="W240" s="119"/>
      <c r="X240" s="119"/>
      <c r="Y240" s="119"/>
      <c r="Z240" s="119"/>
    </row>
    <row r="241" ht="12.75" customHeight="1">
      <c r="A241" s="119"/>
      <c r="B241" s="119"/>
      <c r="C241" s="120" t="s">
        <v>188</v>
      </c>
      <c r="D241" s="120"/>
      <c r="E241" s="120" t="s">
        <v>162</v>
      </c>
      <c r="F241" s="10"/>
      <c r="G241" s="119"/>
      <c r="H241" s="119"/>
      <c r="I241" s="119"/>
      <c r="J241" s="119"/>
      <c r="K241" s="119"/>
      <c r="L241" s="119"/>
      <c r="M241" s="119"/>
      <c r="N241" s="119"/>
      <c r="O241" s="119"/>
      <c r="P241" s="119"/>
      <c r="Q241" s="119"/>
      <c r="R241" s="119"/>
      <c r="S241" s="119"/>
      <c r="T241" s="119"/>
      <c r="U241" s="119"/>
      <c r="V241" s="119"/>
      <c r="W241" s="119"/>
      <c r="X241" s="119"/>
      <c r="Y241" s="119"/>
      <c r="Z241" s="119"/>
    </row>
    <row r="242" ht="12.75" customHeight="1">
      <c r="A242" s="119"/>
      <c r="B242" s="119"/>
      <c r="C242" s="120" t="s">
        <v>189</v>
      </c>
      <c r="D242" s="120"/>
      <c r="E242" s="120" t="s">
        <v>163</v>
      </c>
      <c r="F242" s="10"/>
      <c r="G242" s="119"/>
      <c r="H242" s="119"/>
      <c r="I242" s="119"/>
      <c r="J242" s="119"/>
      <c r="K242" s="119"/>
      <c r="L242" s="119"/>
      <c r="M242" s="119"/>
      <c r="N242" s="119"/>
      <c r="O242" s="119"/>
      <c r="P242" s="119"/>
      <c r="Q242" s="119"/>
      <c r="R242" s="119"/>
      <c r="S242" s="119"/>
      <c r="T242" s="119"/>
      <c r="U242" s="119"/>
      <c r="V242" s="119"/>
      <c r="W242" s="119"/>
      <c r="X242" s="119"/>
      <c r="Y242" s="119"/>
      <c r="Z242" s="119"/>
    </row>
    <row r="243" ht="12.75" customHeight="1">
      <c r="A243" s="119"/>
      <c r="B243" s="119"/>
      <c r="C243" s="120"/>
      <c r="D243" s="119"/>
      <c r="E243" s="124"/>
      <c r="F243" s="10"/>
      <c r="G243" s="119"/>
      <c r="H243" s="119"/>
      <c r="I243" s="119"/>
      <c r="J243" s="119"/>
      <c r="K243" s="119"/>
      <c r="L243" s="119"/>
      <c r="M243" s="119"/>
      <c r="N243" s="119"/>
      <c r="O243" s="119"/>
      <c r="P243" s="119"/>
      <c r="Q243" s="119"/>
      <c r="R243" s="119"/>
      <c r="S243" s="119"/>
      <c r="T243" s="119"/>
      <c r="U243" s="119"/>
      <c r="V243" s="119"/>
      <c r="W243" s="119"/>
      <c r="X243" s="119"/>
      <c r="Y243" s="119"/>
      <c r="Z243" s="119"/>
    </row>
    <row r="244" ht="12.75" customHeight="1">
      <c r="A244" s="119">
        <v>6.0</v>
      </c>
      <c r="B244" s="119"/>
      <c r="C244" s="120" t="s">
        <v>190</v>
      </c>
      <c r="D244" s="123"/>
      <c r="E244" s="120" t="s">
        <v>158</v>
      </c>
      <c r="F244" s="10"/>
      <c r="G244" s="119"/>
      <c r="H244" s="119"/>
      <c r="I244" s="119"/>
      <c r="J244" s="119"/>
      <c r="K244" s="119"/>
      <c r="L244" s="119"/>
      <c r="M244" s="119"/>
      <c r="N244" s="119"/>
      <c r="O244" s="119"/>
      <c r="P244" s="119"/>
      <c r="Q244" s="119"/>
      <c r="R244" s="119"/>
      <c r="S244" s="119"/>
      <c r="T244" s="119"/>
      <c r="U244" s="119"/>
      <c r="V244" s="119"/>
      <c r="W244" s="119"/>
      <c r="X244" s="119"/>
      <c r="Y244" s="119"/>
      <c r="Z244" s="119"/>
    </row>
    <row r="245" ht="12.75" customHeight="1">
      <c r="A245" s="119"/>
      <c r="B245" s="119"/>
      <c r="C245" s="120" t="s">
        <v>191</v>
      </c>
      <c r="D245" s="123"/>
      <c r="E245" s="120" t="s">
        <v>159</v>
      </c>
      <c r="F245" s="10"/>
      <c r="G245" s="119"/>
      <c r="H245" s="119"/>
      <c r="I245" s="119"/>
      <c r="J245" s="119"/>
      <c r="K245" s="119"/>
      <c r="L245" s="119"/>
      <c r="M245" s="119"/>
      <c r="N245" s="119"/>
      <c r="O245" s="119"/>
      <c r="P245" s="119"/>
      <c r="Q245" s="119"/>
      <c r="R245" s="119"/>
      <c r="S245" s="119"/>
      <c r="T245" s="119"/>
      <c r="U245" s="119"/>
      <c r="V245" s="119"/>
      <c r="W245" s="119"/>
      <c r="X245" s="119"/>
      <c r="Y245" s="119"/>
      <c r="Z245" s="119"/>
    </row>
    <row r="246" ht="12.75" customHeight="1">
      <c r="A246" s="119"/>
      <c r="B246" s="119"/>
      <c r="C246" s="120" t="s">
        <v>192</v>
      </c>
      <c r="D246" s="120"/>
      <c r="E246" s="120" t="s">
        <v>160</v>
      </c>
      <c r="F246" s="10"/>
      <c r="G246" s="119"/>
      <c r="H246" s="119"/>
      <c r="I246" s="119"/>
      <c r="J246" s="119"/>
      <c r="K246" s="119"/>
      <c r="L246" s="119"/>
      <c r="M246" s="119"/>
      <c r="N246" s="119"/>
      <c r="O246" s="119"/>
      <c r="P246" s="119"/>
      <c r="Q246" s="119"/>
      <c r="R246" s="119"/>
      <c r="S246" s="119"/>
      <c r="T246" s="119"/>
      <c r="U246" s="119"/>
      <c r="V246" s="119"/>
      <c r="W246" s="119"/>
      <c r="X246" s="119"/>
      <c r="Y246" s="119"/>
      <c r="Z246" s="119"/>
    </row>
    <row r="247" ht="12.75" customHeight="1">
      <c r="A247" s="119"/>
      <c r="B247" s="119"/>
      <c r="C247" s="120" t="s">
        <v>193</v>
      </c>
      <c r="D247" s="120"/>
      <c r="E247" s="120" t="s">
        <v>161</v>
      </c>
      <c r="F247" s="10"/>
      <c r="G247" s="119"/>
      <c r="H247" s="119"/>
      <c r="I247" s="119"/>
      <c r="J247" s="119"/>
      <c r="K247" s="119"/>
      <c r="L247" s="119"/>
      <c r="M247" s="119"/>
      <c r="N247" s="119"/>
      <c r="O247" s="119"/>
      <c r="P247" s="119"/>
      <c r="Q247" s="119"/>
      <c r="R247" s="119"/>
      <c r="S247" s="119"/>
      <c r="T247" s="119"/>
      <c r="U247" s="119"/>
      <c r="V247" s="119"/>
      <c r="W247" s="119"/>
      <c r="X247" s="119"/>
      <c r="Y247" s="119"/>
      <c r="Z247" s="119"/>
    </row>
    <row r="248" ht="12.75" customHeight="1">
      <c r="A248" s="119"/>
      <c r="B248" s="119"/>
      <c r="C248" s="120" t="s">
        <v>194</v>
      </c>
      <c r="D248" s="120"/>
      <c r="E248" s="120" t="s">
        <v>162</v>
      </c>
      <c r="F248" s="10"/>
      <c r="G248" s="119"/>
      <c r="H248" s="119"/>
      <c r="I248" s="119"/>
      <c r="J248" s="119"/>
      <c r="K248" s="119"/>
      <c r="L248" s="119"/>
      <c r="M248" s="119"/>
      <c r="N248" s="119"/>
      <c r="O248" s="119"/>
      <c r="P248" s="119"/>
      <c r="Q248" s="119"/>
      <c r="R248" s="119"/>
      <c r="S248" s="119"/>
      <c r="T248" s="119"/>
      <c r="U248" s="119"/>
      <c r="V248" s="119"/>
      <c r="W248" s="119"/>
      <c r="X248" s="119"/>
      <c r="Y248" s="119"/>
      <c r="Z248" s="119"/>
    </row>
    <row r="249" ht="12.75" customHeight="1">
      <c r="A249" s="119"/>
      <c r="B249" s="119"/>
      <c r="C249" s="120" t="s">
        <v>74</v>
      </c>
      <c r="D249" s="120"/>
      <c r="E249" s="120" t="s">
        <v>163</v>
      </c>
      <c r="F249" s="10"/>
      <c r="G249" s="119"/>
      <c r="H249" s="119"/>
      <c r="I249" s="119"/>
      <c r="J249" s="119"/>
      <c r="K249" s="119"/>
      <c r="L249" s="119"/>
      <c r="M249" s="119"/>
      <c r="N249" s="119"/>
      <c r="O249" s="119"/>
      <c r="P249" s="119"/>
      <c r="Q249" s="119"/>
      <c r="R249" s="119"/>
      <c r="S249" s="119"/>
      <c r="T249" s="119"/>
      <c r="U249" s="119"/>
      <c r="V249" s="119"/>
      <c r="W249" s="119"/>
      <c r="X249" s="119"/>
      <c r="Y249" s="119"/>
      <c r="Z249" s="119"/>
    </row>
    <row r="250" ht="12.75" customHeight="1">
      <c r="A250" s="119"/>
      <c r="B250" s="119"/>
      <c r="C250" s="120"/>
      <c r="D250" s="119"/>
      <c r="E250" s="124"/>
      <c r="F250" s="10"/>
      <c r="G250" s="119"/>
      <c r="H250" s="119"/>
      <c r="I250" s="119"/>
      <c r="J250" s="119"/>
      <c r="K250" s="119"/>
      <c r="L250" s="119"/>
      <c r="M250" s="119"/>
      <c r="N250" s="119"/>
      <c r="O250" s="119"/>
      <c r="P250" s="119"/>
      <c r="Q250" s="119"/>
      <c r="R250" s="119"/>
      <c r="S250" s="119"/>
      <c r="T250" s="119"/>
      <c r="U250" s="119"/>
      <c r="V250" s="119"/>
      <c r="W250" s="119"/>
      <c r="X250" s="119"/>
      <c r="Y250" s="119"/>
      <c r="Z250" s="119"/>
    </row>
    <row r="251" ht="12.75" customHeight="1">
      <c r="A251" s="119">
        <v>7.0</v>
      </c>
      <c r="B251" s="119"/>
      <c r="C251" s="120" t="s">
        <v>156</v>
      </c>
      <c r="D251" s="123"/>
      <c r="E251" s="120" t="s">
        <v>158</v>
      </c>
      <c r="F251" s="10"/>
      <c r="G251" s="119"/>
      <c r="H251" s="119"/>
      <c r="I251" s="119"/>
      <c r="J251" s="119"/>
      <c r="K251" s="119"/>
      <c r="L251" s="119"/>
      <c r="M251" s="119"/>
      <c r="N251" s="119"/>
      <c r="O251" s="119"/>
      <c r="P251" s="119"/>
      <c r="Q251" s="119"/>
      <c r="R251" s="119"/>
      <c r="S251" s="119"/>
      <c r="T251" s="119"/>
      <c r="U251" s="119"/>
      <c r="V251" s="119"/>
      <c r="W251" s="119"/>
      <c r="X251" s="119"/>
      <c r="Y251" s="119"/>
      <c r="Z251" s="119"/>
    </row>
    <row r="252" ht="12.75" customHeight="1">
      <c r="A252" s="119"/>
      <c r="B252" s="119"/>
      <c r="C252" s="120" t="s">
        <v>195</v>
      </c>
      <c r="D252" s="123"/>
      <c r="E252" s="120" t="s">
        <v>159</v>
      </c>
      <c r="F252" s="10"/>
      <c r="G252" s="119"/>
      <c r="H252" s="119"/>
      <c r="I252" s="119"/>
      <c r="J252" s="119"/>
      <c r="K252" s="119"/>
      <c r="L252" s="119"/>
      <c r="M252" s="119"/>
      <c r="N252" s="119"/>
      <c r="O252" s="119"/>
      <c r="P252" s="119"/>
      <c r="Q252" s="119"/>
      <c r="R252" s="119"/>
      <c r="S252" s="119"/>
      <c r="T252" s="119"/>
      <c r="U252" s="119"/>
      <c r="V252" s="119"/>
      <c r="W252" s="119"/>
      <c r="X252" s="119"/>
      <c r="Y252" s="119"/>
      <c r="Z252" s="119"/>
    </row>
    <row r="253" ht="12.75" customHeight="1">
      <c r="A253" s="119"/>
      <c r="B253" s="119"/>
      <c r="C253" s="120" t="s">
        <v>196</v>
      </c>
      <c r="D253" s="120"/>
      <c r="E253" s="120" t="s">
        <v>160</v>
      </c>
      <c r="F253" s="10"/>
      <c r="G253" s="119"/>
      <c r="H253" s="119"/>
      <c r="I253" s="119"/>
      <c r="J253" s="119"/>
      <c r="K253" s="119"/>
      <c r="L253" s="119"/>
      <c r="M253" s="119"/>
      <c r="N253" s="119"/>
      <c r="O253" s="119"/>
      <c r="P253" s="119"/>
      <c r="Q253" s="119"/>
      <c r="R253" s="119"/>
      <c r="S253" s="119"/>
      <c r="T253" s="119"/>
      <c r="U253" s="119"/>
      <c r="V253" s="119"/>
      <c r="W253" s="119"/>
      <c r="X253" s="119"/>
      <c r="Y253" s="119"/>
      <c r="Z253" s="119"/>
    </row>
    <row r="254" ht="12.75" customHeight="1">
      <c r="A254" s="119"/>
      <c r="B254" s="119"/>
      <c r="C254" s="120" t="s">
        <v>197</v>
      </c>
      <c r="D254" s="120"/>
      <c r="E254" s="120" t="s">
        <v>161</v>
      </c>
      <c r="F254" s="10"/>
      <c r="G254" s="119"/>
      <c r="H254" s="119"/>
      <c r="I254" s="119"/>
      <c r="J254" s="119"/>
      <c r="K254" s="119"/>
      <c r="L254" s="119"/>
      <c r="M254" s="119"/>
      <c r="N254" s="119"/>
      <c r="O254" s="119"/>
      <c r="P254" s="119"/>
      <c r="Q254" s="119"/>
      <c r="R254" s="119"/>
      <c r="S254" s="119"/>
      <c r="T254" s="119"/>
      <c r="U254" s="119"/>
      <c r="V254" s="119"/>
      <c r="W254" s="119"/>
      <c r="X254" s="119"/>
      <c r="Y254" s="119"/>
      <c r="Z254" s="119"/>
    </row>
    <row r="255" ht="12.75" customHeight="1">
      <c r="A255" s="119"/>
      <c r="B255" s="119"/>
      <c r="C255" s="120" t="s">
        <v>112</v>
      </c>
      <c r="D255" s="120"/>
      <c r="E255" s="120" t="s">
        <v>162</v>
      </c>
      <c r="F255" s="10"/>
      <c r="G255" s="119"/>
      <c r="H255" s="119"/>
      <c r="I255" s="119"/>
      <c r="J255" s="119"/>
      <c r="K255" s="119"/>
      <c r="L255" s="119"/>
      <c r="M255" s="119"/>
      <c r="N255" s="119"/>
      <c r="O255" s="119"/>
      <c r="P255" s="119"/>
      <c r="Q255" s="119"/>
      <c r="R255" s="119"/>
      <c r="S255" s="119"/>
      <c r="T255" s="119"/>
      <c r="U255" s="119"/>
      <c r="V255" s="119"/>
      <c r="W255" s="119"/>
      <c r="X255" s="119"/>
      <c r="Y255" s="119"/>
      <c r="Z255" s="119"/>
    </row>
    <row r="256" ht="12.75" customHeight="1">
      <c r="A256" s="119"/>
      <c r="B256" s="119"/>
      <c r="C256" s="120" t="s">
        <v>198</v>
      </c>
      <c r="D256" s="120"/>
      <c r="E256" s="120" t="s">
        <v>163</v>
      </c>
      <c r="F256" s="10"/>
      <c r="G256" s="119"/>
      <c r="H256" s="119"/>
      <c r="I256" s="119"/>
      <c r="J256" s="119"/>
      <c r="K256" s="119"/>
      <c r="L256" s="119"/>
      <c r="M256" s="119"/>
      <c r="N256" s="119"/>
      <c r="O256" s="119"/>
      <c r="P256" s="119"/>
      <c r="Q256" s="119"/>
      <c r="R256" s="119"/>
      <c r="S256" s="119"/>
      <c r="T256" s="119"/>
      <c r="U256" s="119"/>
      <c r="V256" s="119"/>
      <c r="W256" s="119"/>
      <c r="X256" s="119"/>
      <c r="Y256" s="119"/>
      <c r="Z256" s="119"/>
    </row>
    <row r="257" ht="12.75" customHeight="1">
      <c r="A257" s="119"/>
      <c r="B257" s="119"/>
      <c r="C257" s="120"/>
      <c r="D257" s="119"/>
      <c r="E257" s="124"/>
      <c r="F257" s="10"/>
      <c r="G257" s="119"/>
      <c r="H257" s="119"/>
      <c r="I257" s="119"/>
      <c r="J257" s="119"/>
      <c r="K257" s="119"/>
      <c r="L257" s="119"/>
      <c r="M257" s="119"/>
      <c r="N257" s="119"/>
      <c r="O257" s="119"/>
      <c r="P257" s="119"/>
      <c r="Q257" s="119"/>
      <c r="R257" s="119"/>
      <c r="S257" s="119"/>
      <c r="T257" s="119"/>
      <c r="U257" s="119"/>
      <c r="V257" s="119"/>
      <c r="W257" s="119"/>
      <c r="X257" s="119"/>
      <c r="Y257" s="119"/>
      <c r="Z257" s="119"/>
    </row>
    <row r="258" ht="12.75" customHeight="1">
      <c r="A258" s="119">
        <v>8.0</v>
      </c>
      <c r="B258" s="119"/>
      <c r="C258" s="120" t="s">
        <v>199</v>
      </c>
      <c r="D258" s="123"/>
      <c r="E258" s="120" t="s">
        <v>158</v>
      </c>
      <c r="F258" s="10"/>
      <c r="G258" s="119"/>
      <c r="H258" s="119"/>
      <c r="I258" s="119"/>
      <c r="J258" s="119"/>
      <c r="K258" s="119"/>
      <c r="L258" s="119"/>
      <c r="M258" s="119"/>
      <c r="N258" s="119"/>
      <c r="O258" s="119"/>
      <c r="P258" s="119"/>
      <c r="Q258" s="119"/>
      <c r="R258" s="119"/>
      <c r="S258" s="119"/>
      <c r="T258" s="119"/>
      <c r="U258" s="119"/>
      <c r="V258" s="119"/>
      <c r="W258" s="119"/>
      <c r="X258" s="119"/>
      <c r="Y258" s="119"/>
      <c r="Z258" s="119"/>
    </row>
    <row r="259" ht="12.75" customHeight="1">
      <c r="A259" s="119"/>
      <c r="B259" s="119"/>
      <c r="C259" s="120" t="s">
        <v>200</v>
      </c>
      <c r="D259" s="123"/>
      <c r="E259" s="120" t="s">
        <v>159</v>
      </c>
      <c r="F259" s="10"/>
      <c r="G259" s="119"/>
      <c r="H259" s="119"/>
      <c r="I259" s="119"/>
      <c r="J259" s="119"/>
      <c r="K259" s="119"/>
      <c r="L259" s="119"/>
      <c r="M259" s="119"/>
      <c r="N259" s="119"/>
      <c r="O259" s="119"/>
      <c r="P259" s="119"/>
      <c r="Q259" s="119"/>
      <c r="R259" s="119"/>
      <c r="S259" s="119"/>
      <c r="T259" s="119"/>
      <c r="U259" s="119"/>
      <c r="V259" s="119"/>
      <c r="W259" s="119"/>
      <c r="X259" s="119"/>
      <c r="Y259" s="119"/>
      <c r="Z259" s="119"/>
    </row>
    <row r="260" ht="12.75" customHeight="1">
      <c r="A260" s="119"/>
      <c r="B260" s="119"/>
      <c r="C260" s="120" t="s">
        <v>201</v>
      </c>
      <c r="D260" s="120"/>
      <c r="E260" s="120" t="s">
        <v>160</v>
      </c>
      <c r="F260" s="10"/>
      <c r="G260" s="119"/>
      <c r="H260" s="119"/>
      <c r="I260" s="119"/>
      <c r="J260" s="119"/>
      <c r="K260" s="119"/>
      <c r="L260" s="119"/>
      <c r="M260" s="119"/>
      <c r="N260" s="119"/>
      <c r="O260" s="119"/>
      <c r="P260" s="119"/>
      <c r="Q260" s="119"/>
      <c r="R260" s="119"/>
      <c r="S260" s="119"/>
      <c r="T260" s="119"/>
      <c r="U260" s="119"/>
      <c r="V260" s="119"/>
      <c r="W260" s="119"/>
      <c r="X260" s="119"/>
      <c r="Y260" s="119"/>
      <c r="Z260" s="119"/>
    </row>
    <row r="261" ht="12.75" customHeight="1">
      <c r="A261" s="119"/>
      <c r="B261" s="119"/>
      <c r="C261" s="120" t="s">
        <v>202</v>
      </c>
      <c r="D261" s="120"/>
      <c r="E261" s="120" t="s">
        <v>161</v>
      </c>
      <c r="F261" s="10"/>
      <c r="G261" s="119"/>
      <c r="H261" s="119"/>
      <c r="I261" s="119"/>
      <c r="J261" s="119"/>
      <c r="K261" s="119"/>
      <c r="L261" s="119"/>
      <c r="M261" s="119"/>
      <c r="N261" s="119"/>
      <c r="O261" s="119"/>
      <c r="P261" s="119"/>
      <c r="Q261" s="119"/>
      <c r="R261" s="119"/>
      <c r="S261" s="119"/>
      <c r="T261" s="119"/>
      <c r="U261" s="119"/>
      <c r="V261" s="119"/>
      <c r="W261" s="119"/>
      <c r="X261" s="119"/>
      <c r="Y261" s="119"/>
      <c r="Z261" s="119"/>
    </row>
    <row r="262" ht="12.75" customHeight="1">
      <c r="A262" s="119"/>
      <c r="B262" s="119"/>
      <c r="C262" s="120" t="s">
        <v>203</v>
      </c>
      <c r="D262" s="120"/>
      <c r="E262" s="120" t="s">
        <v>162</v>
      </c>
      <c r="F262" s="10"/>
      <c r="G262" s="119"/>
      <c r="H262" s="119"/>
      <c r="I262" s="119"/>
      <c r="J262" s="119"/>
      <c r="K262" s="119"/>
      <c r="L262" s="119"/>
      <c r="M262" s="119"/>
      <c r="N262" s="119"/>
      <c r="O262" s="119"/>
      <c r="P262" s="119"/>
      <c r="Q262" s="119"/>
      <c r="R262" s="119"/>
      <c r="S262" s="119"/>
      <c r="T262" s="119"/>
      <c r="U262" s="119"/>
      <c r="V262" s="119"/>
      <c r="W262" s="119"/>
      <c r="X262" s="119"/>
      <c r="Y262" s="119"/>
      <c r="Z262" s="119"/>
    </row>
    <row r="263" ht="12.75" customHeight="1">
      <c r="A263" s="119"/>
      <c r="B263" s="119"/>
      <c r="C263" s="120" t="s">
        <v>118</v>
      </c>
      <c r="D263" s="120"/>
      <c r="E263" s="120" t="s">
        <v>163</v>
      </c>
      <c r="F263" s="10"/>
      <c r="G263" s="119"/>
      <c r="H263" s="119"/>
      <c r="I263" s="119"/>
      <c r="J263" s="119"/>
      <c r="K263" s="119"/>
      <c r="L263" s="119"/>
      <c r="M263" s="119"/>
      <c r="N263" s="119"/>
      <c r="O263" s="119"/>
      <c r="P263" s="119"/>
      <c r="Q263" s="119"/>
      <c r="R263" s="119"/>
      <c r="S263" s="119"/>
      <c r="T263" s="119"/>
      <c r="U263" s="119"/>
      <c r="V263" s="119"/>
      <c r="W263" s="119"/>
      <c r="X263" s="119"/>
      <c r="Y263" s="119"/>
      <c r="Z263" s="119"/>
    </row>
    <row r="264" ht="12.75" customHeight="1">
      <c r="A264" s="119"/>
      <c r="B264" s="119"/>
      <c r="C264" s="120"/>
      <c r="D264" s="119"/>
      <c r="E264" s="124"/>
      <c r="F264" s="10"/>
      <c r="G264" s="119"/>
      <c r="H264" s="119"/>
      <c r="I264" s="119"/>
      <c r="J264" s="119"/>
      <c r="K264" s="119"/>
      <c r="L264" s="119"/>
      <c r="M264" s="119"/>
      <c r="N264" s="119"/>
      <c r="O264" s="119"/>
      <c r="P264" s="119"/>
      <c r="Q264" s="119"/>
      <c r="R264" s="119"/>
      <c r="S264" s="119"/>
      <c r="T264" s="119"/>
      <c r="U264" s="119"/>
      <c r="V264" s="119"/>
      <c r="W264" s="119"/>
      <c r="X264" s="119"/>
      <c r="Y264" s="119"/>
      <c r="Z264" s="119"/>
    </row>
    <row r="265" ht="12.75" customHeight="1">
      <c r="A265" s="119">
        <v>9.0</v>
      </c>
      <c r="B265" s="119"/>
      <c r="C265" s="120" t="s">
        <v>204</v>
      </c>
      <c r="D265" s="123"/>
      <c r="E265" s="120" t="s">
        <v>158</v>
      </c>
      <c r="F265" s="10"/>
      <c r="G265" s="119"/>
      <c r="H265" s="119"/>
      <c r="I265" s="119"/>
      <c r="J265" s="119"/>
      <c r="K265" s="119"/>
      <c r="L265" s="119"/>
      <c r="M265" s="119"/>
      <c r="N265" s="119"/>
      <c r="O265" s="119"/>
      <c r="P265" s="119"/>
      <c r="Q265" s="119"/>
      <c r="R265" s="119"/>
      <c r="S265" s="119"/>
      <c r="T265" s="119"/>
      <c r="U265" s="119"/>
      <c r="V265" s="119"/>
      <c r="W265" s="119"/>
      <c r="X265" s="119"/>
      <c r="Y265" s="119"/>
      <c r="Z265" s="119"/>
    </row>
    <row r="266" ht="12.75" customHeight="1">
      <c r="A266" s="119"/>
      <c r="B266" s="119"/>
      <c r="C266" s="120" t="s">
        <v>205</v>
      </c>
      <c r="D266" s="123"/>
      <c r="E266" s="120" t="s">
        <v>159</v>
      </c>
      <c r="F266" s="10"/>
      <c r="G266" s="119"/>
      <c r="H266" s="119"/>
      <c r="I266" s="119"/>
      <c r="J266" s="119"/>
      <c r="K266" s="119"/>
      <c r="L266" s="119"/>
      <c r="M266" s="119"/>
      <c r="N266" s="119"/>
      <c r="O266" s="119"/>
      <c r="P266" s="119"/>
      <c r="Q266" s="119"/>
      <c r="R266" s="119"/>
      <c r="S266" s="119"/>
      <c r="T266" s="119"/>
      <c r="U266" s="119"/>
      <c r="V266" s="119"/>
      <c r="W266" s="119"/>
      <c r="X266" s="119"/>
      <c r="Y266" s="119"/>
      <c r="Z266" s="119"/>
    </row>
    <row r="267" ht="12.75" customHeight="1">
      <c r="A267" s="119"/>
      <c r="B267" s="119"/>
      <c r="C267" s="120" t="s">
        <v>206</v>
      </c>
      <c r="D267" s="120"/>
      <c r="E267" s="120" t="s">
        <v>160</v>
      </c>
      <c r="F267" s="10"/>
      <c r="G267" s="119"/>
      <c r="H267" s="119"/>
      <c r="I267" s="119"/>
      <c r="J267" s="119"/>
      <c r="K267" s="119"/>
      <c r="L267" s="119"/>
      <c r="M267" s="119"/>
      <c r="N267" s="119"/>
      <c r="O267" s="119"/>
      <c r="P267" s="119"/>
      <c r="Q267" s="119"/>
      <c r="R267" s="119"/>
      <c r="S267" s="119"/>
      <c r="T267" s="119"/>
      <c r="U267" s="119"/>
      <c r="V267" s="119"/>
      <c r="W267" s="119"/>
      <c r="X267" s="119"/>
      <c r="Y267" s="119"/>
      <c r="Z267" s="119"/>
    </row>
    <row r="268" ht="12.75" customHeight="1">
      <c r="A268" s="119"/>
      <c r="B268" s="119"/>
      <c r="C268" s="120" t="s">
        <v>127</v>
      </c>
      <c r="D268" s="120"/>
      <c r="E268" s="120" t="s">
        <v>161</v>
      </c>
      <c r="F268" s="10"/>
      <c r="G268" s="119"/>
      <c r="H268" s="119"/>
      <c r="I268" s="119"/>
      <c r="J268" s="119"/>
      <c r="K268" s="119"/>
      <c r="L268" s="119"/>
      <c r="M268" s="119"/>
      <c r="N268" s="119"/>
      <c r="O268" s="119"/>
      <c r="P268" s="119"/>
      <c r="Q268" s="119"/>
      <c r="R268" s="119"/>
      <c r="S268" s="119"/>
      <c r="T268" s="119"/>
      <c r="U268" s="119"/>
      <c r="V268" s="119"/>
      <c r="W268" s="119"/>
      <c r="X268" s="119"/>
      <c r="Y268" s="119"/>
      <c r="Z268" s="119"/>
    </row>
    <row r="269" ht="12.75" customHeight="1">
      <c r="A269" s="119"/>
      <c r="B269" s="119"/>
      <c r="C269" s="120" t="s">
        <v>207</v>
      </c>
      <c r="D269" s="120"/>
      <c r="E269" s="120" t="s">
        <v>162</v>
      </c>
      <c r="F269" s="10"/>
      <c r="G269" s="119"/>
      <c r="H269" s="119"/>
      <c r="I269" s="119"/>
      <c r="J269" s="119"/>
      <c r="K269" s="119"/>
      <c r="L269" s="119"/>
      <c r="M269" s="119"/>
      <c r="N269" s="119"/>
      <c r="O269" s="119"/>
      <c r="P269" s="119"/>
      <c r="Q269" s="119"/>
      <c r="R269" s="119"/>
      <c r="S269" s="119"/>
      <c r="T269" s="119"/>
      <c r="U269" s="119"/>
      <c r="V269" s="119"/>
      <c r="W269" s="119"/>
      <c r="X269" s="119"/>
      <c r="Y269" s="119"/>
      <c r="Z269" s="119"/>
    </row>
    <row r="270" ht="12.75" customHeight="1">
      <c r="A270" s="119"/>
      <c r="B270" s="119"/>
      <c r="C270" s="120" t="s">
        <v>208</v>
      </c>
      <c r="D270" s="120"/>
      <c r="E270" s="120" t="s">
        <v>163</v>
      </c>
      <c r="F270" s="10"/>
      <c r="G270" s="119"/>
      <c r="H270" s="119"/>
      <c r="I270" s="119"/>
      <c r="J270" s="119"/>
      <c r="K270" s="119"/>
      <c r="L270" s="119"/>
      <c r="M270" s="119"/>
      <c r="N270" s="119"/>
      <c r="O270" s="119"/>
      <c r="P270" s="119"/>
      <c r="Q270" s="119"/>
      <c r="R270" s="119"/>
      <c r="S270" s="119"/>
      <c r="T270" s="119"/>
      <c r="U270" s="119"/>
      <c r="V270" s="119"/>
      <c r="W270" s="119"/>
      <c r="X270" s="119"/>
      <c r="Y270" s="119"/>
      <c r="Z270" s="119"/>
    </row>
    <row r="271" ht="12.75" customHeight="1">
      <c r="A271" s="119"/>
      <c r="B271" s="119"/>
      <c r="C271" s="120"/>
      <c r="D271" s="119"/>
      <c r="E271" s="124"/>
      <c r="F271" s="10"/>
      <c r="G271" s="119"/>
      <c r="H271" s="119"/>
      <c r="I271" s="119"/>
      <c r="J271" s="119"/>
      <c r="K271" s="119"/>
      <c r="L271" s="119"/>
      <c r="M271" s="119"/>
      <c r="N271" s="119"/>
      <c r="O271" s="119"/>
      <c r="P271" s="119"/>
      <c r="Q271" s="119"/>
      <c r="R271" s="119"/>
      <c r="S271" s="119"/>
      <c r="T271" s="119"/>
      <c r="U271" s="119"/>
      <c r="V271" s="119"/>
      <c r="W271" s="119"/>
      <c r="X271" s="119"/>
      <c r="Y271" s="119"/>
      <c r="Z271" s="119"/>
    </row>
    <row r="272" ht="12.75" customHeight="1">
      <c r="A272" s="119">
        <v>10.0</v>
      </c>
      <c r="B272" s="119"/>
      <c r="C272" s="120" t="s">
        <v>209</v>
      </c>
      <c r="D272" s="123"/>
      <c r="E272" s="120" t="s">
        <v>158</v>
      </c>
      <c r="F272" s="10"/>
      <c r="G272" s="119"/>
      <c r="H272" s="119"/>
      <c r="I272" s="119"/>
      <c r="J272" s="119"/>
      <c r="K272" s="119"/>
      <c r="L272" s="119"/>
      <c r="M272" s="119"/>
      <c r="N272" s="119"/>
      <c r="O272" s="119"/>
      <c r="P272" s="119"/>
      <c r="Q272" s="119"/>
      <c r="R272" s="119"/>
      <c r="S272" s="119"/>
      <c r="T272" s="119"/>
      <c r="U272" s="119"/>
      <c r="V272" s="119"/>
      <c r="W272" s="119"/>
      <c r="X272" s="119"/>
      <c r="Y272" s="119"/>
      <c r="Z272" s="119"/>
    </row>
    <row r="273" ht="12.75" customHeight="1">
      <c r="A273" s="119"/>
      <c r="B273" s="119"/>
      <c r="C273" s="120" t="s">
        <v>130</v>
      </c>
      <c r="D273" s="123"/>
      <c r="E273" s="120" t="s">
        <v>159</v>
      </c>
      <c r="F273" s="10"/>
      <c r="G273" s="119"/>
      <c r="H273" s="119"/>
      <c r="I273" s="119"/>
      <c r="J273" s="119"/>
      <c r="K273" s="119"/>
      <c r="L273" s="119"/>
      <c r="M273" s="119"/>
      <c r="N273" s="119"/>
      <c r="O273" s="119"/>
      <c r="P273" s="119"/>
      <c r="Q273" s="119"/>
      <c r="R273" s="119"/>
      <c r="S273" s="119"/>
      <c r="T273" s="119"/>
      <c r="U273" s="119"/>
      <c r="V273" s="119"/>
      <c r="W273" s="119"/>
      <c r="X273" s="119"/>
      <c r="Y273" s="119"/>
      <c r="Z273" s="119"/>
    </row>
    <row r="274" ht="12.75" customHeight="1">
      <c r="A274" s="119"/>
      <c r="B274" s="119"/>
      <c r="C274" s="120" t="s">
        <v>210</v>
      </c>
      <c r="D274" s="120"/>
      <c r="E274" s="120" t="s">
        <v>160</v>
      </c>
      <c r="F274" s="10"/>
      <c r="G274" s="119"/>
      <c r="H274" s="119"/>
      <c r="I274" s="119"/>
      <c r="J274" s="119"/>
      <c r="K274" s="119"/>
      <c r="L274" s="119"/>
      <c r="M274" s="119"/>
      <c r="N274" s="119"/>
      <c r="O274" s="119"/>
      <c r="P274" s="119"/>
      <c r="Q274" s="119"/>
      <c r="R274" s="119"/>
      <c r="S274" s="119"/>
      <c r="T274" s="119"/>
      <c r="U274" s="119"/>
      <c r="V274" s="119"/>
      <c r="W274" s="119"/>
      <c r="X274" s="119"/>
      <c r="Y274" s="119"/>
      <c r="Z274" s="119"/>
    </row>
    <row r="275" ht="12.75" customHeight="1">
      <c r="A275" s="119"/>
      <c r="B275" s="119"/>
      <c r="C275" s="120" t="s">
        <v>211</v>
      </c>
      <c r="D275" s="120"/>
      <c r="E275" s="120" t="s">
        <v>161</v>
      </c>
      <c r="F275" s="10"/>
      <c r="G275" s="119"/>
      <c r="H275" s="119"/>
      <c r="I275" s="119"/>
      <c r="J275" s="119"/>
      <c r="K275" s="119"/>
      <c r="L275" s="119"/>
      <c r="M275" s="119"/>
      <c r="N275" s="119"/>
      <c r="O275" s="119"/>
      <c r="P275" s="119"/>
      <c r="Q275" s="119"/>
      <c r="R275" s="119"/>
      <c r="S275" s="119"/>
      <c r="T275" s="119"/>
      <c r="U275" s="119"/>
      <c r="V275" s="119"/>
      <c r="W275" s="119"/>
      <c r="X275" s="119"/>
      <c r="Y275" s="119"/>
      <c r="Z275" s="119"/>
    </row>
    <row r="276" ht="12.75" customHeight="1">
      <c r="A276" s="119"/>
      <c r="B276" s="119"/>
      <c r="C276" s="120" t="s">
        <v>212</v>
      </c>
      <c r="D276" s="120"/>
      <c r="E276" s="120" t="s">
        <v>162</v>
      </c>
      <c r="F276" s="10"/>
      <c r="G276" s="119"/>
      <c r="H276" s="119"/>
      <c r="I276" s="119"/>
      <c r="J276" s="119"/>
      <c r="K276" s="119"/>
      <c r="L276" s="119"/>
      <c r="M276" s="119"/>
      <c r="N276" s="119"/>
      <c r="O276" s="119"/>
      <c r="P276" s="119"/>
      <c r="Q276" s="119"/>
      <c r="R276" s="119"/>
      <c r="S276" s="119"/>
      <c r="T276" s="119"/>
      <c r="U276" s="119"/>
      <c r="V276" s="119"/>
      <c r="W276" s="119"/>
      <c r="X276" s="119"/>
      <c r="Y276" s="119"/>
      <c r="Z276" s="119"/>
    </row>
    <row r="277" ht="12.75" customHeight="1">
      <c r="A277" s="119"/>
      <c r="B277" s="119"/>
      <c r="C277" s="120" t="s">
        <v>213</v>
      </c>
      <c r="D277" s="120"/>
      <c r="E277" s="120" t="s">
        <v>163</v>
      </c>
      <c r="F277" s="10"/>
      <c r="G277" s="119"/>
      <c r="H277" s="119"/>
      <c r="I277" s="119"/>
      <c r="J277" s="119"/>
      <c r="K277" s="119"/>
      <c r="L277" s="119"/>
      <c r="M277" s="119"/>
      <c r="N277" s="119"/>
      <c r="O277" s="119"/>
      <c r="P277" s="119"/>
      <c r="Q277" s="119"/>
      <c r="R277" s="119"/>
      <c r="S277" s="119"/>
      <c r="T277" s="119"/>
      <c r="U277" s="119"/>
      <c r="V277" s="119"/>
      <c r="W277" s="119"/>
      <c r="X277" s="119"/>
      <c r="Y277" s="119"/>
      <c r="Z277" s="119"/>
    </row>
    <row r="278" ht="12.75" customHeight="1">
      <c r="A278" s="119"/>
      <c r="B278" s="119"/>
      <c r="C278" s="120"/>
      <c r="D278" s="119"/>
      <c r="E278" s="124"/>
      <c r="F278" s="10"/>
      <c r="G278" s="119"/>
      <c r="H278" s="119"/>
      <c r="I278" s="119"/>
      <c r="J278" s="119"/>
      <c r="K278" s="119"/>
      <c r="L278" s="119"/>
      <c r="M278" s="119"/>
      <c r="N278" s="119"/>
      <c r="O278" s="119"/>
      <c r="P278" s="119"/>
      <c r="Q278" s="119"/>
      <c r="R278" s="119"/>
      <c r="S278" s="119"/>
      <c r="T278" s="119"/>
      <c r="U278" s="119"/>
      <c r="V278" s="119"/>
      <c r="W278" s="119"/>
      <c r="X278" s="119"/>
      <c r="Y278" s="119"/>
      <c r="Z278" s="119"/>
    </row>
    <row r="279" ht="12.75" customHeight="1">
      <c r="A279" s="119">
        <v>11.0</v>
      </c>
      <c r="B279" s="119"/>
      <c r="C279" s="120" t="s">
        <v>134</v>
      </c>
      <c r="D279" s="123"/>
      <c r="E279" s="120" t="s">
        <v>158</v>
      </c>
      <c r="F279" s="10"/>
      <c r="G279" s="119"/>
      <c r="H279" s="119"/>
      <c r="I279" s="119"/>
      <c r="J279" s="119"/>
      <c r="K279" s="119"/>
      <c r="L279" s="119"/>
      <c r="M279" s="119"/>
      <c r="N279" s="119"/>
      <c r="O279" s="119"/>
      <c r="P279" s="119"/>
      <c r="Q279" s="119"/>
      <c r="R279" s="119"/>
      <c r="S279" s="119"/>
      <c r="T279" s="119"/>
      <c r="U279" s="119"/>
      <c r="V279" s="119"/>
      <c r="W279" s="119"/>
      <c r="X279" s="119"/>
      <c r="Y279" s="119"/>
      <c r="Z279" s="119"/>
    </row>
    <row r="280" ht="12.75" customHeight="1">
      <c r="A280" s="119"/>
      <c r="B280" s="119"/>
      <c r="C280" s="120" t="s">
        <v>214</v>
      </c>
      <c r="D280" s="123"/>
      <c r="E280" s="120" t="s">
        <v>159</v>
      </c>
      <c r="F280" s="10"/>
      <c r="G280" s="119"/>
      <c r="H280" s="119"/>
      <c r="I280" s="119"/>
      <c r="J280" s="119"/>
      <c r="K280" s="119"/>
      <c r="L280" s="119"/>
      <c r="M280" s="119"/>
      <c r="N280" s="119"/>
      <c r="O280" s="119"/>
      <c r="P280" s="119"/>
      <c r="Q280" s="119"/>
      <c r="R280" s="119"/>
      <c r="S280" s="119"/>
      <c r="T280" s="119"/>
      <c r="U280" s="119"/>
      <c r="V280" s="119"/>
      <c r="W280" s="119"/>
      <c r="X280" s="119"/>
      <c r="Y280" s="119"/>
      <c r="Z280" s="119"/>
    </row>
    <row r="281" ht="12.75" customHeight="1">
      <c r="A281" s="119"/>
      <c r="B281" s="119"/>
      <c r="C281" s="120" t="s">
        <v>215</v>
      </c>
      <c r="D281" s="120"/>
      <c r="E281" s="120" t="s">
        <v>160</v>
      </c>
      <c r="F281" s="10"/>
      <c r="G281" s="119"/>
      <c r="H281" s="119"/>
      <c r="I281" s="119"/>
      <c r="J281" s="119"/>
      <c r="K281" s="119"/>
      <c r="L281" s="119"/>
      <c r="M281" s="119"/>
      <c r="N281" s="119"/>
      <c r="O281" s="119"/>
      <c r="P281" s="119"/>
      <c r="Q281" s="119"/>
      <c r="R281" s="119"/>
      <c r="S281" s="119"/>
      <c r="T281" s="119"/>
      <c r="U281" s="119"/>
      <c r="V281" s="119"/>
      <c r="W281" s="119"/>
      <c r="X281" s="119"/>
      <c r="Y281" s="119"/>
      <c r="Z281" s="119"/>
    </row>
    <row r="282" ht="12.75" customHeight="1">
      <c r="A282" s="119"/>
      <c r="B282" s="119"/>
      <c r="C282" s="120" t="s">
        <v>216</v>
      </c>
      <c r="D282" s="120"/>
      <c r="E282" s="120" t="s">
        <v>161</v>
      </c>
      <c r="F282" s="10"/>
      <c r="G282" s="119"/>
      <c r="H282" s="119"/>
      <c r="I282" s="119"/>
      <c r="J282" s="119"/>
      <c r="K282" s="119"/>
      <c r="L282" s="119"/>
      <c r="M282" s="119"/>
      <c r="N282" s="119"/>
      <c r="O282" s="119"/>
      <c r="P282" s="119"/>
      <c r="Q282" s="119"/>
      <c r="R282" s="119"/>
      <c r="S282" s="119"/>
      <c r="T282" s="119"/>
      <c r="U282" s="119"/>
      <c r="V282" s="119"/>
      <c r="W282" s="119"/>
      <c r="X282" s="119"/>
      <c r="Y282" s="119"/>
      <c r="Z282" s="119"/>
    </row>
    <row r="283" ht="12.75" customHeight="1">
      <c r="A283" s="119"/>
      <c r="B283" s="119"/>
      <c r="C283" s="120" t="s">
        <v>217</v>
      </c>
      <c r="D283" s="120"/>
      <c r="E283" s="120" t="s">
        <v>162</v>
      </c>
      <c r="F283" s="10"/>
      <c r="G283" s="119"/>
      <c r="H283" s="119"/>
      <c r="I283" s="119"/>
      <c r="J283" s="119"/>
      <c r="K283" s="119"/>
      <c r="L283" s="119"/>
      <c r="M283" s="119"/>
      <c r="N283" s="119"/>
      <c r="O283" s="119"/>
      <c r="P283" s="119"/>
      <c r="Q283" s="119"/>
      <c r="R283" s="119"/>
      <c r="S283" s="119"/>
      <c r="T283" s="119"/>
      <c r="U283" s="119"/>
      <c r="V283" s="119"/>
      <c r="W283" s="119"/>
      <c r="X283" s="119"/>
      <c r="Y283" s="119"/>
      <c r="Z283" s="119"/>
    </row>
    <row r="284" ht="12.75" customHeight="1">
      <c r="A284" s="119"/>
      <c r="B284" s="119"/>
      <c r="C284" s="120" t="s">
        <v>218</v>
      </c>
      <c r="D284" s="120"/>
      <c r="E284" s="120" t="s">
        <v>163</v>
      </c>
      <c r="F284" s="10"/>
      <c r="G284" s="119"/>
      <c r="H284" s="119"/>
      <c r="I284" s="119"/>
      <c r="J284" s="119"/>
      <c r="K284" s="119"/>
      <c r="L284" s="119"/>
      <c r="M284" s="119"/>
      <c r="N284" s="119"/>
      <c r="O284" s="119"/>
      <c r="P284" s="119"/>
      <c r="Q284" s="119"/>
      <c r="R284" s="119"/>
      <c r="S284" s="119"/>
      <c r="T284" s="119"/>
      <c r="U284" s="119"/>
      <c r="V284" s="119"/>
      <c r="W284" s="119"/>
      <c r="X284" s="119"/>
      <c r="Y284" s="119"/>
      <c r="Z284" s="119"/>
    </row>
    <row r="285" ht="12.75" customHeight="1">
      <c r="A285" s="119"/>
      <c r="B285" s="119"/>
      <c r="C285" s="120"/>
      <c r="D285" s="119"/>
      <c r="E285" s="124"/>
      <c r="F285" s="10"/>
      <c r="G285" s="119"/>
      <c r="H285" s="119"/>
      <c r="I285" s="119"/>
      <c r="J285" s="119"/>
      <c r="K285" s="119"/>
      <c r="L285" s="119"/>
      <c r="M285" s="119"/>
      <c r="N285" s="119"/>
      <c r="O285" s="119"/>
      <c r="P285" s="119"/>
      <c r="Q285" s="119"/>
      <c r="R285" s="119"/>
      <c r="S285" s="119"/>
      <c r="T285" s="119"/>
      <c r="U285" s="119"/>
      <c r="V285" s="119"/>
      <c r="W285" s="119"/>
      <c r="X285" s="119"/>
      <c r="Y285" s="119"/>
      <c r="Z285" s="119"/>
    </row>
    <row r="286" ht="12.75" customHeight="1">
      <c r="A286" s="119">
        <v>12.0</v>
      </c>
      <c r="B286" s="119"/>
      <c r="C286" s="120" t="s">
        <v>143</v>
      </c>
      <c r="D286" s="123"/>
      <c r="E286" s="120" t="s">
        <v>158</v>
      </c>
      <c r="F286" s="10"/>
      <c r="G286" s="119"/>
      <c r="H286" s="119"/>
      <c r="I286" s="119"/>
      <c r="J286" s="119"/>
      <c r="K286" s="119"/>
      <c r="L286" s="119"/>
      <c r="M286" s="119"/>
      <c r="N286" s="119"/>
      <c r="O286" s="119"/>
      <c r="P286" s="119"/>
      <c r="Q286" s="119"/>
      <c r="R286" s="119"/>
      <c r="S286" s="119"/>
      <c r="T286" s="119"/>
      <c r="U286" s="119"/>
      <c r="V286" s="119"/>
      <c r="W286" s="119"/>
      <c r="X286" s="119"/>
      <c r="Y286" s="119"/>
      <c r="Z286" s="119"/>
    </row>
    <row r="287" ht="12.75" customHeight="1">
      <c r="A287" s="119"/>
      <c r="B287" s="119"/>
      <c r="C287" s="120" t="s">
        <v>219</v>
      </c>
      <c r="D287" s="123"/>
      <c r="E287" s="120" t="s">
        <v>159</v>
      </c>
      <c r="F287" s="10"/>
      <c r="G287" s="119"/>
      <c r="H287" s="119"/>
      <c r="I287" s="119"/>
      <c r="J287" s="119"/>
      <c r="K287" s="119"/>
      <c r="L287" s="119"/>
      <c r="M287" s="119"/>
      <c r="N287" s="119"/>
      <c r="O287" s="119"/>
      <c r="P287" s="119"/>
      <c r="Q287" s="119"/>
      <c r="R287" s="119"/>
      <c r="S287" s="119"/>
      <c r="T287" s="119"/>
      <c r="U287" s="119"/>
      <c r="V287" s="119"/>
      <c r="W287" s="119"/>
      <c r="X287" s="119"/>
      <c r="Y287" s="119"/>
      <c r="Z287" s="119"/>
    </row>
    <row r="288" ht="12.75" customHeight="1">
      <c r="A288" s="119"/>
      <c r="B288" s="119"/>
      <c r="C288" s="120" t="s">
        <v>220</v>
      </c>
      <c r="D288" s="120"/>
      <c r="E288" s="120" t="s">
        <v>160</v>
      </c>
      <c r="F288" s="10"/>
      <c r="G288" s="119"/>
      <c r="H288" s="119"/>
      <c r="I288" s="119"/>
      <c r="J288" s="119"/>
      <c r="K288" s="119"/>
      <c r="L288" s="119"/>
      <c r="M288" s="119"/>
      <c r="N288" s="119"/>
      <c r="O288" s="119"/>
      <c r="P288" s="119"/>
      <c r="Q288" s="119"/>
      <c r="R288" s="119"/>
      <c r="S288" s="119"/>
      <c r="T288" s="119"/>
      <c r="U288" s="119"/>
      <c r="V288" s="119"/>
      <c r="W288" s="119"/>
      <c r="X288" s="119"/>
      <c r="Y288" s="119"/>
      <c r="Z288" s="119"/>
    </row>
    <row r="289" ht="12.75" customHeight="1">
      <c r="A289" s="119"/>
      <c r="B289" s="119"/>
      <c r="C289" s="120" t="s">
        <v>221</v>
      </c>
      <c r="D289" s="120"/>
      <c r="E289" s="120" t="s">
        <v>161</v>
      </c>
      <c r="F289" s="10"/>
      <c r="G289" s="119"/>
      <c r="H289" s="119"/>
      <c r="I289" s="119"/>
      <c r="J289" s="119"/>
      <c r="K289" s="119"/>
      <c r="L289" s="119"/>
      <c r="M289" s="119"/>
      <c r="N289" s="119"/>
      <c r="O289" s="119"/>
      <c r="P289" s="119"/>
      <c r="Q289" s="119"/>
      <c r="R289" s="119"/>
      <c r="S289" s="119"/>
      <c r="T289" s="119"/>
      <c r="U289" s="119"/>
      <c r="V289" s="119"/>
      <c r="W289" s="119"/>
      <c r="X289" s="119"/>
      <c r="Y289" s="119"/>
      <c r="Z289" s="119"/>
    </row>
    <row r="290" ht="12.75" customHeight="1">
      <c r="A290" s="119"/>
      <c r="B290" s="119"/>
      <c r="C290" s="120" t="s">
        <v>222</v>
      </c>
      <c r="D290" s="120"/>
      <c r="E290" s="120" t="s">
        <v>162</v>
      </c>
      <c r="F290" s="10"/>
      <c r="G290" s="119"/>
      <c r="H290" s="119"/>
      <c r="I290" s="119"/>
      <c r="J290" s="119"/>
      <c r="K290" s="119"/>
      <c r="L290" s="119"/>
      <c r="M290" s="119"/>
      <c r="N290" s="119"/>
      <c r="O290" s="119"/>
      <c r="P290" s="119"/>
      <c r="Q290" s="119"/>
      <c r="R290" s="119"/>
      <c r="S290" s="119"/>
      <c r="T290" s="119"/>
      <c r="U290" s="119"/>
      <c r="V290" s="119"/>
      <c r="W290" s="119"/>
      <c r="X290" s="119"/>
      <c r="Y290" s="119"/>
      <c r="Z290" s="119"/>
    </row>
    <row r="291" ht="12.75" customHeight="1">
      <c r="A291" s="119"/>
      <c r="B291" s="119"/>
      <c r="C291" s="120" t="s">
        <v>223</v>
      </c>
      <c r="D291" s="120"/>
      <c r="E291" s="120" t="s">
        <v>163</v>
      </c>
      <c r="F291" s="10"/>
      <c r="G291" s="119"/>
      <c r="H291" s="119"/>
      <c r="I291" s="119"/>
      <c r="J291" s="119"/>
      <c r="K291" s="119"/>
      <c r="L291" s="119"/>
      <c r="M291" s="119"/>
      <c r="N291" s="119"/>
      <c r="O291" s="119"/>
      <c r="P291" s="119"/>
      <c r="Q291" s="119"/>
      <c r="R291" s="119"/>
      <c r="S291" s="119"/>
      <c r="T291" s="119"/>
      <c r="U291" s="119"/>
      <c r="V291" s="119"/>
      <c r="W291" s="119"/>
      <c r="X291" s="119"/>
      <c r="Y291" s="119"/>
      <c r="Z291" s="119"/>
    </row>
    <row r="292" ht="12.75" customHeight="1">
      <c r="A292" s="119"/>
      <c r="B292" s="119"/>
      <c r="C292" s="120"/>
      <c r="D292" s="119"/>
      <c r="E292" s="124"/>
      <c r="F292" s="10"/>
      <c r="G292" s="119"/>
      <c r="H292" s="119"/>
      <c r="I292" s="119"/>
      <c r="J292" s="119"/>
      <c r="K292" s="119"/>
      <c r="L292" s="119"/>
      <c r="M292" s="119"/>
      <c r="N292" s="119"/>
      <c r="O292" s="119"/>
      <c r="P292" s="119"/>
      <c r="Q292" s="119"/>
      <c r="R292" s="119"/>
      <c r="S292" s="119"/>
      <c r="T292" s="119"/>
      <c r="U292" s="119"/>
      <c r="V292" s="119"/>
      <c r="W292" s="119"/>
      <c r="X292" s="119"/>
      <c r="Y292" s="119"/>
      <c r="Z292" s="119"/>
    </row>
    <row r="293" ht="12.75" customHeight="1">
      <c r="A293" s="119">
        <v>13.0</v>
      </c>
      <c r="B293" s="119"/>
      <c r="C293" s="120" t="s">
        <v>147</v>
      </c>
      <c r="D293" s="123"/>
      <c r="E293" s="120" t="s">
        <v>158</v>
      </c>
      <c r="F293" s="10"/>
      <c r="G293" s="119"/>
      <c r="H293" s="119"/>
      <c r="I293" s="119"/>
      <c r="J293" s="119"/>
      <c r="K293" s="119"/>
      <c r="L293" s="119"/>
      <c r="M293" s="119"/>
      <c r="N293" s="119"/>
      <c r="O293" s="119"/>
      <c r="P293" s="119"/>
      <c r="Q293" s="119"/>
      <c r="R293" s="119"/>
      <c r="S293" s="119"/>
      <c r="T293" s="119"/>
      <c r="U293" s="119"/>
      <c r="V293" s="119"/>
      <c r="W293" s="119"/>
      <c r="X293" s="119"/>
      <c r="Y293" s="119"/>
      <c r="Z293" s="119"/>
    </row>
    <row r="294" ht="12.75" customHeight="1">
      <c r="A294" s="119"/>
      <c r="B294" s="119"/>
      <c r="C294" s="120" t="s">
        <v>224</v>
      </c>
      <c r="D294" s="123"/>
      <c r="E294" s="120" t="s">
        <v>159</v>
      </c>
      <c r="F294" s="10"/>
      <c r="G294" s="119"/>
      <c r="H294" s="119"/>
      <c r="I294" s="119"/>
      <c r="J294" s="119"/>
      <c r="K294" s="119"/>
      <c r="L294" s="119"/>
      <c r="M294" s="119"/>
      <c r="N294" s="119"/>
      <c r="O294" s="119"/>
      <c r="P294" s="119"/>
      <c r="Q294" s="119"/>
      <c r="R294" s="119"/>
      <c r="S294" s="119"/>
      <c r="T294" s="119"/>
      <c r="U294" s="119"/>
      <c r="V294" s="119"/>
      <c r="W294" s="119"/>
      <c r="X294" s="119"/>
      <c r="Y294" s="119"/>
      <c r="Z294" s="119"/>
    </row>
    <row r="295" ht="12.75" customHeight="1">
      <c r="A295" s="119"/>
      <c r="B295" s="119"/>
      <c r="C295" s="120" t="s">
        <v>225</v>
      </c>
      <c r="D295" s="120"/>
      <c r="E295" s="120" t="s">
        <v>160</v>
      </c>
      <c r="F295" s="10"/>
      <c r="G295" s="119"/>
      <c r="H295" s="119"/>
      <c r="I295" s="119"/>
      <c r="J295" s="119"/>
      <c r="K295" s="119"/>
      <c r="L295" s="119"/>
      <c r="M295" s="119"/>
      <c r="N295" s="119"/>
      <c r="O295" s="119"/>
      <c r="P295" s="119"/>
      <c r="Q295" s="119"/>
      <c r="R295" s="119"/>
      <c r="S295" s="119"/>
      <c r="T295" s="119"/>
      <c r="U295" s="119"/>
      <c r="V295" s="119"/>
      <c r="W295" s="119"/>
      <c r="X295" s="119"/>
      <c r="Y295" s="119"/>
      <c r="Z295" s="119"/>
    </row>
    <row r="296" ht="12.75" customHeight="1">
      <c r="A296" s="119"/>
      <c r="B296" s="119"/>
      <c r="C296" s="120" t="s">
        <v>226</v>
      </c>
      <c r="D296" s="120"/>
      <c r="E296" s="120" t="s">
        <v>161</v>
      </c>
      <c r="F296" s="10"/>
      <c r="G296" s="119"/>
      <c r="H296" s="119"/>
      <c r="I296" s="119"/>
      <c r="J296" s="119"/>
      <c r="K296" s="119"/>
      <c r="L296" s="119"/>
      <c r="M296" s="119"/>
      <c r="N296" s="119"/>
      <c r="O296" s="119"/>
      <c r="P296" s="119"/>
      <c r="Q296" s="119"/>
      <c r="R296" s="119"/>
      <c r="S296" s="119"/>
      <c r="T296" s="119"/>
      <c r="U296" s="119"/>
      <c r="V296" s="119"/>
      <c r="W296" s="119"/>
      <c r="X296" s="119"/>
      <c r="Y296" s="119"/>
      <c r="Z296" s="119"/>
    </row>
    <row r="297" ht="12.75" customHeight="1">
      <c r="A297" s="119"/>
      <c r="B297" s="119"/>
      <c r="C297" s="120" t="s">
        <v>227</v>
      </c>
      <c r="D297" s="120"/>
      <c r="E297" s="120" t="s">
        <v>162</v>
      </c>
      <c r="F297" s="10"/>
      <c r="G297" s="119"/>
      <c r="H297" s="119"/>
      <c r="I297" s="119"/>
      <c r="J297" s="119"/>
      <c r="K297" s="119"/>
      <c r="L297" s="119"/>
      <c r="M297" s="119"/>
      <c r="N297" s="119"/>
      <c r="O297" s="119"/>
      <c r="P297" s="119"/>
      <c r="Q297" s="119"/>
      <c r="R297" s="119"/>
      <c r="S297" s="119"/>
      <c r="T297" s="119"/>
      <c r="U297" s="119"/>
      <c r="V297" s="119"/>
      <c r="W297" s="119"/>
      <c r="X297" s="119"/>
      <c r="Y297" s="119"/>
      <c r="Z297" s="119"/>
    </row>
    <row r="298" ht="12.75" customHeight="1">
      <c r="A298" s="119"/>
      <c r="B298" s="119"/>
      <c r="C298" s="120" t="s">
        <v>228</v>
      </c>
      <c r="D298" s="120"/>
      <c r="E298" s="120" t="s">
        <v>163</v>
      </c>
      <c r="F298" s="10"/>
      <c r="G298" s="119"/>
      <c r="H298" s="119"/>
      <c r="I298" s="119"/>
      <c r="J298" s="119"/>
      <c r="K298" s="119"/>
      <c r="L298" s="119"/>
      <c r="M298" s="119"/>
      <c r="N298" s="119"/>
      <c r="O298" s="119"/>
      <c r="P298" s="119"/>
      <c r="Q298" s="119"/>
      <c r="R298" s="119"/>
      <c r="S298" s="119"/>
      <c r="T298" s="119"/>
      <c r="U298" s="119"/>
      <c r="V298" s="119"/>
      <c r="W298" s="119"/>
      <c r="X298" s="119"/>
      <c r="Y298" s="119"/>
      <c r="Z298" s="119"/>
    </row>
    <row r="299" ht="12.75" customHeight="1">
      <c r="A299" s="119"/>
      <c r="B299" s="119"/>
      <c r="C299" s="120"/>
      <c r="D299" s="119"/>
      <c r="E299" s="124"/>
      <c r="F299" s="10"/>
      <c r="G299" s="119"/>
      <c r="H299" s="119"/>
      <c r="I299" s="119"/>
      <c r="J299" s="119"/>
      <c r="K299" s="119"/>
      <c r="L299" s="119"/>
      <c r="M299" s="119"/>
      <c r="N299" s="119"/>
      <c r="O299" s="119"/>
      <c r="P299" s="119"/>
      <c r="Q299" s="119"/>
      <c r="R299" s="119"/>
      <c r="S299" s="119"/>
      <c r="T299" s="119"/>
      <c r="U299" s="119"/>
      <c r="V299" s="119"/>
      <c r="W299" s="119"/>
      <c r="X299" s="119"/>
      <c r="Y299" s="119"/>
      <c r="Z299" s="119"/>
    </row>
    <row r="300" ht="12.75" customHeight="1">
      <c r="A300" s="119">
        <v>14.0</v>
      </c>
      <c r="B300" s="119"/>
      <c r="C300" s="120" t="s">
        <v>156</v>
      </c>
      <c r="D300" s="123"/>
      <c r="E300" s="120" t="s">
        <v>158</v>
      </c>
      <c r="F300" s="10"/>
      <c r="G300" s="119"/>
      <c r="H300" s="119"/>
      <c r="I300" s="119"/>
      <c r="J300" s="119"/>
      <c r="K300" s="119"/>
      <c r="L300" s="119"/>
      <c r="M300" s="119"/>
      <c r="N300" s="119"/>
      <c r="O300" s="119"/>
      <c r="P300" s="119"/>
      <c r="Q300" s="119"/>
      <c r="R300" s="119"/>
      <c r="S300" s="119"/>
      <c r="T300" s="119"/>
      <c r="U300" s="119"/>
      <c r="V300" s="119"/>
      <c r="W300" s="119"/>
      <c r="X300" s="119"/>
      <c r="Y300" s="119"/>
      <c r="Z300" s="119"/>
    </row>
    <row r="301" ht="12.75" customHeight="1">
      <c r="A301" s="119"/>
      <c r="B301" s="119"/>
      <c r="C301" s="120" t="s">
        <v>229</v>
      </c>
      <c r="D301" s="123"/>
      <c r="E301" s="120" t="s">
        <v>159</v>
      </c>
      <c r="F301" s="10"/>
      <c r="G301" s="119"/>
      <c r="H301" s="119"/>
      <c r="I301" s="119"/>
      <c r="J301" s="119"/>
      <c r="K301" s="119"/>
      <c r="L301" s="119"/>
      <c r="M301" s="119"/>
      <c r="N301" s="119"/>
      <c r="O301" s="119"/>
      <c r="P301" s="119"/>
      <c r="Q301" s="119"/>
      <c r="R301" s="119"/>
      <c r="S301" s="119"/>
      <c r="T301" s="119"/>
      <c r="U301" s="119"/>
      <c r="V301" s="119"/>
      <c r="W301" s="119"/>
      <c r="X301" s="119"/>
      <c r="Y301" s="119"/>
      <c r="Z301" s="119"/>
    </row>
    <row r="302" ht="12.75" customHeight="1">
      <c r="A302" s="119"/>
      <c r="B302" s="119"/>
      <c r="C302" s="120" t="s">
        <v>230</v>
      </c>
      <c r="D302" s="120"/>
      <c r="E302" s="120" t="s">
        <v>160</v>
      </c>
      <c r="F302" s="10"/>
      <c r="G302" s="119"/>
      <c r="H302" s="119"/>
      <c r="I302" s="119"/>
      <c r="J302" s="119"/>
      <c r="K302" s="119"/>
      <c r="L302" s="119"/>
      <c r="M302" s="119"/>
      <c r="N302" s="119"/>
      <c r="O302" s="119"/>
      <c r="P302" s="119"/>
      <c r="Q302" s="119"/>
      <c r="R302" s="119"/>
      <c r="S302" s="119"/>
      <c r="T302" s="119"/>
      <c r="U302" s="119"/>
      <c r="V302" s="119"/>
      <c r="W302" s="119"/>
      <c r="X302" s="119"/>
      <c r="Y302" s="119"/>
      <c r="Z302" s="119"/>
    </row>
    <row r="303" ht="12.75" customHeight="1">
      <c r="A303" s="119"/>
      <c r="B303" s="119"/>
      <c r="C303" s="120" t="s">
        <v>231</v>
      </c>
      <c r="D303" s="120"/>
      <c r="E303" s="120" t="s">
        <v>161</v>
      </c>
      <c r="F303" s="10"/>
      <c r="G303" s="119"/>
      <c r="H303" s="119"/>
      <c r="I303" s="119"/>
      <c r="J303" s="119"/>
      <c r="K303" s="119"/>
      <c r="L303" s="119"/>
      <c r="M303" s="119"/>
      <c r="N303" s="119"/>
      <c r="O303" s="119"/>
      <c r="P303" s="119"/>
      <c r="Q303" s="119"/>
      <c r="R303" s="119"/>
      <c r="S303" s="119"/>
      <c r="T303" s="119"/>
      <c r="U303" s="119"/>
      <c r="V303" s="119"/>
      <c r="W303" s="119"/>
      <c r="X303" s="119"/>
      <c r="Y303" s="119"/>
      <c r="Z303" s="119"/>
    </row>
    <row r="304" ht="12.75" customHeight="1">
      <c r="A304" s="119"/>
      <c r="B304" s="119"/>
      <c r="C304" s="120" t="s">
        <v>232</v>
      </c>
      <c r="D304" s="120"/>
      <c r="E304" s="120" t="s">
        <v>162</v>
      </c>
      <c r="F304" s="10"/>
      <c r="G304" s="119"/>
      <c r="H304" s="119"/>
      <c r="I304" s="119"/>
      <c r="J304" s="119"/>
      <c r="K304" s="119"/>
      <c r="L304" s="119"/>
      <c r="M304" s="119"/>
      <c r="N304" s="119"/>
      <c r="O304" s="119"/>
      <c r="P304" s="119"/>
      <c r="Q304" s="119"/>
      <c r="R304" s="119"/>
      <c r="S304" s="119"/>
      <c r="T304" s="119"/>
      <c r="U304" s="119"/>
      <c r="V304" s="119"/>
      <c r="W304" s="119"/>
      <c r="X304" s="119"/>
      <c r="Y304" s="119"/>
      <c r="Z304" s="119"/>
    </row>
    <row r="305" ht="12.75" customHeight="1">
      <c r="A305" s="119"/>
      <c r="B305" s="119"/>
      <c r="C305" s="120" t="s">
        <v>233</v>
      </c>
      <c r="D305" s="120"/>
      <c r="E305" s="120" t="s">
        <v>163</v>
      </c>
      <c r="F305" s="10"/>
      <c r="G305" s="119"/>
      <c r="H305" s="119"/>
      <c r="I305" s="119"/>
      <c r="J305" s="119"/>
      <c r="K305" s="119"/>
      <c r="L305" s="119"/>
      <c r="M305" s="119"/>
      <c r="N305" s="119"/>
      <c r="O305" s="119"/>
      <c r="P305" s="119"/>
      <c r="Q305" s="119"/>
      <c r="R305" s="119"/>
      <c r="S305" s="119"/>
      <c r="T305" s="119"/>
      <c r="U305" s="119"/>
      <c r="V305" s="119"/>
      <c r="W305" s="119"/>
      <c r="X305" s="119"/>
      <c r="Y305" s="119"/>
      <c r="Z305" s="119"/>
    </row>
    <row r="306" ht="12.75" customHeight="1">
      <c r="A306" s="119"/>
      <c r="B306" s="119"/>
      <c r="C306" s="120"/>
      <c r="D306" s="119"/>
      <c r="E306" s="124"/>
      <c r="F306" s="10"/>
      <c r="G306" s="119"/>
      <c r="H306" s="119"/>
      <c r="I306" s="119"/>
      <c r="J306" s="119"/>
      <c r="K306" s="119"/>
      <c r="L306" s="119"/>
      <c r="M306" s="119"/>
      <c r="N306" s="119"/>
      <c r="O306" s="119"/>
      <c r="P306" s="119"/>
      <c r="Q306" s="119"/>
      <c r="R306" s="119"/>
      <c r="S306" s="119"/>
      <c r="T306" s="119"/>
      <c r="U306" s="119"/>
      <c r="V306" s="119"/>
      <c r="W306" s="119"/>
      <c r="X306" s="119"/>
      <c r="Y306" s="119"/>
      <c r="Z306" s="119"/>
    </row>
    <row r="307" ht="12.75" customHeight="1">
      <c r="A307" s="119"/>
      <c r="B307" s="119"/>
      <c r="C307" s="120"/>
      <c r="D307" s="123"/>
      <c r="E307" s="120"/>
      <c r="F307" s="10"/>
      <c r="G307" s="119"/>
      <c r="H307" s="119"/>
      <c r="I307" s="119"/>
      <c r="J307" s="119"/>
      <c r="K307" s="119"/>
      <c r="L307" s="119"/>
      <c r="M307" s="119"/>
      <c r="N307" s="119"/>
      <c r="O307" s="119"/>
      <c r="P307" s="119"/>
      <c r="Q307" s="119"/>
      <c r="R307" s="119"/>
      <c r="S307" s="119"/>
      <c r="T307" s="119"/>
      <c r="U307" s="119"/>
      <c r="V307" s="119"/>
      <c r="W307" s="119"/>
      <c r="X307" s="119"/>
      <c r="Y307" s="119"/>
      <c r="Z307" s="119"/>
    </row>
    <row r="308" ht="12.75" customHeight="1">
      <c r="A308" s="119"/>
      <c r="B308" s="119"/>
      <c r="C308" s="120"/>
      <c r="D308" s="123"/>
      <c r="E308" s="120"/>
      <c r="F308" s="10"/>
      <c r="G308" s="119"/>
      <c r="H308" s="119"/>
      <c r="I308" s="119"/>
      <c r="J308" s="119"/>
      <c r="K308" s="119"/>
      <c r="L308" s="119"/>
      <c r="M308" s="119"/>
      <c r="N308" s="119"/>
      <c r="O308" s="119"/>
      <c r="P308" s="119"/>
      <c r="Q308" s="119"/>
      <c r="R308" s="119"/>
      <c r="S308" s="119"/>
      <c r="T308" s="119"/>
      <c r="U308" s="119"/>
      <c r="V308" s="119"/>
      <c r="W308" s="119"/>
      <c r="X308" s="119"/>
      <c r="Y308" s="119"/>
      <c r="Z308" s="119"/>
    </row>
    <row r="309" ht="12.75" customHeight="1">
      <c r="A309" s="3"/>
      <c r="B309" s="3"/>
      <c r="C309" s="5"/>
      <c r="D309" s="5"/>
      <c r="E309" s="5"/>
      <c r="F309" s="10"/>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5"/>
      <c r="D310" s="5"/>
      <c r="E310" s="5"/>
      <c r="F310" s="10"/>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5"/>
      <c r="D311" s="5"/>
      <c r="E311" s="5"/>
      <c r="F311" s="10"/>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5"/>
      <c r="D312" s="5"/>
      <c r="E312" s="5"/>
      <c r="F312" s="10"/>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5"/>
      <c r="D313" s="3"/>
      <c r="E313" s="8"/>
      <c r="F313" s="10"/>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5"/>
      <c r="D314" s="3"/>
      <c r="E314" s="8"/>
      <c r="F314" s="10"/>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5"/>
      <c r="D315" s="3"/>
      <c r="E315" s="8"/>
      <c r="F315" s="10"/>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5"/>
      <c r="D316" s="3"/>
      <c r="E316" s="8"/>
      <c r="F316" s="10"/>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5"/>
      <c r="D317" s="3"/>
      <c r="E317" s="8"/>
      <c r="F317" s="10"/>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5"/>
      <c r="D318" s="3"/>
      <c r="E318" s="8"/>
      <c r="F318" s="10"/>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5"/>
      <c r="D319" s="3"/>
      <c r="E319" s="8"/>
      <c r="F319" s="10"/>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5"/>
      <c r="D320" s="3"/>
      <c r="E320" s="8"/>
      <c r="F320" s="10"/>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5"/>
      <c r="D321" s="3"/>
      <c r="E321" s="8"/>
      <c r="F321" s="10"/>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5"/>
      <c r="D322" s="3"/>
      <c r="E322" s="8"/>
      <c r="F322" s="10"/>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5"/>
      <c r="D323" s="3"/>
      <c r="E323" s="8"/>
      <c r="F323" s="10"/>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5"/>
      <c r="D324" s="3"/>
      <c r="E324" s="8"/>
      <c r="F324" s="10"/>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5"/>
      <c r="D325" s="3"/>
      <c r="E325" s="8"/>
      <c r="F325" s="10"/>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5"/>
      <c r="D326" s="3"/>
      <c r="E326" s="8"/>
      <c r="F326" s="10"/>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5"/>
      <c r="D327" s="3"/>
      <c r="E327" s="8"/>
      <c r="F327" s="10"/>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5"/>
      <c r="D328" s="3"/>
      <c r="E328" s="8"/>
      <c r="F328" s="10"/>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5"/>
      <c r="D329" s="3"/>
      <c r="E329" s="8"/>
      <c r="F329" s="10"/>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5"/>
      <c r="D330" s="3"/>
      <c r="E330" s="8"/>
      <c r="F330" s="10"/>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5"/>
      <c r="D331" s="3"/>
      <c r="E331" s="8"/>
      <c r="F331" s="10"/>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5"/>
      <c r="D332" s="3"/>
      <c r="E332" s="8"/>
      <c r="F332" s="10"/>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5"/>
      <c r="D333" s="3"/>
      <c r="E333" s="8"/>
      <c r="F333" s="10"/>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5"/>
      <c r="D334" s="3"/>
      <c r="E334" s="8"/>
      <c r="F334" s="10"/>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5"/>
      <c r="D335" s="3"/>
      <c r="E335" s="8"/>
      <c r="F335" s="10"/>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5"/>
      <c r="D336" s="3"/>
      <c r="E336" s="8"/>
      <c r="F336" s="10"/>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5"/>
      <c r="D337" s="3"/>
      <c r="E337" s="8"/>
      <c r="F337" s="10"/>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5"/>
      <c r="D338" s="3"/>
      <c r="E338" s="8"/>
      <c r="F338" s="10"/>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5"/>
      <c r="D339" s="3"/>
      <c r="E339" s="8"/>
      <c r="F339" s="10"/>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5"/>
      <c r="D340" s="3"/>
      <c r="E340" s="8"/>
      <c r="F340" s="10"/>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5"/>
      <c r="D341" s="3"/>
      <c r="E341" s="8"/>
      <c r="F341" s="10"/>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5"/>
      <c r="D342" s="3"/>
      <c r="E342" s="8"/>
      <c r="F342" s="10"/>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5"/>
      <c r="D343" s="3"/>
      <c r="E343" s="8"/>
      <c r="F343" s="10"/>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5"/>
      <c r="D344" s="3"/>
      <c r="E344" s="8"/>
      <c r="F344" s="10"/>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5"/>
      <c r="D345" s="3"/>
      <c r="E345" s="8"/>
      <c r="F345" s="10"/>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5"/>
      <c r="D346" s="3"/>
      <c r="E346" s="8"/>
      <c r="F346" s="10"/>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5"/>
      <c r="D347" s="3"/>
      <c r="E347" s="8"/>
      <c r="F347" s="10"/>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5"/>
      <c r="D348" s="3"/>
      <c r="E348" s="8"/>
      <c r="F348" s="10"/>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5"/>
      <c r="D349" s="3"/>
      <c r="E349" s="8"/>
      <c r="F349" s="10"/>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5"/>
      <c r="D350" s="3"/>
      <c r="E350" s="8"/>
      <c r="F350" s="10"/>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5"/>
      <c r="D351" s="3"/>
      <c r="E351" s="8"/>
      <c r="F351" s="10"/>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5"/>
      <c r="D352" s="3"/>
      <c r="E352" s="8"/>
      <c r="F352" s="10"/>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5"/>
      <c r="D353" s="3"/>
      <c r="E353" s="8"/>
      <c r="F353" s="10"/>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5"/>
      <c r="D354" s="3"/>
      <c r="E354" s="8"/>
      <c r="F354" s="10"/>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5"/>
      <c r="D355" s="3"/>
      <c r="E355" s="8"/>
      <c r="F355" s="10"/>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5"/>
      <c r="D356" s="3"/>
      <c r="E356" s="8"/>
      <c r="F356" s="10"/>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5"/>
      <c r="D357" s="3"/>
      <c r="E357" s="8"/>
      <c r="F357" s="10"/>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5"/>
      <c r="D358" s="3"/>
      <c r="E358" s="8"/>
      <c r="F358" s="10"/>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5"/>
      <c r="D359" s="3"/>
      <c r="E359" s="8"/>
      <c r="F359" s="10"/>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5"/>
      <c r="D360" s="3"/>
      <c r="E360" s="8"/>
      <c r="F360" s="10"/>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5"/>
      <c r="D361" s="3"/>
      <c r="E361" s="8"/>
      <c r="F361" s="10"/>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5"/>
      <c r="D362" s="3"/>
      <c r="E362" s="8"/>
      <c r="F362" s="10"/>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5"/>
      <c r="D363" s="3"/>
      <c r="E363" s="8"/>
      <c r="F363" s="10"/>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5"/>
      <c r="D364" s="3"/>
      <c r="E364" s="8"/>
      <c r="F364" s="10"/>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5"/>
      <c r="D365" s="3"/>
      <c r="E365" s="8"/>
      <c r="F365" s="10"/>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5"/>
      <c r="D366" s="3"/>
      <c r="E366" s="8"/>
      <c r="F366" s="10"/>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5"/>
      <c r="D367" s="3"/>
      <c r="E367" s="8"/>
      <c r="F367" s="10"/>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5"/>
      <c r="D368" s="3"/>
      <c r="E368" s="8"/>
      <c r="F368" s="10"/>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5"/>
      <c r="D369" s="3"/>
      <c r="E369" s="8"/>
      <c r="F369" s="10"/>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5"/>
      <c r="D370" s="3"/>
      <c r="E370" s="8"/>
      <c r="F370" s="10"/>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5"/>
      <c r="D371" s="3"/>
      <c r="E371" s="8"/>
      <c r="F371" s="10"/>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5"/>
      <c r="D372" s="3"/>
      <c r="E372" s="8"/>
      <c r="F372" s="10"/>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5"/>
      <c r="D373" s="3"/>
      <c r="E373" s="8"/>
      <c r="F373" s="10"/>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5"/>
      <c r="D374" s="3"/>
      <c r="E374" s="8"/>
      <c r="F374" s="10"/>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5"/>
      <c r="D375" s="3"/>
      <c r="E375" s="8"/>
      <c r="F375" s="10"/>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5"/>
      <c r="D376" s="3"/>
      <c r="E376" s="8"/>
      <c r="F376" s="10"/>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5"/>
      <c r="D377" s="3"/>
      <c r="E377" s="8"/>
      <c r="F377" s="10"/>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5"/>
      <c r="D378" s="3"/>
      <c r="E378" s="8"/>
      <c r="F378" s="10"/>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5"/>
      <c r="D379" s="3"/>
      <c r="E379" s="8"/>
      <c r="F379" s="10"/>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5"/>
      <c r="D380" s="3"/>
      <c r="E380" s="8"/>
      <c r="F380" s="10"/>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5"/>
      <c r="D381" s="3"/>
      <c r="E381" s="8"/>
      <c r="F381" s="10"/>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5"/>
      <c r="D382" s="3"/>
      <c r="E382" s="8"/>
      <c r="F382" s="10"/>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5"/>
      <c r="D383" s="3"/>
      <c r="E383" s="8"/>
      <c r="F383" s="10"/>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5"/>
      <c r="D384" s="3"/>
      <c r="E384" s="8"/>
      <c r="F384" s="10"/>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5"/>
      <c r="D385" s="3"/>
      <c r="E385" s="8"/>
      <c r="F385" s="10"/>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5"/>
      <c r="D386" s="3"/>
      <c r="E386" s="8"/>
      <c r="F386" s="10"/>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5"/>
      <c r="D387" s="3"/>
      <c r="E387" s="8"/>
      <c r="F387" s="10"/>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5"/>
      <c r="D388" s="3"/>
      <c r="E388" s="8"/>
      <c r="F388" s="10"/>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5"/>
      <c r="D389" s="3"/>
      <c r="E389" s="8"/>
      <c r="F389" s="10"/>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5"/>
      <c r="D390" s="3"/>
      <c r="E390" s="8"/>
      <c r="F390" s="10"/>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5"/>
      <c r="D391" s="3"/>
      <c r="E391" s="8"/>
      <c r="F391" s="10"/>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5"/>
      <c r="D392" s="3"/>
      <c r="E392" s="8"/>
      <c r="F392" s="10"/>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5"/>
      <c r="D393" s="3"/>
      <c r="E393" s="8"/>
      <c r="F393" s="10"/>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5"/>
      <c r="D394" s="3"/>
      <c r="E394" s="8"/>
      <c r="F394" s="10"/>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5"/>
      <c r="D395" s="3"/>
      <c r="E395" s="8"/>
      <c r="F395" s="10"/>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5"/>
      <c r="D396" s="3"/>
      <c r="E396" s="8"/>
      <c r="F396" s="10"/>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5"/>
      <c r="D397" s="3"/>
      <c r="E397" s="8"/>
      <c r="F397" s="10"/>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5"/>
      <c r="D398" s="3"/>
      <c r="E398" s="8"/>
      <c r="F398" s="10"/>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5"/>
      <c r="D399" s="3"/>
      <c r="E399" s="8"/>
      <c r="F399" s="10"/>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5"/>
      <c r="D400" s="3"/>
      <c r="E400" s="8"/>
      <c r="F400" s="10"/>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5"/>
      <c r="D401" s="3"/>
      <c r="E401" s="8"/>
      <c r="F401" s="10"/>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5"/>
      <c r="D402" s="3"/>
      <c r="E402" s="8"/>
      <c r="F402" s="10"/>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5"/>
      <c r="D403" s="3"/>
      <c r="E403" s="8"/>
      <c r="F403" s="10"/>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5"/>
      <c r="D404" s="3"/>
      <c r="E404" s="8"/>
      <c r="F404" s="10"/>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5"/>
      <c r="D405" s="3"/>
      <c r="E405" s="8"/>
      <c r="F405" s="10"/>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5"/>
      <c r="D406" s="3"/>
      <c r="E406" s="8"/>
      <c r="F406" s="10"/>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5"/>
      <c r="D407" s="3"/>
      <c r="E407" s="8"/>
      <c r="F407" s="10"/>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5"/>
      <c r="D408" s="3"/>
      <c r="E408" s="8"/>
      <c r="F408" s="10"/>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5"/>
      <c r="D409" s="3"/>
      <c r="E409" s="8"/>
      <c r="F409" s="10"/>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5"/>
      <c r="D410" s="3"/>
      <c r="E410" s="8"/>
      <c r="F410" s="10"/>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5"/>
      <c r="D411" s="3"/>
      <c r="E411" s="8"/>
      <c r="F411" s="10"/>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5"/>
      <c r="D412" s="3"/>
      <c r="E412" s="8"/>
      <c r="F412" s="10"/>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5"/>
      <c r="D413" s="3"/>
      <c r="E413" s="8"/>
      <c r="F413" s="10"/>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5"/>
      <c r="D414" s="3"/>
      <c r="E414" s="8"/>
      <c r="F414" s="10"/>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5"/>
      <c r="D415" s="3"/>
      <c r="E415" s="8"/>
      <c r="F415" s="10"/>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5"/>
      <c r="D416" s="3"/>
      <c r="E416" s="8"/>
      <c r="F416" s="10"/>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5"/>
      <c r="D417" s="3"/>
      <c r="E417" s="8"/>
      <c r="F417" s="10"/>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5"/>
      <c r="D418" s="3"/>
      <c r="E418" s="8"/>
      <c r="F418" s="10"/>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5"/>
      <c r="D419" s="3"/>
      <c r="E419" s="8"/>
      <c r="F419" s="10"/>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5"/>
      <c r="D420" s="3"/>
      <c r="E420" s="8"/>
      <c r="F420" s="10"/>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5"/>
      <c r="D421" s="3"/>
      <c r="E421" s="8"/>
      <c r="F421" s="10"/>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5"/>
      <c r="D422" s="3"/>
      <c r="E422" s="8"/>
      <c r="F422" s="10"/>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5"/>
      <c r="D423" s="3"/>
      <c r="E423" s="8"/>
      <c r="F423" s="10"/>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5"/>
      <c r="D424" s="3"/>
      <c r="E424" s="8"/>
      <c r="F424" s="10"/>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5"/>
      <c r="D425" s="3"/>
      <c r="E425" s="8"/>
      <c r="F425" s="10"/>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5"/>
      <c r="D426" s="3"/>
      <c r="E426" s="8"/>
      <c r="F426" s="10"/>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5"/>
      <c r="D427" s="3"/>
      <c r="E427" s="8"/>
      <c r="F427" s="10"/>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5"/>
      <c r="D428" s="3"/>
      <c r="E428" s="8"/>
      <c r="F428" s="10"/>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5"/>
      <c r="D429" s="3"/>
      <c r="E429" s="8"/>
      <c r="F429" s="10"/>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5"/>
      <c r="D430" s="3"/>
      <c r="E430" s="8"/>
      <c r="F430" s="10"/>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5"/>
      <c r="D431" s="3"/>
      <c r="E431" s="8"/>
      <c r="F431" s="10"/>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5"/>
      <c r="D432" s="3"/>
      <c r="E432" s="8"/>
      <c r="F432" s="10"/>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5"/>
      <c r="D433" s="3"/>
      <c r="E433" s="8"/>
      <c r="F433" s="10"/>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5"/>
      <c r="D434" s="3"/>
      <c r="E434" s="8"/>
      <c r="F434" s="10"/>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5"/>
      <c r="D435" s="3"/>
      <c r="E435" s="8"/>
      <c r="F435" s="10"/>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5"/>
      <c r="D436" s="3"/>
      <c r="E436" s="8"/>
      <c r="F436" s="10"/>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5"/>
      <c r="D437" s="3"/>
      <c r="E437" s="8"/>
      <c r="F437" s="10"/>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5"/>
      <c r="D438" s="3"/>
      <c r="E438" s="8"/>
      <c r="F438" s="10"/>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5"/>
      <c r="D439" s="3"/>
      <c r="E439" s="8"/>
      <c r="F439" s="10"/>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5"/>
      <c r="D440" s="3"/>
      <c r="E440" s="8"/>
      <c r="F440" s="10"/>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5"/>
      <c r="D441" s="3"/>
      <c r="E441" s="8"/>
      <c r="F441" s="10"/>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5"/>
      <c r="D442" s="3"/>
      <c r="E442" s="8"/>
      <c r="F442" s="10"/>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5"/>
      <c r="D443" s="3"/>
      <c r="E443" s="8"/>
      <c r="F443" s="10"/>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5"/>
      <c r="D444" s="3"/>
      <c r="E444" s="8"/>
      <c r="F444" s="10"/>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5"/>
      <c r="D445" s="3"/>
      <c r="E445" s="8"/>
      <c r="F445" s="10"/>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5"/>
      <c r="D446" s="3"/>
      <c r="E446" s="8"/>
      <c r="F446" s="10"/>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5"/>
      <c r="D447" s="3"/>
      <c r="E447" s="8"/>
      <c r="F447" s="10"/>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5"/>
      <c r="D448" s="3"/>
      <c r="E448" s="8"/>
      <c r="F448" s="10"/>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5"/>
      <c r="D449" s="3"/>
      <c r="E449" s="8"/>
      <c r="F449" s="10"/>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5"/>
      <c r="D450" s="3"/>
      <c r="E450" s="8"/>
      <c r="F450" s="10"/>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5"/>
      <c r="D451" s="3"/>
      <c r="E451" s="8"/>
      <c r="F451" s="10"/>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5"/>
      <c r="D452" s="3"/>
      <c r="E452" s="8"/>
      <c r="F452" s="10"/>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5"/>
      <c r="D453" s="3"/>
      <c r="E453" s="8"/>
      <c r="F453" s="10"/>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5"/>
      <c r="D454" s="3"/>
      <c r="E454" s="8"/>
      <c r="F454" s="10"/>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5"/>
      <c r="D455" s="3"/>
      <c r="E455" s="8"/>
      <c r="F455" s="10"/>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5"/>
      <c r="D456" s="3"/>
      <c r="E456" s="8"/>
      <c r="F456" s="10"/>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5"/>
      <c r="D457" s="3"/>
      <c r="E457" s="8"/>
      <c r="F457" s="10"/>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5"/>
      <c r="D458" s="3"/>
      <c r="E458" s="8"/>
      <c r="F458" s="10"/>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5"/>
      <c r="D459" s="3"/>
      <c r="E459" s="8"/>
      <c r="F459" s="10"/>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5"/>
      <c r="D460" s="3"/>
      <c r="E460" s="8"/>
      <c r="F460" s="10"/>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5"/>
      <c r="D461" s="3"/>
      <c r="E461" s="8"/>
      <c r="F461" s="10"/>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5"/>
      <c r="D462" s="3"/>
      <c r="E462" s="8"/>
      <c r="F462" s="10"/>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5"/>
      <c r="D463" s="3"/>
      <c r="E463" s="8"/>
      <c r="F463" s="10"/>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5"/>
      <c r="D464" s="3"/>
      <c r="E464" s="8"/>
      <c r="F464" s="10"/>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5"/>
      <c r="D465" s="3"/>
      <c r="E465" s="8"/>
      <c r="F465" s="10"/>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5"/>
      <c r="D466" s="3"/>
      <c r="E466" s="8"/>
      <c r="F466" s="10"/>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5"/>
      <c r="D467" s="3"/>
      <c r="E467" s="8"/>
      <c r="F467" s="10"/>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5"/>
      <c r="D468" s="3"/>
      <c r="E468" s="8"/>
      <c r="F468" s="10"/>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5"/>
      <c r="D469" s="3"/>
      <c r="E469" s="8"/>
      <c r="F469" s="10"/>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5"/>
      <c r="D470" s="3"/>
      <c r="E470" s="8"/>
      <c r="F470" s="10"/>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5"/>
      <c r="D471" s="3"/>
      <c r="E471" s="8"/>
      <c r="F471" s="10"/>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5"/>
      <c r="D472" s="3"/>
      <c r="E472" s="8"/>
      <c r="F472" s="10"/>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5"/>
      <c r="D473" s="3"/>
      <c r="E473" s="8"/>
      <c r="F473" s="10"/>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5"/>
      <c r="D474" s="3"/>
      <c r="E474" s="8"/>
      <c r="F474" s="10"/>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5"/>
      <c r="D475" s="3"/>
      <c r="E475" s="8"/>
      <c r="F475" s="10"/>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5"/>
      <c r="D476" s="3"/>
      <c r="E476" s="8"/>
      <c r="F476" s="10"/>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5"/>
      <c r="D477" s="3"/>
      <c r="E477" s="8"/>
      <c r="F477" s="10"/>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5"/>
      <c r="D478" s="3"/>
      <c r="E478" s="8"/>
      <c r="F478" s="10"/>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5"/>
      <c r="D479" s="3"/>
      <c r="E479" s="8"/>
      <c r="F479" s="10"/>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5"/>
      <c r="D480" s="3"/>
      <c r="E480" s="8"/>
      <c r="F480" s="10"/>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5"/>
      <c r="D481" s="3"/>
      <c r="E481" s="8"/>
      <c r="F481" s="10"/>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5"/>
      <c r="D482" s="3"/>
      <c r="E482" s="8"/>
      <c r="F482" s="10"/>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5"/>
      <c r="D483" s="3"/>
      <c r="E483" s="8"/>
      <c r="F483" s="10"/>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5"/>
      <c r="D484" s="3"/>
      <c r="E484" s="8"/>
      <c r="F484" s="10"/>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5"/>
      <c r="D485" s="3"/>
      <c r="E485" s="8"/>
      <c r="F485" s="10"/>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5"/>
      <c r="D486" s="3"/>
      <c r="E486" s="8"/>
      <c r="F486" s="10"/>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5"/>
      <c r="D487" s="3"/>
      <c r="E487" s="8"/>
      <c r="F487" s="10"/>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5"/>
      <c r="D488" s="3"/>
      <c r="E488" s="8"/>
      <c r="F488" s="10"/>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5"/>
      <c r="D489" s="3"/>
      <c r="E489" s="8"/>
      <c r="F489" s="10"/>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5"/>
      <c r="D490" s="3"/>
      <c r="E490" s="8"/>
      <c r="F490" s="10"/>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5"/>
      <c r="D491" s="3"/>
      <c r="E491" s="8"/>
      <c r="F491" s="10"/>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5"/>
      <c r="D492" s="3"/>
      <c r="E492" s="8"/>
      <c r="F492" s="10"/>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5"/>
      <c r="D493" s="3"/>
      <c r="E493" s="8"/>
      <c r="F493" s="10"/>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5"/>
      <c r="D494" s="3"/>
      <c r="E494" s="8"/>
      <c r="F494" s="10"/>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5"/>
      <c r="D495" s="3"/>
      <c r="E495" s="8"/>
      <c r="F495" s="10"/>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5"/>
      <c r="D496" s="3"/>
      <c r="E496" s="8"/>
      <c r="F496" s="10"/>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5"/>
      <c r="D497" s="3"/>
      <c r="E497" s="8"/>
      <c r="F497" s="10"/>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5"/>
      <c r="D498" s="3"/>
      <c r="E498" s="8"/>
      <c r="F498" s="10"/>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5"/>
      <c r="D499" s="3"/>
      <c r="E499" s="8"/>
      <c r="F499" s="10"/>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5"/>
      <c r="D500" s="3"/>
      <c r="E500" s="8"/>
      <c r="F500" s="10"/>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5"/>
      <c r="D501" s="3"/>
      <c r="E501" s="8"/>
      <c r="F501" s="10"/>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5"/>
      <c r="D502" s="3"/>
      <c r="E502" s="8"/>
      <c r="F502" s="10"/>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5"/>
      <c r="D503" s="3"/>
      <c r="E503" s="8"/>
      <c r="F503" s="10"/>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5"/>
      <c r="D504" s="3"/>
      <c r="E504" s="8"/>
      <c r="F504" s="10"/>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5"/>
      <c r="D505" s="3"/>
      <c r="E505" s="8"/>
      <c r="F505" s="10"/>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5"/>
      <c r="D506" s="3"/>
      <c r="E506" s="8"/>
      <c r="F506" s="10"/>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5"/>
      <c r="D507" s="3"/>
      <c r="E507" s="8"/>
      <c r="F507" s="10"/>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5"/>
      <c r="D508" s="3"/>
      <c r="E508" s="8"/>
      <c r="F508" s="10"/>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5"/>
      <c r="D509" s="3"/>
      <c r="E509" s="8"/>
      <c r="F509" s="10"/>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5"/>
      <c r="D510" s="3"/>
      <c r="E510" s="8"/>
      <c r="F510" s="10"/>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5"/>
      <c r="D511" s="3"/>
      <c r="E511" s="8"/>
      <c r="F511" s="10"/>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5"/>
      <c r="D512" s="3"/>
      <c r="E512" s="8"/>
      <c r="F512" s="10"/>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5"/>
      <c r="D513" s="3"/>
      <c r="E513" s="8"/>
      <c r="F513" s="10"/>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5"/>
      <c r="D514" s="3"/>
      <c r="E514" s="8"/>
      <c r="F514" s="10"/>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5"/>
      <c r="D515" s="3"/>
      <c r="E515" s="8"/>
      <c r="F515" s="10"/>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5"/>
      <c r="D516" s="3"/>
      <c r="E516" s="8"/>
      <c r="F516" s="10"/>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5"/>
      <c r="D517" s="3"/>
      <c r="E517" s="8"/>
      <c r="F517" s="10"/>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5"/>
      <c r="D518" s="3"/>
      <c r="E518" s="8"/>
      <c r="F518" s="10"/>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5"/>
      <c r="D519" s="3"/>
      <c r="E519" s="8"/>
      <c r="F519" s="10"/>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5"/>
      <c r="D520" s="3"/>
      <c r="E520" s="8"/>
      <c r="F520" s="10"/>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5"/>
      <c r="D521" s="3"/>
      <c r="E521" s="8"/>
      <c r="F521" s="10"/>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5"/>
      <c r="D522" s="3"/>
      <c r="E522" s="8"/>
      <c r="F522" s="10"/>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5"/>
      <c r="D523" s="3"/>
      <c r="E523" s="8"/>
      <c r="F523" s="10"/>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5"/>
      <c r="D524" s="3"/>
      <c r="E524" s="8"/>
      <c r="F524" s="10"/>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5"/>
      <c r="D525" s="3"/>
      <c r="E525" s="8"/>
      <c r="F525" s="10"/>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5"/>
      <c r="D526" s="3"/>
      <c r="E526" s="8"/>
      <c r="F526" s="10"/>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5"/>
      <c r="D527" s="3"/>
      <c r="E527" s="8"/>
      <c r="F527" s="10"/>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5"/>
      <c r="D528" s="3"/>
      <c r="E528" s="8"/>
      <c r="F528" s="10"/>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5"/>
      <c r="D529" s="3"/>
      <c r="E529" s="8"/>
      <c r="F529" s="10"/>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5"/>
      <c r="D530" s="3"/>
      <c r="E530" s="8"/>
      <c r="F530" s="10"/>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5"/>
      <c r="D531" s="3"/>
      <c r="E531" s="8"/>
      <c r="F531" s="10"/>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5"/>
      <c r="D532" s="3"/>
      <c r="E532" s="8"/>
      <c r="F532" s="10"/>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5"/>
      <c r="D533" s="3"/>
      <c r="E533" s="8"/>
      <c r="F533" s="10"/>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5"/>
      <c r="D534" s="3"/>
      <c r="E534" s="8"/>
      <c r="F534" s="10"/>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5"/>
      <c r="D535" s="3"/>
      <c r="E535" s="8"/>
      <c r="F535" s="10"/>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5"/>
      <c r="D536" s="3"/>
      <c r="E536" s="8"/>
      <c r="F536" s="10"/>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5"/>
      <c r="D537" s="3"/>
      <c r="E537" s="8"/>
      <c r="F537" s="10"/>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5"/>
      <c r="D538" s="3"/>
      <c r="E538" s="8"/>
      <c r="F538" s="10"/>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5"/>
      <c r="D539" s="3"/>
      <c r="E539" s="8"/>
      <c r="F539" s="10"/>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5"/>
      <c r="D540" s="3"/>
      <c r="E540" s="8"/>
      <c r="F540" s="10"/>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5"/>
      <c r="D541" s="3"/>
      <c r="E541" s="8"/>
      <c r="F541" s="10"/>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5"/>
      <c r="D542" s="3"/>
      <c r="E542" s="8"/>
      <c r="F542" s="10"/>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5"/>
      <c r="D543" s="3"/>
      <c r="E543" s="8"/>
      <c r="F543" s="10"/>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5"/>
      <c r="D544" s="3"/>
      <c r="E544" s="8"/>
      <c r="F544" s="10"/>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5"/>
      <c r="D545" s="3"/>
      <c r="E545" s="8"/>
      <c r="F545" s="10"/>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5"/>
      <c r="D546" s="3"/>
      <c r="E546" s="8"/>
      <c r="F546" s="10"/>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5"/>
      <c r="D547" s="3"/>
      <c r="E547" s="8"/>
      <c r="F547" s="10"/>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5"/>
      <c r="D548" s="3"/>
      <c r="E548" s="8"/>
      <c r="F548" s="10"/>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5"/>
      <c r="D549" s="3"/>
      <c r="E549" s="8"/>
      <c r="F549" s="10"/>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5"/>
      <c r="D550" s="3"/>
      <c r="E550" s="8"/>
      <c r="F550" s="10"/>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5"/>
      <c r="D551" s="3"/>
      <c r="E551" s="8"/>
      <c r="F551" s="10"/>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5"/>
      <c r="D552" s="3"/>
      <c r="E552" s="8"/>
      <c r="F552" s="10"/>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5"/>
      <c r="D553" s="3"/>
      <c r="E553" s="8"/>
      <c r="F553" s="10"/>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5"/>
      <c r="D554" s="3"/>
      <c r="E554" s="8"/>
      <c r="F554" s="10"/>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5"/>
      <c r="D555" s="3"/>
      <c r="E555" s="8"/>
      <c r="F555" s="10"/>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5"/>
      <c r="D556" s="3"/>
      <c r="E556" s="8"/>
      <c r="F556" s="10"/>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5"/>
      <c r="D557" s="3"/>
      <c r="E557" s="8"/>
      <c r="F557" s="10"/>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5"/>
      <c r="D558" s="3"/>
      <c r="E558" s="8"/>
      <c r="F558" s="10"/>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5"/>
      <c r="D559" s="3"/>
      <c r="E559" s="8"/>
      <c r="F559" s="10"/>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5"/>
      <c r="D560" s="3"/>
      <c r="E560" s="8"/>
      <c r="F560" s="10"/>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5"/>
      <c r="D561" s="3"/>
      <c r="E561" s="8"/>
      <c r="F561" s="10"/>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5"/>
      <c r="D562" s="3"/>
      <c r="E562" s="8"/>
      <c r="F562" s="10"/>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5"/>
      <c r="D563" s="3"/>
      <c r="E563" s="8"/>
      <c r="F563" s="10"/>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5"/>
      <c r="D564" s="3"/>
      <c r="E564" s="8"/>
      <c r="F564" s="10"/>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5"/>
      <c r="D565" s="3"/>
      <c r="E565" s="8"/>
      <c r="F565" s="10"/>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5"/>
      <c r="D566" s="3"/>
      <c r="E566" s="8"/>
      <c r="F566" s="10"/>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5"/>
      <c r="D567" s="3"/>
      <c r="E567" s="8"/>
      <c r="F567" s="10"/>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5"/>
      <c r="D568" s="3"/>
      <c r="E568" s="8"/>
      <c r="F568" s="10"/>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5"/>
      <c r="D569" s="3"/>
      <c r="E569" s="8"/>
      <c r="F569" s="10"/>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5"/>
      <c r="D570" s="3"/>
      <c r="E570" s="8"/>
      <c r="F570" s="10"/>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5"/>
      <c r="D571" s="3"/>
      <c r="E571" s="8"/>
      <c r="F571" s="10"/>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5"/>
      <c r="D572" s="3"/>
      <c r="E572" s="8"/>
      <c r="F572" s="10"/>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5"/>
      <c r="D573" s="3"/>
      <c r="E573" s="8"/>
      <c r="F573" s="10"/>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5"/>
      <c r="D574" s="3"/>
      <c r="E574" s="8"/>
      <c r="F574" s="10"/>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5"/>
      <c r="D575" s="3"/>
      <c r="E575" s="8"/>
      <c r="F575" s="10"/>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5"/>
      <c r="D576" s="3"/>
      <c r="E576" s="8"/>
      <c r="F576" s="10"/>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5"/>
      <c r="D577" s="3"/>
      <c r="E577" s="8"/>
      <c r="F577" s="10"/>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5"/>
      <c r="D578" s="3"/>
      <c r="E578" s="8"/>
      <c r="F578" s="10"/>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5"/>
      <c r="D579" s="3"/>
      <c r="E579" s="8"/>
      <c r="F579" s="10"/>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5"/>
      <c r="D580" s="3"/>
      <c r="E580" s="8"/>
      <c r="F580" s="10"/>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5"/>
      <c r="D581" s="3"/>
      <c r="E581" s="8"/>
      <c r="F581" s="10"/>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5"/>
      <c r="D582" s="3"/>
      <c r="E582" s="8"/>
      <c r="F582" s="10"/>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5"/>
      <c r="D583" s="3"/>
      <c r="E583" s="8"/>
      <c r="F583" s="10"/>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5"/>
      <c r="D584" s="3"/>
      <c r="E584" s="8"/>
      <c r="F584" s="10"/>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5"/>
      <c r="D585" s="3"/>
      <c r="E585" s="8"/>
      <c r="F585" s="10"/>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5"/>
      <c r="D586" s="3"/>
      <c r="E586" s="8"/>
      <c r="F586" s="10"/>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5"/>
      <c r="D587" s="3"/>
      <c r="E587" s="8"/>
      <c r="F587" s="10"/>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5"/>
      <c r="D588" s="3"/>
      <c r="E588" s="8"/>
      <c r="F588" s="10"/>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5"/>
      <c r="D589" s="3"/>
      <c r="E589" s="8"/>
      <c r="F589" s="10"/>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5"/>
      <c r="D590" s="3"/>
      <c r="E590" s="8"/>
      <c r="F590" s="10"/>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5"/>
      <c r="D591" s="3"/>
      <c r="E591" s="8"/>
      <c r="F591" s="10"/>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5"/>
      <c r="D592" s="3"/>
      <c r="E592" s="8"/>
      <c r="F592" s="10"/>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5"/>
      <c r="D593" s="3"/>
      <c r="E593" s="8"/>
      <c r="F593" s="10"/>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5"/>
      <c r="D594" s="3"/>
      <c r="E594" s="8"/>
      <c r="F594" s="10"/>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5"/>
      <c r="D595" s="3"/>
      <c r="E595" s="8"/>
      <c r="F595" s="10"/>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5"/>
      <c r="D596" s="3"/>
      <c r="E596" s="8"/>
      <c r="F596" s="10"/>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5"/>
      <c r="D597" s="3"/>
      <c r="E597" s="8"/>
      <c r="F597" s="10"/>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5"/>
      <c r="D598" s="3"/>
      <c r="E598" s="8"/>
      <c r="F598" s="10"/>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5"/>
      <c r="D599" s="3"/>
      <c r="E599" s="8"/>
      <c r="F599" s="10"/>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5"/>
      <c r="D600" s="3"/>
      <c r="E600" s="8"/>
      <c r="F600" s="10"/>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5"/>
      <c r="D601" s="3"/>
      <c r="E601" s="8"/>
      <c r="F601" s="10"/>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5"/>
      <c r="D602" s="3"/>
      <c r="E602" s="8"/>
      <c r="F602" s="10"/>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5"/>
      <c r="D603" s="3"/>
      <c r="E603" s="8"/>
      <c r="F603" s="10"/>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5"/>
      <c r="D604" s="3"/>
      <c r="E604" s="8"/>
      <c r="F604" s="10"/>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5"/>
      <c r="D605" s="3"/>
      <c r="E605" s="8"/>
      <c r="F605" s="10"/>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5"/>
      <c r="D606" s="3"/>
      <c r="E606" s="8"/>
      <c r="F606" s="10"/>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5"/>
      <c r="D607" s="3"/>
      <c r="E607" s="8"/>
      <c r="F607" s="10"/>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5"/>
      <c r="D608" s="3"/>
      <c r="E608" s="8"/>
      <c r="F608" s="10"/>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5"/>
      <c r="D609" s="3"/>
      <c r="E609" s="8"/>
      <c r="F609" s="10"/>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5"/>
      <c r="D610" s="3"/>
      <c r="E610" s="8"/>
      <c r="F610" s="10"/>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5"/>
      <c r="D611" s="3"/>
      <c r="E611" s="8"/>
      <c r="F611" s="10"/>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5"/>
      <c r="D612" s="3"/>
      <c r="E612" s="8"/>
      <c r="F612" s="10"/>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5"/>
      <c r="D613" s="3"/>
      <c r="E613" s="8"/>
      <c r="F613" s="10"/>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5"/>
      <c r="D614" s="3"/>
      <c r="E614" s="8"/>
      <c r="F614" s="10"/>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5"/>
      <c r="D615" s="3"/>
      <c r="E615" s="8"/>
      <c r="F615" s="10"/>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5"/>
      <c r="D616" s="3"/>
      <c r="E616" s="8"/>
      <c r="F616" s="10"/>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5"/>
      <c r="D617" s="3"/>
      <c r="E617" s="8"/>
      <c r="F617" s="10"/>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5"/>
      <c r="D618" s="3"/>
      <c r="E618" s="8"/>
      <c r="F618" s="10"/>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5"/>
      <c r="D619" s="3"/>
      <c r="E619" s="8"/>
      <c r="F619" s="10"/>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5"/>
      <c r="D620" s="3"/>
      <c r="E620" s="8"/>
      <c r="F620" s="10"/>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5"/>
      <c r="D621" s="3"/>
      <c r="E621" s="8"/>
      <c r="F621" s="10"/>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5"/>
      <c r="D622" s="3"/>
      <c r="E622" s="8"/>
      <c r="F622" s="10"/>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5"/>
      <c r="D623" s="3"/>
      <c r="E623" s="8"/>
      <c r="F623" s="10"/>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5"/>
      <c r="D624" s="3"/>
      <c r="E624" s="8"/>
      <c r="F624" s="10"/>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5"/>
      <c r="D625" s="3"/>
      <c r="E625" s="8"/>
      <c r="F625" s="10"/>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5"/>
      <c r="D626" s="3"/>
      <c r="E626" s="8"/>
      <c r="F626" s="10"/>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5"/>
      <c r="D627" s="3"/>
      <c r="E627" s="8"/>
      <c r="F627" s="10"/>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5"/>
      <c r="D628" s="3"/>
      <c r="E628" s="8"/>
      <c r="F628" s="10"/>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5"/>
      <c r="D629" s="3"/>
      <c r="E629" s="8"/>
      <c r="F629" s="10"/>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5"/>
      <c r="D630" s="3"/>
      <c r="E630" s="8"/>
      <c r="F630" s="10"/>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5"/>
      <c r="D631" s="3"/>
      <c r="E631" s="8"/>
      <c r="F631" s="10"/>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5"/>
      <c r="D632" s="3"/>
      <c r="E632" s="8"/>
      <c r="F632" s="10"/>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5"/>
      <c r="D633" s="3"/>
      <c r="E633" s="8"/>
      <c r="F633" s="10"/>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5"/>
      <c r="D634" s="3"/>
      <c r="E634" s="8"/>
      <c r="F634" s="10"/>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5"/>
      <c r="D635" s="3"/>
      <c r="E635" s="8"/>
      <c r="F635" s="10"/>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5"/>
      <c r="D636" s="3"/>
      <c r="E636" s="8"/>
      <c r="F636" s="10"/>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5"/>
      <c r="D637" s="3"/>
      <c r="E637" s="8"/>
      <c r="F637" s="10"/>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5"/>
      <c r="D638" s="3"/>
      <c r="E638" s="8"/>
      <c r="F638" s="10"/>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5"/>
      <c r="D639" s="3"/>
      <c r="E639" s="8"/>
      <c r="F639" s="10"/>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5"/>
      <c r="D640" s="3"/>
      <c r="E640" s="8"/>
      <c r="F640" s="10"/>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5"/>
      <c r="D641" s="3"/>
      <c r="E641" s="8"/>
      <c r="F641" s="10"/>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5"/>
      <c r="D642" s="3"/>
      <c r="E642" s="8"/>
      <c r="F642" s="10"/>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5"/>
      <c r="D643" s="3"/>
      <c r="E643" s="8"/>
      <c r="F643" s="10"/>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5"/>
      <c r="D644" s="3"/>
      <c r="E644" s="8"/>
      <c r="F644" s="10"/>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5"/>
      <c r="D645" s="3"/>
      <c r="E645" s="8"/>
      <c r="F645" s="10"/>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5"/>
      <c r="D646" s="3"/>
      <c r="E646" s="8"/>
      <c r="F646" s="10"/>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5"/>
      <c r="D647" s="3"/>
      <c r="E647" s="8"/>
      <c r="F647" s="10"/>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5"/>
      <c r="D648" s="3"/>
      <c r="E648" s="8"/>
      <c r="F648" s="10"/>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5"/>
      <c r="D649" s="3"/>
      <c r="E649" s="8"/>
      <c r="F649" s="10"/>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5"/>
      <c r="D650" s="3"/>
      <c r="E650" s="8"/>
      <c r="F650" s="10"/>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5"/>
      <c r="D651" s="3"/>
      <c r="E651" s="8"/>
      <c r="F651" s="10"/>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5"/>
      <c r="D652" s="3"/>
      <c r="E652" s="8"/>
      <c r="F652" s="10"/>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5"/>
      <c r="D653" s="3"/>
      <c r="E653" s="8"/>
      <c r="F653" s="10"/>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5"/>
      <c r="D654" s="3"/>
      <c r="E654" s="8"/>
      <c r="F654" s="10"/>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5"/>
      <c r="D655" s="3"/>
      <c r="E655" s="8"/>
      <c r="F655" s="10"/>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5"/>
      <c r="D656" s="3"/>
      <c r="E656" s="8"/>
      <c r="F656" s="10"/>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5"/>
      <c r="D657" s="3"/>
      <c r="E657" s="8"/>
      <c r="F657" s="10"/>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5"/>
      <c r="D658" s="3"/>
      <c r="E658" s="8"/>
      <c r="F658" s="10"/>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5"/>
      <c r="D659" s="3"/>
      <c r="E659" s="8"/>
      <c r="F659" s="10"/>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5"/>
      <c r="D660" s="3"/>
      <c r="E660" s="8"/>
      <c r="F660" s="10"/>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5"/>
      <c r="D661" s="3"/>
      <c r="E661" s="8"/>
      <c r="F661" s="10"/>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5"/>
      <c r="D662" s="3"/>
      <c r="E662" s="8"/>
      <c r="F662" s="10"/>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5"/>
      <c r="D663" s="3"/>
      <c r="E663" s="8"/>
      <c r="F663" s="10"/>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5"/>
      <c r="D664" s="3"/>
      <c r="E664" s="8"/>
      <c r="F664" s="10"/>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5"/>
      <c r="D665" s="3"/>
      <c r="E665" s="8"/>
      <c r="F665" s="10"/>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5"/>
      <c r="D666" s="3"/>
      <c r="E666" s="8"/>
      <c r="F666" s="10"/>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5"/>
      <c r="D667" s="3"/>
      <c r="E667" s="8"/>
      <c r="F667" s="10"/>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5"/>
      <c r="D668" s="3"/>
      <c r="E668" s="8"/>
      <c r="F668" s="10"/>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5"/>
      <c r="D669" s="3"/>
      <c r="E669" s="8"/>
      <c r="F669" s="10"/>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5"/>
      <c r="D670" s="3"/>
      <c r="E670" s="8"/>
      <c r="F670" s="10"/>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5"/>
      <c r="D671" s="3"/>
      <c r="E671" s="8"/>
      <c r="F671" s="10"/>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5"/>
      <c r="D672" s="3"/>
      <c r="E672" s="8"/>
      <c r="F672" s="10"/>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5"/>
      <c r="D673" s="3"/>
      <c r="E673" s="8"/>
      <c r="F673" s="10"/>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5"/>
      <c r="D674" s="3"/>
      <c r="E674" s="8"/>
      <c r="F674" s="10"/>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5"/>
      <c r="D675" s="3"/>
      <c r="E675" s="8"/>
      <c r="F675" s="10"/>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5"/>
      <c r="D676" s="3"/>
      <c r="E676" s="8"/>
      <c r="F676" s="10"/>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5"/>
      <c r="D677" s="3"/>
      <c r="E677" s="8"/>
      <c r="F677" s="10"/>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5"/>
      <c r="D678" s="3"/>
      <c r="E678" s="8"/>
      <c r="F678" s="10"/>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5"/>
      <c r="D679" s="3"/>
      <c r="E679" s="8"/>
      <c r="F679" s="10"/>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5"/>
      <c r="D680" s="3"/>
      <c r="E680" s="8"/>
      <c r="F680" s="10"/>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5"/>
      <c r="D681" s="3"/>
      <c r="E681" s="8"/>
      <c r="F681" s="10"/>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5"/>
      <c r="D682" s="3"/>
      <c r="E682" s="8"/>
      <c r="F682" s="10"/>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5"/>
      <c r="D683" s="3"/>
      <c r="E683" s="8"/>
      <c r="F683" s="10"/>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5"/>
      <c r="D684" s="3"/>
      <c r="E684" s="8"/>
      <c r="F684" s="10"/>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5"/>
      <c r="D685" s="3"/>
      <c r="E685" s="8"/>
      <c r="F685" s="10"/>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5"/>
      <c r="D686" s="3"/>
      <c r="E686" s="8"/>
      <c r="F686" s="10"/>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5"/>
      <c r="D687" s="3"/>
      <c r="E687" s="8"/>
      <c r="F687" s="10"/>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5"/>
      <c r="D688" s="3"/>
      <c r="E688" s="8"/>
      <c r="F688" s="10"/>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5"/>
      <c r="D689" s="3"/>
      <c r="E689" s="8"/>
      <c r="F689" s="10"/>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5"/>
      <c r="D690" s="3"/>
      <c r="E690" s="8"/>
      <c r="F690" s="10"/>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5"/>
      <c r="D691" s="3"/>
      <c r="E691" s="8"/>
      <c r="F691" s="10"/>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5"/>
      <c r="D692" s="3"/>
      <c r="E692" s="8"/>
      <c r="F692" s="10"/>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5"/>
      <c r="D693" s="3"/>
      <c r="E693" s="8"/>
      <c r="F693" s="10"/>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5"/>
      <c r="D694" s="3"/>
      <c r="E694" s="8"/>
      <c r="F694" s="10"/>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5"/>
      <c r="D695" s="3"/>
      <c r="E695" s="8"/>
      <c r="F695" s="10"/>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5"/>
      <c r="D696" s="3"/>
      <c r="E696" s="8"/>
      <c r="F696" s="10"/>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5"/>
      <c r="D697" s="3"/>
      <c r="E697" s="8"/>
      <c r="F697" s="10"/>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5"/>
      <c r="D698" s="3"/>
      <c r="E698" s="8"/>
      <c r="F698" s="10"/>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5"/>
      <c r="D699" s="3"/>
      <c r="E699" s="8"/>
      <c r="F699" s="10"/>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5"/>
      <c r="D700" s="3"/>
      <c r="E700" s="8"/>
      <c r="F700" s="10"/>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5"/>
      <c r="D701" s="3"/>
      <c r="E701" s="8"/>
      <c r="F701" s="10"/>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5"/>
      <c r="D702" s="3"/>
      <c r="E702" s="8"/>
      <c r="F702" s="10"/>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5"/>
      <c r="D703" s="3"/>
      <c r="E703" s="8"/>
      <c r="F703" s="10"/>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5"/>
      <c r="D704" s="3"/>
      <c r="E704" s="8"/>
      <c r="F704" s="10"/>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5"/>
      <c r="D705" s="3"/>
      <c r="E705" s="8"/>
      <c r="F705" s="10"/>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5"/>
      <c r="D706" s="3"/>
      <c r="E706" s="8"/>
      <c r="F706" s="10"/>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5"/>
      <c r="D707" s="3"/>
      <c r="E707" s="8"/>
      <c r="F707" s="10"/>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5"/>
      <c r="D708" s="3"/>
      <c r="E708" s="8"/>
      <c r="F708" s="10"/>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5"/>
      <c r="D709" s="3"/>
      <c r="E709" s="8"/>
      <c r="F709" s="10"/>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5"/>
      <c r="D710" s="3"/>
      <c r="E710" s="8"/>
      <c r="F710" s="10"/>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5"/>
      <c r="D711" s="3"/>
      <c r="E711" s="8"/>
      <c r="F711" s="10"/>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5"/>
      <c r="D712" s="3"/>
      <c r="E712" s="8"/>
      <c r="F712" s="10"/>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5"/>
      <c r="D713" s="3"/>
      <c r="E713" s="8"/>
      <c r="F713" s="10"/>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5"/>
      <c r="D714" s="3"/>
      <c r="E714" s="8"/>
      <c r="F714" s="10"/>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5"/>
      <c r="D715" s="3"/>
      <c r="E715" s="8"/>
      <c r="F715" s="10"/>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5"/>
      <c r="D716" s="3"/>
      <c r="E716" s="8"/>
      <c r="F716" s="10"/>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5"/>
      <c r="D717" s="3"/>
      <c r="E717" s="8"/>
      <c r="F717" s="10"/>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5"/>
      <c r="D718" s="3"/>
      <c r="E718" s="8"/>
      <c r="F718" s="10"/>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5"/>
      <c r="D719" s="3"/>
      <c r="E719" s="8"/>
      <c r="F719" s="10"/>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5"/>
      <c r="D720" s="3"/>
      <c r="E720" s="8"/>
      <c r="F720" s="10"/>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5"/>
      <c r="D721" s="3"/>
      <c r="E721" s="8"/>
      <c r="F721" s="10"/>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5"/>
      <c r="D722" s="3"/>
      <c r="E722" s="8"/>
      <c r="F722" s="10"/>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5"/>
      <c r="D723" s="3"/>
      <c r="E723" s="8"/>
      <c r="F723" s="10"/>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5"/>
      <c r="D724" s="3"/>
      <c r="E724" s="8"/>
      <c r="F724" s="10"/>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5"/>
      <c r="D725" s="3"/>
      <c r="E725" s="8"/>
      <c r="F725" s="10"/>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5"/>
      <c r="D726" s="3"/>
      <c r="E726" s="8"/>
      <c r="F726" s="10"/>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5"/>
      <c r="D727" s="3"/>
      <c r="E727" s="8"/>
      <c r="F727" s="10"/>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5"/>
      <c r="D728" s="3"/>
      <c r="E728" s="8"/>
      <c r="F728" s="10"/>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5"/>
      <c r="D729" s="3"/>
      <c r="E729" s="8"/>
      <c r="F729" s="10"/>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5"/>
      <c r="D730" s="3"/>
      <c r="E730" s="8"/>
      <c r="F730" s="10"/>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5"/>
      <c r="D731" s="3"/>
      <c r="E731" s="8"/>
      <c r="F731" s="10"/>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5"/>
      <c r="D732" s="3"/>
      <c r="E732" s="8"/>
      <c r="F732" s="10"/>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5"/>
      <c r="D733" s="3"/>
      <c r="E733" s="8"/>
      <c r="F733" s="10"/>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5"/>
      <c r="D734" s="3"/>
      <c r="E734" s="8"/>
      <c r="F734" s="10"/>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5"/>
      <c r="D735" s="3"/>
      <c r="E735" s="8"/>
      <c r="F735" s="10"/>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5"/>
      <c r="D736" s="3"/>
      <c r="E736" s="8"/>
      <c r="F736" s="10"/>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5"/>
      <c r="D737" s="3"/>
      <c r="E737" s="8"/>
      <c r="F737" s="10"/>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5"/>
      <c r="D738" s="3"/>
      <c r="E738" s="8"/>
      <c r="F738" s="10"/>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5"/>
      <c r="D739" s="3"/>
      <c r="E739" s="8"/>
      <c r="F739" s="10"/>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5"/>
      <c r="D740" s="3"/>
      <c r="E740" s="8"/>
      <c r="F740" s="10"/>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5"/>
      <c r="D741" s="3"/>
      <c r="E741" s="8"/>
      <c r="F741" s="10"/>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5"/>
      <c r="D742" s="3"/>
      <c r="E742" s="8"/>
      <c r="F742" s="10"/>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5"/>
      <c r="D743" s="3"/>
      <c r="E743" s="8"/>
      <c r="F743" s="10"/>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5"/>
      <c r="D744" s="3"/>
      <c r="E744" s="8"/>
      <c r="F744" s="10"/>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5"/>
      <c r="D745" s="3"/>
      <c r="E745" s="8"/>
      <c r="F745" s="10"/>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5"/>
      <c r="D746" s="3"/>
      <c r="E746" s="8"/>
      <c r="F746" s="10"/>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5"/>
      <c r="D747" s="3"/>
      <c r="E747" s="8"/>
      <c r="F747" s="10"/>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5"/>
      <c r="D748" s="3"/>
      <c r="E748" s="8"/>
      <c r="F748" s="10"/>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5"/>
      <c r="D749" s="3"/>
      <c r="E749" s="8"/>
      <c r="F749" s="10"/>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5"/>
      <c r="D750" s="3"/>
      <c r="E750" s="8"/>
      <c r="F750" s="10"/>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5"/>
      <c r="D751" s="3"/>
      <c r="E751" s="8"/>
      <c r="F751" s="10"/>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5"/>
      <c r="D752" s="3"/>
      <c r="E752" s="8"/>
      <c r="F752" s="10"/>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5"/>
      <c r="D753" s="3"/>
      <c r="E753" s="8"/>
      <c r="F753" s="10"/>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5"/>
      <c r="D754" s="3"/>
      <c r="E754" s="8"/>
      <c r="F754" s="10"/>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5"/>
      <c r="D755" s="3"/>
      <c r="E755" s="8"/>
      <c r="F755" s="10"/>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5"/>
      <c r="D756" s="3"/>
      <c r="E756" s="8"/>
      <c r="F756" s="10"/>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5"/>
      <c r="D757" s="3"/>
      <c r="E757" s="8"/>
      <c r="F757" s="10"/>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5"/>
      <c r="D758" s="3"/>
      <c r="E758" s="8"/>
      <c r="F758" s="10"/>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5"/>
      <c r="D759" s="3"/>
      <c r="E759" s="8"/>
      <c r="F759" s="10"/>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5"/>
      <c r="D760" s="3"/>
      <c r="E760" s="8"/>
      <c r="F760" s="10"/>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5"/>
      <c r="D761" s="3"/>
      <c r="E761" s="8"/>
      <c r="F761" s="10"/>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5"/>
      <c r="D762" s="3"/>
      <c r="E762" s="8"/>
      <c r="F762" s="10"/>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5"/>
      <c r="D763" s="3"/>
      <c r="E763" s="8"/>
      <c r="F763" s="10"/>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5"/>
      <c r="D764" s="3"/>
      <c r="E764" s="8"/>
      <c r="F764" s="10"/>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5"/>
      <c r="D765" s="3"/>
      <c r="E765" s="8"/>
      <c r="F765" s="10"/>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5"/>
      <c r="D766" s="3"/>
      <c r="E766" s="8"/>
      <c r="F766" s="10"/>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5"/>
      <c r="D767" s="3"/>
      <c r="E767" s="8"/>
      <c r="F767" s="10"/>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5"/>
      <c r="D768" s="3"/>
      <c r="E768" s="8"/>
      <c r="F768" s="10"/>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5"/>
      <c r="D769" s="3"/>
      <c r="E769" s="8"/>
      <c r="F769" s="10"/>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5"/>
      <c r="D770" s="3"/>
      <c r="E770" s="8"/>
      <c r="F770" s="10"/>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5"/>
      <c r="D771" s="3"/>
      <c r="E771" s="8"/>
      <c r="F771" s="10"/>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5"/>
      <c r="D772" s="3"/>
      <c r="E772" s="8"/>
      <c r="F772" s="10"/>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5"/>
      <c r="D773" s="3"/>
      <c r="E773" s="8"/>
      <c r="F773" s="10"/>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5"/>
      <c r="D774" s="3"/>
      <c r="E774" s="8"/>
      <c r="F774" s="10"/>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5"/>
      <c r="D775" s="3"/>
      <c r="E775" s="8"/>
      <c r="F775" s="10"/>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5"/>
      <c r="D776" s="3"/>
      <c r="E776" s="8"/>
      <c r="F776" s="10"/>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5"/>
      <c r="D777" s="3"/>
      <c r="E777" s="8"/>
      <c r="F777" s="10"/>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5"/>
      <c r="D778" s="3"/>
      <c r="E778" s="8"/>
      <c r="F778" s="10"/>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5"/>
      <c r="D779" s="3"/>
      <c r="E779" s="8"/>
      <c r="F779" s="10"/>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5"/>
      <c r="D780" s="3"/>
      <c r="E780" s="8"/>
      <c r="F780" s="10"/>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5"/>
      <c r="D781" s="3"/>
      <c r="E781" s="8"/>
      <c r="F781" s="10"/>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5"/>
      <c r="D782" s="3"/>
      <c r="E782" s="8"/>
      <c r="F782" s="10"/>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5"/>
      <c r="D783" s="3"/>
      <c r="E783" s="8"/>
      <c r="F783" s="10"/>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5"/>
      <c r="D784" s="3"/>
      <c r="E784" s="8"/>
      <c r="F784" s="10"/>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5"/>
      <c r="D785" s="3"/>
      <c r="E785" s="8"/>
      <c r="F785" s="10"/>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5"/>
      <c r="D786" s="3"/>
      <c r="E786" s="8"/>
      <c r="F786" s="10"/>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5"/>
      <c r="D787" s="3"/>
      <c r="E787" s="8"/>
      <c r="F787" s="10"/>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5"/>
      <c r="D788" s="3"/>
      <c r="E788" s="8"/>
      <c r="F788" s="10"/>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5"/>
      <c r="D789" s="3"/>
      <c r="E789" s="8"/>
      <c r="F789" s="10"/>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5"/>
      <c r="D790" s="3"/>
      <c r="E790" s="8"/>
      <c r="F790" s="10"/>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5"/>
      <c r="D791" s="3"/>
      <c r="E791" s="8"/>
      <c r="F791" s="10"/>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5"/>
      <c r="D792" s="3"/>
      <c r="E792" s="8"/>
      <c r="F792" s="10"/>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5"/>
      <c r="D793" s="3"/>
      <c r="E793" s="8"/>
      <c r="F793" s="10"/>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5"/>
      <c r="D794" s="3"/>
      <c r="E794" s="8"/>
      <c r="F794" s="10"/>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5"/>
      <c r="D795" s="3"/>
      <c r="E795" s="8"/>
      <c r="F795" s="10"/>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5"/>
      <c r="D796" s="3"/>
      <c r="E796" s="8"/>
      <c r="F796" s="10"/>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5"/>
      <c r="D797" s="3"/>
      <c r="E797" s="8"/>
      <c r="F797" s="10"/>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5"/>
      <c r="D798" s="3"/>
      <c r="E798" s="8"/>
      <c r="F798" s="10"/>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5"/>
      <c r="D799" s="3"/>
      <c r="E799" s="8"/>
      <c r="F799" s="10"/>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5"/>
      <c r="D800" s="3"/>
      <c r="E800" s="8"/>
      <c r="F800" s="10"/>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5"/>
      <c r="D801" s="3"/>
      <c r="E801" s="8"/>
      <c r="F801" s="10"/>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5"/>
      <c r="D802" s="3"/>
      <c r="E802" s="8"/>
      <c r="F802" s="10"/>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5"/>
      <c r="D803" s="3"/>
      <c r="E803" s="8"/>
      <c r="F803" s="10"/>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5"/>
      <c r="D804" s="3"/>
      <c r="E804" s="8"/>
      <c r="F804" s="10"/>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5"/>
      <c r="D805" s="3"/>
      <c r="E805" s="8"/>
      <c r="F805" s="10"/>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5"/>
      <c r="D806" s="3"/>
      <c r="E806" s="8"/>
      <c r="F806" s="10"/>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5"/>
      <c r="D807" s="3"/>
      <c r="E807" s="8"/>
      <c r="F807" s="10"/>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5"/>
      <c r="D808" s="3"/>
      <c r="E808" s="8"/>
      <c r="F808" s="10"/>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5"/>
      <c r="D809" s="3"/>
      <c r="E809" s="8"/>
      <c r="F809" s="10"/>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5"/>
      <c r="D810" s="3"/>
      <c r="E810" s="8"/>
      <c r="F810" s="10"/>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5"/>
      <c r="D811" s="3"/>
      <c r="E811" s="8"/>
      <c r="F811" s="10"/>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5"/>
      <c r="D812" s="3"/>
      <c r="E812" s="8"/>
      <c r="F812" s="10"/>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5"/>
      <c r="D813" s="3"/>
      <c r="E813" s="8"/>
      <c r="F813" s="10"/>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5"/>
      <c r="D814" s="3"/>
      <c r="E814" s="8"/>
      <c r="F814" s="10"/>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5"/>
      <c r="D815" s="3"/>
      <c r="E815" s="8"/>
      <c r="F815" s="10"/>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5"/>
      <c r="D816" s="3"/>
      <c r="E816" s="8"/>
      <c r="F816" s="10"/>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5"/>
      <c r="D817" s="3"/>
      <c r="E817" s="8"/>
      <c r="F817" s="10"/>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5"/>
      <c r="D818" s="3"/>
      <c r="E818" s="8"/>
      <c r="F818" s="10"/>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5"/>
      <c r="D819" s="3"/>
      <c r="E819" s="8"/>
      <c r="F819" s="10"/>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5"/>
      <c r="D820" s="3"/>
      <c r="E820" s="8"/>
      <c r="F820" s="10"/>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5"/>
      <c r="D821" s="3"/>
      <c r="E821" s="8"/>
      <c r="F821" s="10"/>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5"/>
      <c r="D822" s="3"/>
      <c r="E822" s="8"/>
      <c r="F822" s="10"/>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5"/>
      <c r="D823" s="3"/>
      <c r="E823" s="8"/>
      <c r="F823" s="10"/>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5"/>
      <c r="D824" s="3"/>
      <c r="E824" s="8"/>
      <c r="F824" s="10"/>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5"/>
      <c r="D825" s="3"/>
      <c r="E825" s="8"/>
      <c r="F825" s="10"/>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5"/>
      <c r="D826" s="3"/>
      <c r="E826" s="8"/>
      <c r="F826" s="10"/>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5"/>
      <c r="D827" s="3"/>
      <c r="E827" s="8"/>
      <c r="F827" s="10"/>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5"/>
      <c r="D828" s="3"/>
      <c r="E828" s="8"/>
      <c r="F828" s="10"/>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5"/>
      <c r="D829" s="3"/>
      <c r="E829" s="8"/>
      <c r="F829" s="10"/>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5"/>
      <c r="D830" s="3"/>
      <c r="E830" s="8"/>
      <c r="F830" s="10"/>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5"/>
      <c r="D831" s="3"/>
      <c r="E831" s="8"/>
      <c r="F831" s="10"/>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5"/>
      <c r="D832" s="3"/>
      <c r="E832" s="8"/>
      <c r="F832" s="10"/>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5"/>
      <c r="D833" s="3"/>
      <c r="E833" s="8"/>
      <c r="F833" s="10"/>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5"/>
      <c r="D834" s="3"/>
      <c r="E834" s="8"/>
      <c r="F834" s="10"/>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5"/>
      <c r="D835" s="3"/>
      <c r="E835" s="8"/>
      <c r="F835" s="10"/>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5"/>
      <c r="D836" s="3"/>
      <c r="E836" s="8"/>
      <c r="F836" s="10"/>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5"/>
      <c r="D837" s="3"/>
      <c r="E837" s="8"/>
      <c r="F837" s="10"/>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5"/>
      <c r="D838" s="3"/>
      <c r="E838" s="8"/>
      <c r="F838" s="10"/>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5"/>
      <c r="D839" s="3"/>
      <c r="E839" s="8"/>
      <c r="F839" s="10"/>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5"/>
      <c r="D840" s="3"/>
      <c r="E840" s="8"/>
      <c r="F840" s="10"/>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5"/>
      <c r="D841" s="3"/>
      <c r="E841" s="8"/>
      <c r="F841" s="10"/>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5"/>
      <c r="D842" s="3"/>
      <c r="E842" s="8"/>
      <c r="F842" s="10"/>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5"/>
      <c r="D843" s="3"/>
      <c r="E843" s="8"/>
      <c r="F843" s="10"/>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5"/>
      <c r="D844" s="3"/>
      <c r="E844" s="8"/>
      <c r="F844" s="10"/>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5"/>
      <c r="D845" s="3"/>
      <c r="E845" s="8"/>
      <c r="F845" s="10"/>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5"/>
      <c r="D846" s="3"/>
      <c r="E846" s="8"/>
      <c r="F846" s="10"/>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5"/>
      <c r="D847" s="3"/>
      <c r="E847" s="8"/>
      <c r="F847" s="10"/>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5"/>
      <c r="D848" s="3"/>
      <c r="E848" s="8"/>
      <c r="F848" s="10"/>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5"/>
      <c r="D849" s="3"/>
      <c r="E849" s="8"/>
      <c r="F849" s="10"/>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5"/>
      <c r="D850" s="3"/>
      <c r="E850" s="8"/>
      <c r="F850" s="10"/>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5"/>
      <c r="D851" s="3"/>
      <c r="E851" s="8"/>
      <c r="F851" s="10"/>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5"/>
      <c r="D852" s="3"/>
      <c r="E852" s="8"/>
      <c r="F852" s="10"/>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5"/>
      <c r="D853" s="3"/>
      <c r="E853" s="8"/>
      <c r="F853" s="10"/>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5"/>
      <c r="D854" s="3"/>
      <c r="E854" s="8"/>
      <c r="F854" s="10"/>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5"/>
      <c r="D855" s="3"/>
      <c r="E855" s="8"/>
      <c r="F855" s="10"/>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5"/>
      <c r="D856" s="3"/>
      <c r="E856" s="8"/>
      <c r="F856" s="10"/>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5"/>
      <c r="D857" s="3"/>
      <c r="E857" s="8"/>
      <c r="F857" s="10"/>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5"/>
      <c r="D858" s="3"/>
      <c r="E858" s="8"/>
      <c r="F858" s="10"/>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5"/>
      <c r="D859" s="3"/>
      <c r="E859" s="8"/>
      <c r="F859" s="10"/>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5"/>
      <c r="D860" s="3"/>
      <c r="E860" s="8"/>
      <c r="F860" s="10"/>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5"/>
      <c r="D861" s="3"/>
      <c r="E861" s="8"/>
      <c r="F861" s="10"/>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5"/>
      <c r="D862" s="3"/>
      <c r="E862" s="8"/>
      <c r="F862" s="10"/>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5"/>
      <c r="D863" s="3"/>
      <c r="E863" s="8"/>
      <c r="F863" s="10"/>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5"/>
      <c r="D864" s="3"/>
      <c r="E864" s="8"/>
      <c r="F864" s="10"/>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5"/>
      <c r="D865" s="3"/>
      <c r="E865" s="8"/>
      <c r="F865" s="10"/>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5"/>
      <c r="D866" s="3"/>
      <c r="E866" s="8"/>
      <c r="F866" s="10"/>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5"/>
      <c r="D867" s="3"/>
      <c r="E867" s="8"/>
      <c r="F867" s="10"/>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5"/>
      <c r="D868" s="3"/>
      <c r="E868" s="8"/>
      <c r="F868" s="10"/>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5"/>
      <c r="D869" s="3"/>
      <c r="E869" s="8"/>
      <c r="F869" s="10"/>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5"/>
      <c r="D870" s="3"/>
      <c r="E870" s="8"/>
      <c r="F870" s="10"/>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5"/>
      <c r="D871" s="3"/>
      <c r="E871" s="8"/>
      <c r="F871" s="10"/>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5"/>
      <c r="D872" s="3"/>
      <c r="E872" s="8"/>
      <c r="F872" s="10"/>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5"/>
      <c r="D873" s="3"/>
      <c r="E873" s="8"/>
      <c r="F873" s="10"/>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5"/>
      <c r="D874" s="3"/>
      <c r="E874" s="8"/>
      <c r="F874" s="10"/>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5"/>
      <c r="D875" s="3"/>
      <c r="E875" s="8"/>
      <c r="F875" s="10"/>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5"/>
      <c r="D876" s="3"/>
      <c r="E876" s="8"/>
      <c r="F876" s="10"/>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5"/>
      <c r="D877" s="3"/>
      <c r="E877" s="8"/>
      <c r="F877" s="10"/>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5"/>
      <c r="D878" s="3"/>
      <c r="E878" s="8"/>
      <c r="F878" s="10"/>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5"/>
      <c r="D879" s="3"/>
      <c r="E879" s="8"/>
      <c r="F879" s="10"/>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5"/>
      <c r="D880" s="3"/>
      <c r="E880" s="8"/>
      <c r="F880" s="10"/>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5"/>
      <c r="D881" s="3"/>
      <c r="E881" s="8"/>
      <c r="F881" s="10"/>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5"/>
      <c r="D882" s="3"/>
      <c r="E882" s="8"/>
      <c r="F882" s="10"/>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5"/>
      <c r="D883" s="3"/>
      <c r="E883" s="8"/>
      <c r="F883" s="10"/>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5"/>
      <c r="D884" s="3"/>
      <c r="E884" s="8"/>
      <c r="F884" s="10"/>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5"/>
      <c r="D885" s="3"/>
      <c r="E885" s="8"/>
      <c r="F885" s="10"/>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5"/>
      <c r="D886" s="3"/>
      <c r="E886" s="8"/>
      <c r="F886" s="10"/>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5"/>
      <c r="D887" s="3"/>
      <c r="E887" s="8"/>
      <c r="F887" s="10"/>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5"/>
      <c r="D888" s="3"/>
      <c r="E888" s="8"/>
      <c r="F888" s="10"/>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5"/>
      <c r="D889" s="3"/>
      <c r="E889" s="8"/>
      <c r="F889" s="10"/>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5"/>
      <c r="D890" s="3"/>
      <c r="E890" s="8"/>
      <c r="F890" s="10"/>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5"/>
      <c r="D891" s="3"/>
      <c r="E891" s="8"/>
      <c r="F891" s="10"/>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5"/>
      <c r="D892" s="3"/>
      <c r="E892" s="8"/>
      <c r="F892" s="10"/>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5"/>
      <c r="D893" s="3"/>
      <c r="E893" s="8"/>
      <c r="F893" s="10"/>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5"/>
      <c r="D894" s="3"/>
      <c r="E894" s="8"/>
      <c r="F894" s="10"/>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5"/>
      <c r="D895" s="3"/>
      <c r="E895" s="8"/>
      <c r="F895" s="10"/>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5"/>
      <c r="D896" s="3"/>
      <c r="E896" s="8"/>
      <c r="F896" s="10"/>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5"/>
      <c r="D897" s="3"/>
      <c r="E897" s="8"/>
      <c r="F897" s="10"/>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5"/>
      <c r="D898" s="3"/>
      <c r="E898" s="8"/>
      <c r="F898" s="10"/>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5"/>
      <c r="D899" s="3"/>
      <c r="E899" s="8"/>
      <c r="F899" s="10"/>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5"/>
      <c r="D900" s="3"/>
      <c r="E900" s="8"/>
      <c r="F900" s="10"/>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5"/>
      <c r="D901" s="3"/>
      <c r="E901" s="8"/>
      <c r="F901" s="10"/>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5"/>
      <c r="D902" s="3"/>
      <c r="E902" s="8"/>
      <c r="F902" s="10"/>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5"/>
      <c r="D903" s="3"/>
      <c r="E903" s="8"/>
      <c r="F903" s="10"/>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5"/>
      <c r="D904" s="3"/>
      <c r="E904" s="8"/>
      <c r="F904" s="10"/>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5"/>
      <c r="D905" s="3"/>
      <c r="E905" s="8"/>
      <c r="F905" s="10"/>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5"/>
      <c r="D906" s="3"/>
      <c r="E906" s="8"/>
      <c r="F906" s="10"/>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5"/>
      <c r="D907" s="3"/>
      <c r="E907" s="8"/>
      <c r="F907" s="10"/>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5"/>
      <c r="D908" s="3"/>
      <c r="E908" s="8"/>
      <c r="F908" s="10"/>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5"/>
      <c r="D909" s="3"/>
      <c r="E909" s="8"/>
      <c r="F909" s="10"/>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5"/>
      <c r="D910" s="3"/>
      <c r="E910" s="8"/>
      <c r="F910" s="10"/>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5"/>
      <c r="D911" s="3"/>
      <c r="E911" s="8"/>
      <c r="F911" s="10"/>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5"/>
      <c r="D912" s="3"/>
      <c r="E912" s="8"/>
      <c r="F912" s="10"/>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5"/>
      <c r="D913" s="3"/>
      <c r="E913" s="8"/>
      <c r="F913" s="10"/>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5"/>
      <c r="D914" s="3"/>
      <c r="E914" s="8"/>
      <c r="F914" s="10"/>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5"/>
      <c r="D915" s="3"/>
      <c r="E915" s="8"/>
      <c r="F915" s="10"/>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5"/>
      <c r="D916" s="3"/>
      <c r="E916" s="8"/>
      <c r="F916" s="10"/>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5"/>
      <c r="D917" s="3"/>
      <c r="E917" s="8"/>
      <c r="F917" s="10"/>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5"/>
      <c r="D918" s="3"/>
      <c r="E918" s="8"/>
      <c r="F918" s="10"/>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5"/>
      <c r="D919" s="3"/>
      <c r="E919" s="8"/>
      <c r="F919" s="10"/>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5"/>
      <c r="D920" s="3"/>
      <c r="E920" s="8"/>
      <c r="F920" s="10"/>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5"/>
      <c r="D921" s="3"/>
      <c r="E921" s="8"/>
      <c r="F921" s="10"/>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5"/>
      <c r="D922" s="3"/>
      <c r="E922" s="8"/>
      <c r="F922" s="10"/>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5"/>
      <c r="D923" s="3"/>
      <c r="E923" s="8"/>
      <c r="F923" s="10"/>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5"/>
      <c r="D924" s="3"/>
      <c r="E924" s="8"/>
      <c r="F924" s="10"/>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5"/>
      <c r="D925" s="3"/>
      <c r="E925" s="8"/>
      <c r="F925" s="10"/>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5"/>
      <c r="D926" s="3"/>
      <c r="E926" s="8"/>
      <c r="F926" s="10"/>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5"/>
      <c r="D927" s="3"/>
      <c r="E927" s="8"/>
      <c r="F927" s="10"/>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5"/>
      <c r="D928" s="3"/>
      <c r="E928" s="8"/>
      <c r="F928" s="10"/>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5"/>
      <c r="D929" s="3"/>
      <c r="E929" s="8"/>
      <c r="F929" s="10"/>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5"/>
      <c r="D930" s="3"/>
      <c r="E930" s="8"/>
      <c r="F930" s="10"/>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5"/>
      <c r="D931" s="3"/>
      <c r="E931" s="8"/>
      <c r="F931" s="10"/>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5"/>
      <c r="D932" s="3"/>
      <c r="E932" s="8"/>
      <c r="F932" s="10"/>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5"/>
      <c r="D933" s="3"/>
      <c r="E933" s="8"/>
      <c r="F933" s="10"/>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5"/>
      <c r="D934" s="3"/>
      <c r="E934" s="8"/>
      <c r="F934" s="10"/>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5"/>
      <c r="D935" s="3"/>
      <c r="E935" s="8"/>
      <c r="F935" s="10"/>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5"/>
      <c r="D936" s="3"/>
      <c r="E936" s="8"/>
      <c r="F936" s="10"/>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5"/>
      <c r="D937" s="3"/>
      <c r="E937" s="8"/>
      <c r="F937" s="10"/>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5"/>
      <c r="D938" s="3"/>
      <c r="E938" s="8"/>
      <c r="F938" s="10"/>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5"/>
      <c r="D939" s="3"/>
      <c r="E939" s="8"/>
      <c r="F939" s="10"/>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5"/>
      <c r="D940" s="3"/>
      <c r="E940" s="8"/>
      <c r="F940" s="10"/>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5"/>
      <c r="D941" s="3"/>
      <c r="E941" s="8"/>
      <c r="F941" s="10"/>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5"/>
      <c r="D942" s="3"/>
      <c r="E942" s="8"/>
      <c r="F942" s="10"/>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5"/>
      <c r="D943" s="3"/>
      <c r="E943" s="8"/>
      <c r="F943" s="10"/>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5"/>
      <c r="D944" s="3"/>
      <c r="E944" s="8"/>
      <c r="F944" s="10"/>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5"/>
      <c r="D945" s="3"/>
      <c r="E945" s="8"/>
      <c r="F945" s="10"/>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5"/>
      <c r="D946" s="3"/>
      <c r="E946" s="8"/>
      <c r="F946" s="10"/>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5"/>
      <c r="D947" s="3"/>
      <c r="E947" s="8"/>
      <c r="F947" s="10"/>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5"/>
      <c r="D948" s="3"/>
      <c r="E948" s="8"/>
      <c r="F948" s="10"/>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5"/>
      <c r="D949" s="3"/>
      <c r="E949" s="8"/>
      <c r="F949" s="10"/>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5"/>
      <c r="D950" s="3"/>
      <c r="E950" s="8"/>
      <c r="F950" s="10"/>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5"/>
      <c r="D951" s="3"/>
      <c r="E951" s="8"/>
      <c r="F951" s="10"/>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5"/>
      <c r="D952" s="3"/>
      <c r="E952" s="8"/>
      <c r="F952" s="10"/>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5"/>
      <c r="D953" s="3"/>
      <c r="E953" s="8"/>
      <c r="F953" s="10"/>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5"/>
      <c r="D954" s="3"/>
      <c r="E954" s="8"/>
      <c r="F954" s="10"/>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5"/>
      <c r="D955" s="3"/>
      <c r="E955" s="8"/>
      <c r="F955" s="10"/>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5"/>
      <c r="D956" s="3"/>
      <c r="E956" s="8"/>
      <c r="F956" s="10"/>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5"/>
      <c r="D957" s="3"/>
      <c r="E957" s="8"/>
      <c r="F957" s="10"/>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5"/>
      <c r="D958" s="3"/>
      <c r="E958" s="8"/>
      <c r="F958" s="10"/>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5"/>
      <c r="D959" s="3"/>
      <c r="E959" s="8"/>
      <c r="F959" s="10"/>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5"/>
      <c r="D960" s="3"/>
      <c r="E960" s="8"/>
      <c r="F960" s="10"/>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5"/>
      <c r="D961" s="3"/>
      <c r="E961" s="8"/>
      <c r="F961" s="10"/>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5"/>
      <c r="D962" s="3"/>
      <c r="E962" s="8"/>
      <c r="F962" s="10"/>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5"/>
      <c r="D963" s="3"/>
      <c r="E963" s="8"/>
      <c r="F963" s="10"/>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5"/>
      <c r="D964" s="3"/>
      <c r="E964" s="8"/>
      <c r="F964" s="10"/>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5"/>
      <c r="D965" s="3"/>
      <c r="E965" s="8"/>
      <c r="F965" s="10"/>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5"/>
      <c r="D966" s="3"/>
      <c r="E966" s="8"/>
      <c r="F966" s="10"/>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5"/>
      <c r="D967" s="3"/>
      <c r="E967" s="8"/>
      <c r="F967" s="10"/>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5"/>
      <c r="D968" s="3"/>
      <c r="E968" s="8"/>
      <c r="F968" s="10"/>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5"/>
      <c r="D969" s="3"/>
      <c r="E969" s="8"/>
      <c r="F969" s="10"/>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5"/>
      <c r="D970" s="3"/>
      <c r="E970" s="8"/>
      <c r="F970" s="10"/>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5"/>
      <c r="D971" s="3"/>
      <c r="E971" s="8"/>
      <c r="F971" s="10"/>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5"/>
      <c r="D972" s="3"/>
      <c r="E972" s="8"/>
      <c r="F972" s="10"/>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5"/>
      <c r="D973" s="3"/>
      <c r="E973" s="8"/>
      <c r="F973" s="10"/>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5"/>
      <c r="D974" s="3"/>
      <c r="E974" s="8"/>
      <c r="F974" s="10"/>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5"/>
      <c r="D975" s="3"/>
      <c r="E975" s="8"/>
      <c r="F975" s="10"/>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5"/>
      <c r="D976" s="3"/>
      <c r="E976" s="8"/>
      <c r="F976" s="10"/>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5"/>
      <c r="D977" s="3"/>
      <c r="E977" s="8"/>
      <c r="F977" s="10"/>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5"/>
      <c r="D978" s="3"/>
      <c r="E978" s="8"/>
      <c r="F978" s="10"/>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5"/>
      <c r="D979" s="3"/>
      <c r="E979" s="8"/>
      <c r="F979" s="10"/>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5"/>
      <c r="D980" s="3"/>
      <c r="E980" s="8"/>
      <c r="F980" s="10"/>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5"/>
      <c r="D981" s="3"/>
      <c r="E981" s="8"/>
      <c r="F981" s="10"/>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5"/>
      <c r="D982" s="3"/>
      <c r="E982" s="8"/>
      <c r="F982" s="10"/>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5"/>
      <c r="D983" s="3"/>
      <c r="E983" s="8"/>
      <c r="F983" s="10"/>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5"/>
      <c r="D984" s="3"/>
      <c r="E984" s="8"/>
      <c r="F984" s="10"/>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5"/>
      <c r="D985" s="3"/>
      <c r="E985" s="8"/>
      <c r="F985" s="10"/>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5"/>
      <c r="D986" s="3"/>
      <c r="E986" s="8"/>
      <c r="F986" s="10"/>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5"/>
      <c r="D987" s="3"/>
      <c r="E987" s="8"/>
      <c r="F987" s="10"/>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5"/>
      <c r="D988" s="3"/>
      <c r="E988" s="8"/>
      <c r="F988" s="10"/>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5"/>
      <c r="D989" s="3"/>
      <c r="E989" s="8"/>
      <c r="F989" s="10"/>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5"/>
      <c r="D990" s="3"/>
      <c r="E990" s="8"/>
      <c r="F990" s="10"/>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5"/>
      <c r="D991" s="3"/>
      <c r="E991" s="8"/>
      <c r="F991" s="10"/>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5"/>
      <c r="D992" s="3"/>
      <c r="E992" s="8"/>
      <c r="F992" s="10"/>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5"/>
      <c r="D993" s="3"/>
      <c r="E993" s="8"/>
      <c r="F993" s="10"/>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5"/>
      <c r="D994" s="3"/>
      <c r="E994" s="8"/>
      <c r="F994" s="10"/>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5"/>
      <c r="D995" s="3"/>
      <c r="E995" s="8"/>
      <c r="F995" s="10"/>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5"/>
      <c r="D996" s="3"/>
      <c r="E996" s="8"/>
      <c r="F996" s="10"/>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5"/>
      <c r="D997" s="3"/>
      <c r="E997" s="8"/>
      <c r="F997" s="10"/>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5"/>
      <c r="D998" s="3"/>
      <c r="E998" s="8"/>
      <c r="F998" s="10"/>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5"/>
      <c r="D999" s="3"/>
      <c r="E999" s="8"/>
      <c r="F999" s="10"/>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5"/>
      <c r="D1000" s="3"/>
      <c r="E1000" s="8"/>
      <c r="F1000" s="10"/>
      <c r="G1000" s="3"/>
      <c r="H1000" s="3"/>
      <c r="I1000" s="3"/>
      <c r="J1000" s="3"/>
      <c r="K1000" s="3"/>
      <c r="L1000" s="3"/>
      <c r="M1000" s="3"/>
      <c r="N1000" s="3"/>
      <c r="O1000" s="3"/>
      <c r="P1000" s="3"/>
      <c r="Q1000" s="3"/>
      <c r="R1000" s="3"/>
      <c r="S1000" s="3"/>
      <c r="T1000" s="3"/>
      <c r="U1000" s="3"/>
      <c r="V1000" s="3"/>
      <c r="W1000" s="3"/>
      <c r="X1000" s="3"/>
      <c r="Y1000" s="3"/>
      <c r="Z1000" s="3"/>
    </row>
  </sheetData>
  <mergeCells count="51">
    <mergeCell ref="C3:E3"/>
    <mergeCell ref="C11:D11"/>
    <mergeCell ref="C13:D13"/>
    <mergeCell ref="C20:D20"/>
    <mergeCell ref="C22:D22"/>
    <mergeCell ref="C29:D29"/>
    <mergeCell ref="C31:D31"/>
    <mergeCell ref="C38:D38"/>
    <mergeCell ref="C40:D40"/>
    <mergeCell ref="C47:D47"/>
    <mergeCell ref="C49:D49"/>
    <mergeCell ref="C56:D56"/>
    <mergeCell ref="C58:D58"/>
    <mergeCell ref="C65:D65"/>
    <mergeCell ref="C67:D67"/>
    <mergeCell ref="C68:D68"/>
    <mergeCell ref="C69:D69"/>
    <mergeCell ref="C70:D70"/>
    <mergeCell ref="C71:D71"/>
    <mergeCell ref="C84:D84"/>
    <mergeCell ref="C91:D91"/>
    <mergeCell ref="C93:D93"/>
    <mergeCell ref="C100:D100"/>
    <mergeCell ref="C101:D101"/>
    <mergeCell ref="C102:D102"/>
    <mergeCell ref="C103:D103"/>
    <mergeCell ref="C104:D104"/>
    <mergeCell ref="C105:D105"/>
    <mergeCell ref="C108:D108"/>
    <mergeCell ref="C114:D114"/>
    <mergeCell ref="C116:D116"/>
    <mergeCell ref="C123:D123"/>
    <mergeCell ref="C125:D125"/>
    <mergeCell ref="C131:D131"/>
    <mergeCell ref="C132:D132"/>
    <mergeCell ref="C133:D133"/>
    <mergeCell ref="C134:D134"/>
    <mergeCell ref="C135:D135"/>
    <mergeCell ref="C136:D136"/>
    <mergeCell ref="C137:D137"/>
    <mergeCell ref="C138:D138"/>
    <mergeCell ref="C140:D140"/>
    <mergeCell ref="C161:D161"/>
    <mergeCell ref="C163:D163"/>
    <mergeCell ref="C147:D147"/>
    <mergeCell ref="C149:D149"/>
    <mergeCell ref="C156:D156"/>
    <mergeCell ref="C157:D157"/>
    <mergeCell ref="C158:D158"/>
    <mergeCell ref="C159:D159"/>
    <mergeCell ref="C160:D160"/>
  </mergeCells>
  <dataValidations>
    <dataValidation type="list" allowBlank="1" showErrorMessage="1" sqref="C40">
      <formula1>$C$230:$C$235</formula1>
    </dataValidation>
    <dataValidation type="list" allowBlank="1" showErrorMessage="1" sqref="C93">
      <formula1>$C$258:$C$263</formula1>
    </dataValidation>
    <dataValidation type="list" allowBlank="1" showErrorMessage="1" sqref="C125">
      <formula1>$C$279:$C$284</formula1>
    </dataValidation>
    <dataValidation type="list" allowBlank="1" showErrorMessage="1" sqref="C13">
      <formula1>$C$209:$C$214</formula1>
    </dataValidation>
    <dataValidation type="list" allowBlank="1" showErrorMessage="1" sqref="C116">
      <formula1>$C$272:$C$277</formula1>
    </dataValidation>
    <dataValidation type="list" allowBlank="1" showErrorMessage="1" sqref="C84">
      <formula1>$C$251:$C$256</formula1>
    </dataValidation>
    <dataValidation type="list" allowBlank="1" showErrorMessage="1" sqref="C163">
      <formula1>$C$300:$C$305</formula1>
    </dataValidation>
    <dataValidation type="list" allowBlank="1" showErrorMessage="1" sqref="C31">
      <formula1>$C$223:$C$228</formula1>
    </dataValidation>
    <dataValidation type="list" allowBlank="1" showErrorMessage="1" sqref="C108">
      <formula1>$C$265:$C$270</formula1>
    </dataValidation>
    <dataValidation type="list" allowBlank="1" showErrorMessage="1" sqref="C140">
      <formula1>$C$286:$C$291</formula1>
    </dataValidation>
    <dataValidation type="list" allowBlank="1" showErrorMessage="1" sqref="C149">
      <formula1>$C$293:$C$298</formula1>
    </dataValidation>
    <dataValidation type="list" allowBlank="1" showErrorMessage="1" sqref="C22">
      <formula1>$C$216:$C$221</formula1>
    </dataValidation>
    <dataValidation type="list" allowBlank="1" showErrorMessage="1" sqref="C49">
      <formula1>$C$237:$C$242</formula1>
    </dataValidation>
    <dataValidation type="list" allowBlank="1" showErrorMessage="1" sqref="C58">
      <formula1>$C$244:$C$249</formula1>
    </dataValidation>
  </dataValidations>
  <printOptions/>
  <pageMargins bottom="1.0" footer="0.0" header="0.0" left="0.75" right="0.75" top="1.0"/>
  <pageSetup paperSize="9" orientation="portrait"/>
  <headerFooter>
    <oddHeader>&amp;R&amp;D</oddHeader>
  </headerFooter>
  <rowBreaks count="2" manualBreakCount="2">
    <brk id="128" man="1"/>
    <brk id="61"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2005-06-02T21:51:48Z</dcterms:created>
  <dc:creator>PINGS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ies>
</file>