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7"/>
  <workbookPr defaultThemeVersion="124226"/>
  <xr:revisionPtr revIDLastSave="1" documentId="11_F5C43F3D777B85B9CDD4A7D8F483804512D13DB7" xr6:coauthVersionLast="45" xr6:coauthVersionMax="45" xr10:uidLastSave="{07DFA86E-64C7-47D6-AF9E-B02FF22583A5}"/>
  <bookViews>
    <workbookView xWindow="120" yWindow="105" windowWidth="28515" windowHeight="126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lambdagorro1">Hoja1!$C$15</definedName>
    <definedName name="lambdagorro2">Hoja1!$F$4</definedName>
    <definedName name="n">Hoja1!$D$12</definedName>
    <definedName name="solver_adj" localSheetId="0" hidden="1">Hoja1!$F$4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Hoja1!$H$13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N15" i="1" l="1"/>
  <c r="F8" i="1"/>
  <c r="G8" i="1" s="1"/>
  <c r="H8" i="1" s="1"/>
  <c r="F9" i="1"/>
  <c r="G9" i="1" s="1"/>
  <c r="H9" i="1" s="1"/>
  <c r="F10" i="1"/>
  <c r="G10" i="1" s="1"/>
  <c r="H10" i="1" s="1"/>
  <c r="F7" i="1"/>
  <c r="D7" i="1"/>
  <c r="D12" i="1" l="1"/>
  <c r="F11" i="1"/>
  <c r="G11" i="1" s="1"/>
  <c r="H11" i="1" s="1"/>
  <c r="G7" i="1"/>
  <c r="H7" i="1" s="1"/>
  <c r="J8" i="1" l="1"/>
  <c r="K8" i="1" s="1"/>
  <c r="J9" i="1"/>
  <c r="K9" i="1" s="1"/>
  <c r="J10" i="1"/>
  <c r="K10" i="1" s="1"/>
  <c r="J11" i="1"/>
  <c r="K11" i="1" s="1"/>
  <c r="J7" i="1"/>
  <c r="K7" i="1" s="1"/>
  <c r="N12" i="1" s="1"/>
  <c r="G13" i="1"/>
  <c r="H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</author>
  </authors>
  <commentList>
    <comment ref="F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Pablo: este valor lo fija solver, maximizando celda N13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<sst xmlns="http://schemas.openxmlformats.org/spreadsheetml/2006/main" count="14" uniqueCount="14">
  <si>
    <t>lambda</t>
  </si>
  <si>
    <t>datos</t>
  </si>
  <si>
    <t>valores</t>
  </si>
  <si>
    <t>observados</t>
  </si>
  <si>
    <t>probs "Poisson"</t>
  </si>
  <si>
    <t>verosimilitudes</t>
  </si>
  <si>
    <t>log veros</t>
  </si>
  <si>
    <t>esperados</t>
  </si>
  <si>
    <t>discrepancias</t>
  </si>
  <si>
    <t>B</t>
  </si>
  <si>
    <t>x barra</t>
  </si>
  <si>
    <t>alpha</t>
  </si>
  <si>
    <t>mabda gorro?</t>
  </si>
  <si>
    <t>percentil chi^2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</si>
</sst>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1" applyNumberFormat="1" applyFont="1"/>
    <xf numFmtId="164" fontId="0" fillId="4" borderId="0" xfId="1" applyNumberFormat="1" applyFont="1" applyFill="1"/>
    <xf numFmtId="0" fontId="0" fillId="5" borderId="0" xfId="0" applyFill="1"/>
    <xf numFmtId="9" fontId="0" fillId="0" borderId="0" xfId="0" applyNumberFormat="1"/>
    <xf numFmtId="0" fontId="0" fillId="2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esperados</c:v>
          </c:tx>
          <c:invertIfNegative val="0"/>
          <c:val>
            <c:numRef>
              <c:f>Hoja1!$J$7:$J$11</c:f>
              <c:numCache>
                <c:formatCode>General</c:formatCode>
                <c:ptCount val="5"/>
                <c:pt idx="0">
                  <c:v>24.178121338508525</c:v>
                </c:pt>
                <c:pt idx="1">
                  <c:v>51.085208354956137</c:v>
                </c:pt>
                <c:pt idx="2">
                  <c:v>53.968182145583221</c:v>
                </c:pt>
                <c:pt idx="3">
                  <c:v>38.009236957743603</c:v>
                </c:pt>
                <c:pt idx="4">
                  <c:v>32.759251203208507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A6-404F-B429-DDF6E4F7F922}"/>
            </c:ext>
          </c:extLst>
        </c:ser>
        <c:ser>
          <c:idx val="1"/>
          <c:order val="1"/>
          <c:tx>
            <c:v>observados</c:v>
          </c:tx>
          <c:invertIfNegative val="0"/>
          <c:val>
            <c:numRef>
              <c:f>Hoja1!$D$7:$D$11</c:f>
              <c:numCache>
                <c:formatCode>General</c:formatCode>
                <c:ptCount val="5"/>
                <c:pt idx="0">
                  <c:v>30</c:v>
                </c:pt>
                <c:pt idx="1">
                  <c:v>50</c:v>
                </c:pt>
                <c:pt idx="2">
                  <c:v>50</c:v>
                </c:pt>
                <c:pt idx="3">
                  <c:v>30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A6-404F-B429-DDF6E4F7F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3825792"/>
        <c:axId val="233827712"/>
      </c:barChart>
      <c:catAx>
        <c:axId val="233825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33827712"/>
        <c:crosses val="autoZero"/>
        <c:auto val="1"/>
        <c:lblAlgn val="ctr"/>
        <c:lblOffset val="100"/>
        <c:noMultiLvlLbl val="0"/>
      </c:catAx>
      <c:valAx>
        <c:axId val="233827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3825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933450</xdr:colOff>
      <xdr:row>16</xdr:row>
      <xdr:rowOff>180975</xdr:rowOff>
    </xdr:from>
    <xdr:to>
      <xdr:col>12</xdr:col>
      <xdr:colOff>704850</xdr:colOff>
      <xdr:row>31</xdr:row>
      <xdr:rowOff>66675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15"/>
  <sheetViews>
    <sheetView tabSelected="1" workbookViewId="0">
      <selection activeCell="C15" sqref="C15"/>
    </sheetView>
  </sheetViews>
  <sheetFormatPr defaultColWidth="11.42578125" defaultRowHeight="15"/>
  <cols>
    <col min="6" max="6" width="15" bestFit="1" customWidth="1"/>
    <col min="7" max="7" width="14.85546875" bestFit="1" customWidth="1"/>
  </cols>
  <sheetData>
    <row r="3" spans="3:14">
      <c r="F3" t="s">
        <v>0</v>
      </c>
    </row>
    <row r="4" spans="3:14">
      <c r="F4" s="7">
        <v>2.1128692192305554</v>
      </c>
    </row>
    <row r="5" spans="3:14">
      <c r="C5" t="s">
        <v>1</v>
      </c>
    </row>
    <row r="6" spans="3:14" ht="15.75" thickBot="1">
      <c r="C6" t="s">
        <v>2</v>
      </c>
      <c r="D6" t="s">
        <v>3</v>
      </c>
      <c r="F6" t="s">
        <v>4</v>
      </c>
      <c r="G6" t="s">
        <v>5</v>
      </c>
      <c r="H6" t="s">
        <v>6</v>
      </c>
      <c r="J6" t="s">
        <v>7</v>
      </c>
      <c r="K6" t="s">
        <v>8</v>
      </c>
    </row>
    <row r="7" spans="3:14">
      <c r="C7" s="1">
        <v>0</v>
      </c>
      <c r="D7" s="2">
        <f>30</f>
        <v>30</v>
      </c>
      <c r="F7" s="8">
        <f>_xlfn.POISSON.DIST(C7,lambdagorro2,FALSE)</f>
        <v>0.12089060669254263</v>
      </c>
      <c r="G7">
        <f>F7^D7</f>
        <v>2.9633074518676109E-28</v>
      </c>
      <c r="H7">
        <f>LN(G7)</f>
        <v>-63.386076576916658</v>
      </c>
      <c r="J7">
        <f>n*F7</f>
        <v>24.178121338508525</v>
      </c>
      <c r="K7">
        <f>(J7-D7)^2/J7</f>
        <v>1.401857103560247</v>
      </c>
    </row>
    <row r="8" spans="3:14">
      <c r="C8" s="3">
        <v>1</v>
      </c>
      <c r="D8" s="4">
        <v>50</v>
      </c>
      <c r="F8" s="8">
        <f>_xlfn.POISSON.DIST(C8,lambdagorro2,FALSE)</f>
        <v>0.25542604177478068</v>
      </c>
      <c r="G8">
        <f>F8^D8</f>
        <v>2.3081215083412122E-30</v>
      </c>
      <c r="H8">
        <f t="shared" ref="H8:H10" si="0">LN(G8)</f>
        <v>-68.241118795966315</v>
      </c>
      <c r="J8">
        <f>n*F8</f>
        <v>51.085208354956137</v>
      </c>
      <c r="K8">
        <f t="shared" ref="K8:K11" si="1">(J8-D8)^2/J8</f>
        <v>2.3053193117736407E-2</v>
      </c>
    </row>
    <row r="9" spans="3:14">
      <c r="C9" s="3">
        <v>2</v>
      </c>
      <c r="D9" s="4">
        <v>50</v>
      </c>
      <c r="F9" s="8">
        <f>_xlfn.POISSON.DIST(C9,lambdagorro2,FALSE)</f>
        <v>0.26984091072791611</v>
      </c>
      <c r="G9">
        <f>F9^D9</f>
        <v>3.5924414407663466E-29</v>
      </c>
      <c r="H9">
        <f t="shared" si="0"/>
        <v>-65.496135658402125</v>
      </c>
      <c r="J9">
        <f>n*F9</f>
        <v>53.968182145583221</v>
      </c>
      <c r="K9">
        <f t="shared" si="1"/>
        <v>0.29177320625786818</v>
      </c>
    </row>
    <row r="10" spans="3:14">
      <c r="C10" s="3">
        <v>3</v>
      </c>
      <c r="D10" s="4">
        <v>30</v>
      </c>
      <c r="F10" s="8">
        <f>_xlfn.POISSON.DIST(C10,lambdagorro2,FALSE)</f>
        <v>0.19004618478871801</v>
      </c>
      <c r="G10">
        <f>F10^D10</f>
        <v>2.3215319478751421E-22</v>
      </c>
      <c r="H10">
        <f t="shared" si="0"/>
        <v>-49.814644755747693</v>
      </c>
      <c r="J10">
        <f>n*F10</f>
        <v>38.009236957743603</v>
      </c>
      <c r="K10">
        <f t="shared" si="1"/>
        <v>1.6876917765174233</v>
      </c>
    </row>
    <row r="11" spans="3:14" ht="15.75" thickBot="1">
      <c r="C11" s="5">
        <v>4</v>
      </c>
      <c r="D11" s="6">
        <v>40</v>
      </c>
      <c r="F11" s="9">
        <f>1-SUM(F7:F10)</f>
        <v>0.16379625601604253</v>
      </c>
      <c r="G11">
        <f>F11^D11</f>
        <v>3.7338668326904722E-32</v>
      </c>
      <c r="H11">
        <f>LN(G11)</f>
        <v>-72.365278594772462</v>
      </c>
      <c r="J11">
        <f>n*F11</f>
        <v>32.759251203208507</v>
      </c>
      <c r="K11">
        <f t="shared" si="1"/>
        <v>1.6004164079642489</v>
      </c>
    </row>
    <row r="12" spans="3:14">
      <c r="D12">
        <f>SUM(D7:D11)</f>
        <v>200</v>
      </c>
      <c r="M12" t="s">
        <v>9</v>
      </c>
      <c r="N12" s="12">
        <f>SUM(K7:K11)</f>
        <v>5.0047916874175238</v>
      </c>
    </row>
    <row r="13" spans="3:14">
      <c r="G13">
        <f>PRODUCT(G7:G11)</f>
        <v>2.1298968351938822E-139</v>
      </c>
      <c r="H13" s="10">
        <f>SUM(H7:H11)</f>
        <v>-319.30325438180523</v>
      </c>
    </row>
    <row r="14" spans="3:14">
      <c r="C14" t="s">
        <v>10</v>
      </c>
      <c r="M14" t="s">
        <v>11</v>
      </c>
      <c r="N14" s="11">
        <v>0.05</v>
      </c>
    </row>
    <row r="15" spans="3:14">
      <c r="C15" s="7">
        <f>SUMPRODUCT(C7:C11,D7:D11)/D12</f>
        <v>2</v>
      </c>
      <c r="D15" t="s">
        <v>12</v>
      </c>
      <c r="M15" t="s">
        <v>13</v>
      </c>
      <c r="N15" s="12">
        <f>_xlfn.CHISQ.INV(1-N14,3)</f>
        <v>7.8147279032511774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7F473C1DB7F946B525A47D99548295" ma:contentTypeVersion="2" ma:contentTypeDescription="Crear nuevo documento." ma:contentTypeScope="" ma:versionID="53b824cc5dcf41efc33a3f03b304364a">
  <xsd:schema xmlns:xsd="http://www.w3.org/2001/XMLSchema" xmlns:xs="http://www.w3.org/2001/XMLSchema" xmlns:p="http://schemas.microsoft.com/office/2006/metadata/properties" xmlns:ns2="fd2a0b23-e46b-48a5-8764-afc6986d404a" targetNamespace="http://schemas.microsoft.com/office/2006/metadata/properties" ma:root="true" ma:fieldsID="c9fa51405bb5ed33c54e1ac8bd6ba38e" ns2:_="">
    <xsd:import namespace="fd2a0b23-e46b-48a5-8764-afc6986d4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a0b23-e46b-48a5-8764-afc6986d4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C2FC72-BF32-4D2F-B7AE-CF4EDFC0BC37}"/>
</file>

<file path=customXml/itemProps2.xml><?xml version="1.0" encoding="utf-8"?>
<ds:datastoreItem xmlns:ds="http://schemas.openxmlformats.org/officeDocument/2006/customXml" ds:itemID="{E8197FB8-B57E-4104-BC7E-5C858EFC0C61}"/>
</file>

<file path=customXml/itemProps3.xml><?xml version="1.0" encoding="utf-8"?>
<ds:datastoreItem xmlns:ds="http://schemas.openxmlformats.org/officeDocument/2006/customXml" ds:itemID="{F6336E92-21D4-45D7-81E5-BEE786659C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cp:keywords/>
  <dc:description/>
  <cp:lastModifiedBy>Claudia Tejero Garcia</cp:lastModifiedBy>
  <cp:revision/>
  <dcterms:created xsi:type="dcterms:W3CDTF">2020-10-04T15:46:16Z</dcterms:created>
  <dcterms:modified xsi:type="dcterms:W3CDTF">2020-11-03T18:38:54Z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0x010100027F473C1DB7F946B525A47D99548295</vt:lpwstr>
  </property>
</Properties>
</file>