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auam.sharepoint.com/sites/Section_2020_0_104_16461_781_1/Documentos compartidos/General/material-clases/"/>
    </mc:Choice>
  </mc:AlternateContent>
  <xr:revisionPtr revIDLastSave="86" documentId="11_A46AACF7848DAA25BF6A2D7D1CFF0551356C1611" xr6:coauthVersionLast="46" xr6:coauthVersionMax="46" xr10:uidLastSave="{BC0ACAE5-3BAA-4716-9D81-F1FA3DEF23A1}"/>
  <bookViews>
    <workbookView xWindow="-120" yWindow="-120" windowWidth="20730" windowHeight="11160" xr2:uid="{00000000-000D-0000-FFFF-FFFF00000000}"/>
  </bookViews>
  <sheets>
    <sheet name="Hoja1" sheetId="1" r:id="rId1"/>
    <sheet name="Hoja4" sheetId="4" r:id="rId2"/>
  </sheets>
  <calcPr calcId="191028" calcMode="autoNoTable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N20" i="1"/>
  <c r="M19" i="1"/>
  <c r="M18" i="1"/>
  <c r="M17" i="1"/>
  <c r="K18" i="1"/>
  <c r="K17" i="1"/>
  <c r="D18" i="1"/>
  <c r="E44" i="1"/>
  <c r="D16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17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17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17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5" i="1"/>
  <c r="E46" i="1"/>
  <c r="E47" i="1"/>
  <c r="E48" i="1"/>
  <c r="E49" i="1"/>
  <c r="E17" i="1"/>
  <c r="C17" i="4"/>
  <c r="F17" i="4"/>
  <c r="C18" i="4"/>
  <c r="F18" i="4"/>
  <c r="C19" i="4"/>
  <c r="F19" i="4"/>
  <c r="C20" i="4"/>
  <c r="E20" i="4"/>
  <c r="F20" i="4"/>
  <c r="H20" i="4" s="1"/>
  <c r="C21" i="4"/>
  <c r="E21" i="4"/>
  <c r="F21" i="4"/>
  <c r="H21" i="4" s="1"/>
  <c r="C22" i="4"/>
  <c r="E22" i="4"/>
  <c r="F22" i="4"/>
  <c r="H22" i="4" s="1"/>
  <c r="C23" i="4"/>
  <c r="E23" i="4"/>
  <c r="F23" i="4"/>
  <c r="H23" i="4" s="1"/>
  <c r="C24" i="4"/>
  <c r="E24" i="4"/>
  <c r="F24" i="4"/>
  <c r="H24" i="4" s="1"/>
  <c r="C25" i="4"/>
  <c r="E25" i="4"/>
  <c r="F25" i="4"/>
  <c r="H25" i="4" s="1"/>
  <c r="C26" i="4"/>
  <c r="E26" i="4"/>
  <c r="F26" i="4"/>
  <c r="H26" i="4" s="1"/>
  <c r="C27" i="4"/>
  <c r="E27" i="4"/>
  <c r="F27" i="4"/>
  <c r="H27" i="4" s="1"/>
  <c r="C28" i="4"/>
  <c r="E28" i="4"/>
  <c r="F28" i="4"/>
  <c r="H28" i="4" s="1"/>
  <c r="C29" i="4"/>
  <c r="E29" i="4"/>
  <c r="F29" i="4"/>
  <c r="H29" i="4" s="1"/>
  <c r="C30" i="4"/>
  <c r="E30" i="4"/>
  <c r="F30" i="4"/>
  <c r="H30" i="4" s="1"/>
  <c r="C31" i="4"/>
  <c r="E31" i="4"/>
  <c r="F31" i="4"/>
  <c r="H31" i="4" s="1"/>
  <c r="C32" i="4"/>
  <c r="E32" i="4"/>
  <c r="F32" i="4"/>
  <c r="H32" i="4" s="1"/>
  <c r="C33" i="4"/>
  <c r="E33" i="4"/>
  <c r="F33" i="4"/>
  <c r="H33" i="4" s="1"/>
  <c r="C34" i="4"/>
  <c r="E34" i="4"/>
  <c r="F34" i="4"/>
  <c r="H34" i="4" s="1"/>
  <c r="C35" i="4"/>
  <c r="E35" i="4"/>
  <c r="F35" i="4"/>
  <c r="H35" i="4" s="1"/>
  <c r="C36" i="4"/>
  <c r="E36" i="4"/>
  <c r="F36" i="4"/>
  <c r="H36" i="4" s="1"/>
  <c r="C37" i="4"/>
  <c r="E37" i="4"/>
  <c r="F37" i="4"/>
  <c r="H37" i="4" s="1"/>
  <c r="C38" i="4"/>
  <c r="E38" i="4"/>
  <c r="F38" i="4"/>
  <c r="H38" i="4" s="1"/>
  <c r="C39" i="4"/>
  <c r="E39" i="4"/>
  <c r="F39" i="4"/>
  <c r="H39" i="4" s="1"/>
  <c r="C40" i="4"/>
  <c r="E40" i="4"/>
  <c r="F40" i="4"/>
  <c r="H40" i="4" s="1"/>
  <c r="C41" i="4"/>
  <c r="E41" i="4"/>
  <c r="F41" i="4"/>
  <c r="H41" i="4" s="1"/>
  <c r="C42" i="4"/>
  <c r="E42" i="4"/>
  <c r="F42" i="4"/>
  <c r="H42" i="4" s="1"/>
  <c r="C43" i="4"/>
  <c r="E43" i="4"/>
  <c r="F43" i="4"/>
  <c r="H43" i="4" s="1"/>
  <c r="C44" i="4"/>
  <c r="E44" i="4"/>
  <c r="F44" i="4"/>
  <c r="H44" i="4" s="1"/>
  <c r="C45" i="4"/>
  <c r="E45" i="4"/>
  <c r="F45" i="4"/>
  <c r="H45" i="4" s="1"/>
  <c r="C46" i="4"/>
  <c r="E46" i="4"/>
  <c r="F46" i="4"/>
  <c r="H46" i="4" s="1"/>
  <c r="C47" i="4"/>
  <c r="E47" i="4"/>
  <c r="F47" i="4"/>
  <c r="H47" i="4" s="1"/>
  <c r="C48" i="4"/>
  <c r="E48" i="4"/>
  <c r="F48" i="4"/>
  <c r="H48" i="4" s="1"/>
  <c r="C49" i="4"/>
  <c r="E49" i="4"/>
  <c r="F49" i="4"/>
  <c r="H49" i="4" s="1"/>
  <c r="C50" i="4"/>
  <c r="F50" i="4"/>
  <c r="B19" i="1"/>
  <c r="B18" i="1"/>
  <c r="I19" i="1"/>
  <c r="I18" i="1"/>
  <c r="I17" i="1"/>
  <c r="H18" i="4" l="1"/>
  <c r="H19" i="4"/>
  <c r="E19" i="4"/>
  <c r="E18" i="4"/>
  <c r="H17" i="4"/>
  <c r="E17" i="4"/>
</calcChain>
</file>

<file path=xl/sharedStrings.xml><?xml version="1.0" encoding="utf-8"?>
<sst xmlns="http://schemas.openxmlformats.org/spreadsheetml/2006/main" count="12" uniqueCount="6">
  <si>
    <t>tipos simples</t>
  </si>
  <si>
    <t>tipos continuos</t>
  </si>
  <si>
    <t>tipos fwd simples</t>
  </si>
  <si>
    <t>tipos fwd continuos</t>
  </si>
  <si>
    <t>PLAZO</t>
  </si>
  <si>
    <t>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</si>
</sst>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7"/>
      <name val="Arial"/>
      <family val="2"/>
    </font>
    <font>
      <sz val="12"/>
      <color rgb="FF555555"/>
      <name val="Verdana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7F7F7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FFFFFF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0" fontId="4" fillId="3" borderId="8" xfId="0" applyFont="1" applyFill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164" fontId="0" fillId="0" borderId="0" xfId="1" applyNumberFormat="1" applyFont="1"/>
    <xf numFmtId="14" fontId="0" fillId="0" borderId="0" xfId="0" applyNumberFormat="1"/>
    <xf numFmtId="15" fontId="3" fillId="0" borderId="0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Factores de descuento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Hoja1!$B$13</c:f>
              <c:strCache>
                <c:ptCount val="1"/>
                <c:pt idx="0">
                  <c:v>02-feb-11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Hoja1!$B$16:$B$49</c:f>
              <c:numCache>
                <c:formatCode>0.00</c:formatCode>
                <c:ptCount val="3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Hoja1!$C$16:$C$49</c:f>
              <c:numCache>
                <c:formatCode>0.000%</c:formatCode>
                <c:ptCount val="34"/>
                <c:pt idx="0">
                  <c:v>1</c:v>
                </c:pt>
                <c:pt idx="1">
                  <c:v>0.99836566791388237</c:v>
                </c:pt>
                <c:pt idx="2">
                  <c:v>0.99609386274148315</c:v>
                </c:pt>
                <c:pt idx="3">
                  <c:v>0.99321697366092865</c:v>
                </c:pt>
                <c:pt idx="4">
                  <c:v>0.9897695244460305</c:v>
                </c:pt>
                <c:pt idx="5">
                  <c:v>0.97100953919771293</c:v>
                </c:pt>
                <c:pt idx="6">
                  <c:v>0.94609436258131707</c:v>
                </c:pt>
                <c:pt idx="7">
                  <c:v>0.91727534000645017</c:v>
                </c:pt>
                <c:pt idx="8">
                  <c:v>0.88644387968119931</c:v>
                </c:pt>
                <c:pt idx="9">
                  <c:v>0.85505003667309598</c:v>
                </c:pt>
                <c:pt idx="10">
                  <c:v>0.82412124425594713</c:v>
                </c:pt>
                <c:pt idx="11">
                  <c:v>0.79432993313521261</c:v>
                </c:pt>
                <c:pt idx="12">
                  <c:v>0.76607435431882687</c:v>
                </c:pt>
                <c:pt idx="13">
                  <c:v>0.73955449533023099</c:v>
                </c:pt>
                <c:pt idx="14">
                  <c:v>0.71483392552915914</c:v>
                </c:pt>
                <c:pt idx="15">
                  <c:v>0.69188761221171668</c:v>
                </c:pt>
                <c:pt idx="16">
                  <c:v>0.67063596871652209</c:v>
                </c:pt>
                <c:pt idx="17">
                  <c:v>0.65096936499110181</c:v>
                </c:pt>
                <c:pt idx="18">
                  <c:v>0.63276371416481125</c:v>
                </c:pt>
                <c:pt idx="19">
                  <c:v>0.61589145804862722</c:v>
                </c:pt>
                <c:pt idx="20">
                  <c:v>0.60022778884677841</c:v>
                </c:pt>
                <c:pt idx="21">
                  <c:v>0.5856544733249146</c:v>
                </c:pt>
                <c:pt idx="22">
                  <c:v>0.5720621776898005</c:v>
                </c:pt>
                <c:pt idx="23">
                  <c:v>0.55935112584516555</c:v>
                </c:pt>
                <c:pt idx="24">
                  <c:v>0.54743109119444888</c:v>
                </c:pt>
                <c:pt idx="25">
                  <c:v>0.53622150529645285</c:v>
                </c:pt>
                <c:pt idx="26">
                  <c:v>0.52565055379861525</c:v>
                </c:pt>
                <c:pt idx="27">
                  <c:v>0.51565444386874493</c:v>
                </c:pt>
                <c:pt idx="28">
                  <c:v>0.50617694047675543</c:v>
                </c:pt>
                <c:pt idx="29">
                  <c:v>0.49716833795769499</c:v>
                </c:pt>
                <c:pt idx="30">
                  <c:v>0.48858479523237786</c:v>
                </c:pt>
                <c:pt idx="31">
                  <c:v>0.48038774746838547</c:v>
                </c:pt>
                <c:pt idx="32">
                  <c:v>0.47254315410571668</c:v>
                </c:pt>
                <c:pt idx="33">
                  <c:v>0.46502117683188238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5-470B-A035-9BE3D3905259}"/>
            </c:ext>
          </c:extLst>
        </c:ser>
        <c:ser>
          <c:idx val="1"/>
          <c:order val="1"/>
          <c:tx>
            <c:strRef>
              <c:f>Hoja1!$I$13</c:f>
              <c:strCache>
                <c:ptCount val="1"/>
                <c:pt idx="0">
                  <c:v>02-feb-21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</c:marker>
          <c:xVal>
            <c:numRef>
              <c:f>Hoja1!$I$16:$I$49</c:f>
              <c:numCache>
                <c:formatCode>0.00</c:formatCode>
                <c:ptCount val="3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Hoja1!$J$16:$J$49</c:f>
              <c:numCache>
                <c:formatCode>0.000%</c:formatCode>
                <c:ptCount val="34"/>
                <c:pt idx="0">
                  <c:v>1</c:v>
                </c:pt>
                <c:pt idx="1">
                  <c:v>1.0015693615365151</c:v>
                </c:pt>
                <c:pt idx="2">
                  <c:v>1.0032662134190828</c:v>
                </c:pt>
                <c:pt idx="3">
                  <c:v>1.0050662878906851</c:v>
                </c:pt>
                <c:pt idx="4">
                  <c:v>1.0069476467477418</c:v>
                </c:pt>
                <c:pt idx="5">
                  <c:v>1.0149170065826705</c:v>
                </c:pt>
                <c:pt idx="6">
                  <c:v>1.0229109759145587</c:v>
                </c:pt>
                <c:pt idx="7">
                  <c:v>1.0302914760524406</c:v>
                </c:pt>
                <c:pt idx="8">
                  <c:v>1.0366806646201208</c:v>
                </c:pt>
                <c:pt idx="9">
                  <c:v>1.0418893270982785</c:v>
                </c:pt>
                <c:pt idx="10">
                  <c:v>1.0458620332691642</c:v>
                </c:pt>
                <c:pt idx="11">
                  <c:v>1.0486341414471554</c:v>
                </c:pt>
                <c:pt idx="12">
                  <c:v>1.050298997543172</c:v>
                </c:pt>
                <c:pt idx="13">
                  <c:v>1.0509819797578768</c:v>
                </c:pt>
                <c:pt idx="14">
                  <c:v>1.0508229577789108</c:v>
                </c:pt>
                <c:pt idx="15">
                  <c:v>1.0499625079387664</c:v>
                </c:pt>
                <c:pt idx="16">
                  <c:v>1.0485346340531292</c:v>
                </c:pt>
                <c:pt idx="17">
                  <c:v>1.0466606334356661</c:v>
                </c:pt>
                <c:pt idx="18">
                  <c:v>1.0444475627006677</c:v>
                </c:pt>
                <c:pt idx="19">
                  <c:v>1.0419867302573107</c:v>
                </c:pt>
                <c:pt idx="20">
                  <c:v>1.0393545790990202</c:v>
                </c:pt>
                <c:pt idx="21">
                  <c:v>1.0366137147104297</c:v>
                </c:pt>
                <c:pt idx="22">
                  <c:v>1.0338143192360103</c:v>
                </c:pt>
                <c:pt idx="23">
                  <c:v>1.0309956469301795</c:v>
                </c:pt>
                <c:pt idx="24">
                  <c:v>1.0281874082124249</c:v>
                </c:pt>
                <c:pt idx="25">
                  <c:v>1.0254121115895296</c:v>
                </c:pt>
                <c:pt idx="26">
                  <c:v>1.0226855692367591</c:v>
                </c:pt>
                <c:pt idx="27">
                  <c:v>1.0200186410446688</c:v>
                </c:pt>
                <c:pt idx="28">
                  <c:v>1.0174181995767539</c:v>
                </c:pt>
                <c:pt idx="29">
                  <c:v>1.0148875890208648</c:v>
                </c:pt>
                <c:pt idx="30">
                  <c:v>1.0124283886621062</c:v>
                </c:pt>
                <c:pt idx="31">
                  <c:v>1.0100392242672509</c:v>
                </c:pt>
                <c:pt idx="32">
                  <c:v>1.0077186004658967</c:v>
                </c:pt>
                <c:pt idx="33">
                  <c:v>1.0054635885940613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85-470B-A035-9BE3D3905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55200"/>
        <c:axId val="41779968"/>
      </c:scatterChart>
      <c:valAx>
        <c:axId val="148755200"/>
        <c:scaling>
          <c:orientation val="minMax"/>
          <c:max val="30"/>
        </c:scaling>
        <c:delete val="0"/>
        <c:axPos val="b"/>
        <c:numFmt formatCode="0.00" sourceLinked="1"/>
        <c:majorTickMark val="none"/>
        <c:minorTickMark val="none"/>
        <c:tickLblPos val="nextTo"/>
        <c:crossAx val="41779968"/>
        <c:crosses val="autoZero"/>
        <c:crossBetween val="midCat"/>
      </c:valAx>
      <c:valAx>
        <c:axId val="41779968"/>
        <c:scaling>
          <c:orientation val="minMax"/>
          <c:min val="0.4"/>
        </c:scaling>
        <c:delete val="0"/>
        <c:axPos val="l"/>
        <c:majorGridlines/>
        <c:numFmt formatCode="0.000%" sourceLinked="1"/>
        <c:majorTickMark val="none"/>
        <c:minorTickMark val="none"/>
        <c:tickLblPos val="nextTo"/>
        <c:crossAx val="148755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Tipos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Hoja1!$B$13</c:f>
              <c:strCache>
                <c:ptCount val="1"/>
                <c:pt idx="0">
                  <c:v>02-feb-11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Hoja1!$B$17:$B$49</c:f>
              <c:numCache>
                <c:formatCode>0.00</c:formatCode>
                <c:ptCount val="3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</c:numCache>
            </c:numRef>
          </c:xVal>
          <c:yVal>
            <c:numRef>
              <c:f>Hoja1!$D$17:$D$49</c:f>
              <c:numCache>
                <c:formatCode>0.000%</c:formatCode>
                <c:ptCount val="33"/>
                <c:pt idx="0">
                  <c:v>6.54803000000026E-3</c:v>
                </c:pt>
                <c:pt idx="1">
                  <c:v>1.568581999999985E-2</c:v>
                </c:pt>
                <c:pt idx="2">
                  <c:v>2.7317400000000269E-2</c:v>
                </c:pt>
                <c:pt idx="3">
                  <c:v>4.1344879999999584E-2</c:v>
                </c:pt>
                <c:pt idx="4">
                  <c:v>2.9856000000000105E-2</c:v>
                </c:pt>
                <c:pt idx="5">
                  <c:v>5.6977019999999934E-2</c:v>
                </c:pt>
                <c:pt idx="6">
                  <c:v>9.0185200000000076E-2</c:v>
                </c:pt>
                <c:pt idx="7">
                  <c:v>0.12810300000000008</c:v>
                </c:pt>
                <c:pt idx="8">
                  <c:v>0.16952220000000007</c:v>
                </c:pt>
                <c:pt idx="9">
                  <c:v>0.21341368999999988</c:v>
                </c:pt>
                <c:pt idx="10">
                  <c:v>0.25892271999999994</c:v>
                </c:pt>
                <c:pt idx="11">
                  <c:v>0.30535632000000001</c:v>
                </c:pt>
                <c:pt idx="12">
                  <c:v>0.35216540000000007</c:v>
                </c:pt>
                <c:pt idx="13">
                  <c:v>0.39892633000000011</c:v>
                </c:pt>
                <c:pt idx="14">
                  <c:v>0.44532144000000007</c:v>
                </c:pt>
                <c:pt idx="15">
                  <c:v>0.49112193000000004</c:v>
                </c:pt>
                <c:pt idx="16">
                  <c:v>0.53617060000000016</c:v>
                </c:pt>
                <c:pt idx="17">
                  <c:v>0.58036874999999988</c:v>
                </c:pt>
                <c:pt idx="18">
                  <c:v>0.62366272</c:v>
                </c:pt>
                <c:pt idx="19">
                  <c:v>0.66603416000000037</c:v>
                </c:pt>
                <c:pt idx="20">
                  <c:v>0.70749143999999986</c:v>
                </c:pt>
                <c:pt idx="21">
                  <c:v>0.74806172999999987</c:v>
                </c:pt>
                <c:pt idx="22">
                  <c:v>0.78778579999999998</c:v>
                </c:pt>
                <c:pt idx="23">
                  <c:v>0.82671392999999971</c:v>
                </c:pt>
                <c:pt idx="24">
                  <c:v>0.86490095999999994</c:v>
                </c:pt>
                <c:pt idx="25">
                  <c:v>0.90240454000000025</c:v>
                </c:pt>
                <c:pt idx="26">
                  <c:v>0.93928319999999998</c:v>
                </c:pt>
                <c:pt idx="27">
                  <c:v>0.97559374999999982</c:v>
                </c:pt>
                <c:pt idx="28">
                  <c:v>1.0113911599999996</c:v>
                </c:pt>
                <c:pt idx="29">
                  <c:v>1.0467276299999999</c:v>
                </c:pt>
                <c:pt idx="30">
                  <c:v>1.0816517599999997</c:v>
                </c:pt>
                <c:pt idx="31">
                  <c:v>1.1162088400000001</c:v>
                </c:pt>
                <c:pt idx="32">
                  <c:v>1.1504396999999997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C-420F-9C37-2B32B8F5C534}"/>
            </c:ext>
          </c:extLst>
        </c:ser>
        <c:ser>
          <c:idx val="1"/>
          <c:order val="1"/>
          <c:tx>
            <c:strRef>
              <c:f>Hoja1!$I$13</c:f>
              <c:strCache>
                <c:ptCount val="1"/>
                <c:pt idx="0">
                  <c:v>02-feb-21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</c:marker>
          <c:xVal>
            <c:numRef>
              <c:f>Hoja1!$I$17:$I$49</c:f>
              <c:numCache>
                <c:formatCode>0.00</c:formatCode>
                <c:ptCount val="3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</c:numCache>
            </c:numRef>
          </c:xVal>
          <c:yVal>
            <c:numRef>
              <c:f>Hoja1!$K$17:$K$49</c:f>
              <c:numCache>
                <c:formatCode>0.000%</c:formatCode>
                <c:ptCount val="33"/>
                <c:pt idx="0">
                  <c:v>-6.2676100000005341E-3</c:v>
                </c:pt>
                <c:pt idx="1">
                  <c:v>-1.3022319999999699E-2</c:v>
                </c:pt>
                <c:pt idx="2">
                  <c:v>-2.0163000000000597E-2</c:v>
                </c:pt>
                <c:pt idx="3">
                  <c:v>-2.7598840000000013E-2</c:v>
                </c:pt>
                <c:pt idx="4">
                  <c:v>-1.4697760000000004E-2</c:v>
                </c:pt>
                <c:pt idx="5">
                  <c:v>-2.2397820000000124E-2</c:v>
                </c:pt>
                <c:pt idx="6">
                  <c:v>-2.9400879999999963E-2</c:v>
                </c:pt>
                <c:pt idx="7">
                  <c:v>-3.5382799999999937E-2</c:v>
                </c:pt>
                <c:pt idx="8">
                  <c:v>-4.0205159999999962E-2</c:v>
                </c:pt>
                <c:pt idx="9">
                  <c:v>-4.3850940000000005E-2</c:v>
                </c:pt>
                <c:pt idx="10">
                  <c:v>-4.6378559999999958E-2</c:v>
                </c:pt>
                <c:pt idx="11">
                  <c:v>-4.7890169999999954E-2</c:v>
                </c:pt>
                <c:pt idx="12">
                  <c:v>-4.8508899999999855E-2</c:v>
                </c:pt>
                <c:pt idx="13">
                  <c:v>-4.8364909999999983E-2</c:v>
                </c:pt>
                <c:pt idx="14">
                  <c:v>-4.7585039999999967E-2</c:v>
                </c:pt>
                <c:pt idx="15">
                  <c:v>-4.6288059999999853E-2</c:v>
                </c:pt>
                <c:pt idx="16">
                  <c:v>-4.4580480000000033E-2</c:v>
                </c:pt>
                <c:pt idx="17">
                  <c:v>-4.2556049999999956E-2</c:v>
                </c:pt>
                <c:pt idx="18">
                  <c:v>-4.0294880000000033E-2</c:v>
                </c:pt>
                <c:pt idx="19">
                  <c:v>-3.786444000000011E-2</c:v>
                </c:pt>
                <c:pt idx="20">
                  <c:v>-3.5320499999999977E-2</c:v>
                </c:pt>
                <c:pt idx="21">
                  <c:v>-3.2708309999999963E-2</c:v>
                </c:pt>
                <c:pt idx="22">
                  <c:v>-3.0063799999999974E-2</c:v>
                </c:pt>
                <c:pt idx="23">
                  <c:v>-2.7414660000000146E-2</c:v>
                </c:pt>
                <c:pt idx="24">
                  <c:v>-2.4782339999999903E-2</c:v>
                </c:pt>
                <c:pt idx="25">
                  <c:v>-2.2182350000000128E-2</c:v>
                </c:pt>
                <c:pt idx="26">
                  <c:v>-1.9625759999999937E-2</c:v>
                </c:pt>
                <c:pt idx="27">
                  <c:v>-1.7119999999999913E-2</c:v>
                </c:pt>
                <c:pt idx="28">
                  <c:v>-1.4669199999999938E-2</c:v>
                </c:pt>
                <c:pt idx="29">
                  <c:v>-1.2275820000000048E-2</c:v>
                </c:pt>
                <c:pt idx="30">
                  <c:v>-9.9394400000000216E-3</c:v>
                </c:pt>
                <c:pt idx="31">
                  <c:v>-7.6594800000001628E-3</c:v>
                </c:pt>
                <c:pt idx="32">
                  <c:v>-5.4338999999999915E-3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C-420F-9C37-2B32B8F5C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5312"/>
        <c:axId val="41806848"/>
      </c:scatterChart>
      <c:valAx>
        <c:axId val="41805312"/>
        <c:scaling>
          <c:orientation val="minMax"/>
          <c:max val="30"/>
        </c:scaling>
        <c:delete val="0"/>
        <c:axPos val="b"/>
        <c:numFmt formatCode="0.00" sourceLinked="1"/>
        <c:majorTickMark val="none"/>
        <c:minorTickMark val="none"/>
        <c:tickLblPos val="nextTo"/>
        <c:crossAx val="41806848"/>
        <c:crosses val="autoZero"/>
        <c:crossBetween val="midCat"/>
      </c:valAx>
      <c:valAx>
        <c:axId val="41806848"/>
        <c:scaling>
          <c:orientation val="minMax"/>
          <c:min val="-2.0000000000000004E-2"/>
        </c:scaling>
        <c:delete val="0"/>
        <c:axPos val="l"/>
        <c:majorGridlines/>
        <c:numFmt formatCode="0.000%" sourceLinked="1"/>
        <c:majorTickMark val="none"/>
        <c:minorTickMark val="none"/>
        <c:tickLblPos val="nextTo"/>
        <c:crossAx val="41805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Hoja1!$D$14</c:f>
              <c:strCache>
                <c:ptCount val="1"/>
                <c:pt idx="0">
                  <c:v>tipos simples</c:v>
                </c:pt>
              </c:strCache>
            </c:strRef>
          </c:tx>
          <c:marker>
            <c:symbol val="none"/>
          </c:marker>
          <c:cat>
            <c:numRef>
              <c:f>Hoja1!$B$17:$B$49</c:f>
              <c:numCache>
                <c:formatCode>0.00</c:formatCode>
                <c:ptCount val="3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</c:numCache>
            </c:numRef>
          </c:cat>
          <c:val>
            <c:numRef>
              <c:f>Hoja1!$D$17:$D$49</c:f>
              <c:numCache>
                <c:formatCode>0.000%</c:formatCode>
                <c:ptCount val="33"/>
                <c:pt idx="0">
                  <c:v>6.54803000000026E-3</c:v>
                </c:pt>
                <c:pt idx="1">
                  <c:v>1.568581999999985E-2</c:v>
                </c:pt>
                <c:pt idx="2">
                  <c:v>2.7317400000000269E-2</c:v>
                </c:pt>
                <c:pt idx="3">
                  <c:v>4.1344879999999584E-2</c:v>
                </c:pt>
                <c:pt idx="4">
                  <c:v>2.9856000000000105E-2</c:v>
                </c:pt>
                <c:pt idx="5">
                  <c:v>5.6977019999999934E-2</c:v>
                </c:pt>
                <c:pt idx="6">
                  <c:v>9.0185200000000076E-2</c:v>
                </c:pt>
                <c:pt idx="7">
                  <c:v>0.12810300000000008</c:v>
                </c:pt>
                <c:pt idx="8">
                  <c:v>0.16952220000000007</c:v>
                </c:pt>
                <c:pt idx="9">
                  <c:v>0.21341368999999988</c:v>
                </c:pt>
                <c:pt idx="10">
                  <c:v>0.25892271999999994</c:v>
                </c:pt>
                <c:pt idx="11">
                  <c:v>0.30535632000000001</c:v>
                </c:pt>
                <c:pt idx="12">
                  <c:v>0.35216540000000007</c:v>
                </c:pt>
                <c:pt idx="13">
                  <c:v>0.39892633000000011</c:v>
                </c:pt>
                <c:pt idx="14">
                  <c:v>0.44532144000000007</c:v>
                </c:pt>
                <c:pt idx="15">
                  <c:v>0.49112193000000004</c:v>
                </c:pt>
                <c:pt idx="16">
                  <c:v>0.53617060000000016</c:v>
                </c:pt>
                <c:pt idx="17">
                  <c:v>0.58036874999999988</c:v>
                </c:pt>
                <c:pt idx="18">
                  <c:v>0.62366272</c:v>
                </c:pt>
                <c:pt idx="19">
                  <c:v>0.66603416000000037</c:v>
                </c:pt>
                <c:pt idx="20">
                  <c:v>0.70749143999999986</c:v>
                </c:pt>
                <c:pt idx="21">
                  <c:v>0.74806172999999987</c:v>
                </c:pt>
                <c:pt idx="22">
                  <c:v>0.78778579999999998</c:v>
                </c:pt>
                <c:pt idx="23">
                  <c:v>0.82671392999999971</c:v>
                </c:pt>
                <c:pt idx="24">
                  <c:v>0.86490095999999994</c:v>
                </c:pt>
                <c:pt idx="25">
                  <c:v>0.90240454000000025</c:v>
                </c:pt>
                <c:pt idx="26">
                  <c:v>0.93928319999999998</c:v>
                </c:pt>
                <c:pt idx="27">
                  <c:v>0.97559374999999982</c:v>
                </c:pt>
                <c:pt idx="28">
                  <c:v>1.0113911599999996</c:v>
                </c:pt>
                <c:pt idx="29">
                  <c:v>1.0467276299999999</c:v>
                </c:pt>
                <c:pt idx="30">
                  <c:v>1.0816517599999997</c:v>
                </c:pt>
                <c:pt idx="31">
                  <c:v>1.1162088400000001</c:v>
                </c:pt>
                <c:pt idx="32">
                  <c:v>1.1504396999999997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C-4BB1-AC9A-DA679A1D2C7C}"/>
            </c:ext>
          </c:extLst>
        </c:ser>
        <c:ser>
          <c:idx val="1"/>
          <c:order val="1"/>
          <c:tx>
            <c:strRef>
              <c:f>Hoja1!$E$14:$E$15</c:f>
              <c:strCache>
                <c:ptCount val="2"/>
                <c:pt idx="0">
                  <c:v>tipos continuos</c:v>
                </c:pt>
                <c:pt idx="1">
                  <c:v>FD</c:v>
                </c:pt>
              </c:strCache>
            </c:strRef>
          </c:tx>
          <c:marker>
            <c:symbol val="none"/>
          </c:marker>
          <c:cat>
            <c:numRef>
              <c:f>Hoja1!$B$17:$B$49</c:f>
              <c:numCache>
                <c:formatCode>0.00</c:formatCode>
                <c:ptCount val="3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</c:numCache>
            </c:numRef>
          </c:cat>
          <c:val>
            <c:numRef>
              <c:f>Hoja1!$E$17:$E$49</c:f>
              <c:numCache>
                <c:formatCode>0.000%</c:formatCode>
                <c:ptCount val="33"/>
                <c:pt idx="0">
                  <c:v>6.5426762548411099E-3</c:v>
                </c:pt>
                <c:pt idx="1">
                  <c:v>1.5655144550144547E-2</c:v>
                </c:pt>
                <c:pt idx="2">
                  <c:v>2.7224542488388157E-2</c:v>
                </c:pt>
                <c:pt idx="3">
                  <c:v>4.1132666185327293E-2</c:v>
                </c:pt>
                <c:pt idx="4">
                  <c:v>2.941898664255644E-2</c:v>
                </c:pt>
                <c:pt idx="5">
                  <c:v>5.5412965875985917E-2</c:v>
                </c:pt>
                <c:pt idx="6">
                  <c:v>8.634759006516006E-2</c:v>
                </c:pt>
                <c:pt idx="7">
                  <c:v>0.12053746096391273</c:v>
                </c:pt>
                <c:pt idx="8">
                  <c:v>0.1565952893330734</c:v>
                </c:pt>
                <c:pt idx="9">
                  <c:v>0.19343761880953889</c:v>
                </c:pt>
                <c:pt idx="10">
                  <c:v>0.23025637112900954</c:v>
                </c:pt>
                <c:pt idx="11">
                  <c:v>0.26647604565102789</c:v>
                </c:pt>
                <c:pt idx="12">
                  <c:v>0.30170730741628438</c:v>
                </c:pt>
                <c:pt idx="13">
                  <c:v>0.33570503525463519</c:v>
                </c:pt>
                <c:pt idx="14">
                  <c:v>0.36833174665309099</c:v>
                </c:pt>
                <c:pt idx="15">
                  <c:v>0.39952880976966837</c:v>
                </c:pt>
                <c:pt idx="16">
                  <c:v>0.4292926962662526</c:v>
                </c:pt>
                <c:pt idx="17">
                  <c:v>0.45765820588453121</c:v>
                </c:pt>
                <c:pt idx="18">
                  <c:v>0.48468453544096235</c:v>
                </c:pt>
                <c:pt idx="19">
                  <c:v>0.51044604773612356</c:v>
                </c:pt>
                <c:pt idx="20">
                  <c:v>0.5350252992730824</c:v>
                </c:pt>
                <c:pt idx="21">
                  <c:v>0.55850759125510518</c:v>
                </c:pt>
                <c:pt idx="22">
                  <c:v>0.5809778709171719</c:v>
                </c:pt>
                <c:pt idx="23">
                  <c:v>0.60251868604467718</c:v>
                </c:pt>
                <c:pt idx="24">
                  <c:v>0.62320794712804117</c:v>
                </c:pt>
                <c:pt idx="25">
                  <c:v>0.64311863341074227</c:v>
                </c:pt>
                <c:pt idx="26">
                  <c:v>0.66231842026292453</c:v>
                </c:pt>
                <c:pt idx="27">
                  <c:v>0.6808689860834588</c:v>
                </c:pt>
                <c:pt idx="28">
                  <c:v>0.69882660206979308</c:v>
                </c:pt>
                <c:pt idx="29">
                  <c:v>0.71624223969227918</c:v>
                </c:pt>
                <c:pt idx="30">
                  <c:v>0.7331616939550486</c:v>
                </c:pt>
                <c:pt idx="31">
                  <c:v>0.74962620477813147</c:v>
                </c:pt>
                <c:pt idx="32">
                  <c:v>0.7656723328578261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C-4BB1-AC9A-DA679A1D2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88896"/>
        <c:axId val="167588992"/>
      </c:lineChart>
      <c:catAx>
        <c:axId val="1546888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7588992"/>
        <c:crosses val="autoZero"/>
        <c:auto val="1"/>
        <c:lblAlgn val="ctr"/>
        <c:lblOffset val="100"/>
        <c:noMultiLvlLbl val="0"/>
      </c:catAx>
      <c:valAx>
        <c:axId val="167588992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5468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Hoja1!$F$14:$F$15</c:f>
              <c:strCache>
                <c:ptCount val="2"/>
                <c:pt idx="0">
                  <c:v>tipos fwd simples</c:v>
                </c:pt>
                <c:pt idx="1">
                  <c:v>FD</c:v>
                </c:pt>
              </c:strCache>
            </c:strRef>
          </c:tx>
          <c:marker>
            <c:symbol val="none"/>
          </c:marker>
          <c:cat>
            <c:numRef>
              <c:f>Hoja1!$B$17:$B$49</c:f>
              <c:numCache>
                <c:formatCode>0.00</c:formatCode>
                <c:ptCount val="3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</c:numCache>
            </c:numRef>
          </c:cat>
          <c:val>
            <c:numRef>
              <c:f>Hoja1!$M$17:$M$49</c:f>
              <c:numCache>
                <c:formatCode>0.000%</c:formatCode>
                <c:ptCount val="33"/>
                <c:pt idx="0">
                  <c:v>-1.9808067310187367E-2</c:v>
                </c:pt>
                <c:pt idx="1">
                  <c:v>-3.4556862630846119E-2</c:v>
                </c:pt>
                <c:pt idx="2">
                  <c:v>-5.0159199987334424E-2</c:v>
                </c:pt>
                <c:pt idx="3">
                  <c:v>-1.8091626979587277E-3</c:v>
                </c:pt>
                <c:pt idx="4">
                  <c:v>-3.8361772119791755E-2</c:v>
                </c:pt>
                <c:pt idx="5">
                  <c:v>-5.156500367051093E-2</c:v>
                </c:pt>
                <c:pt idx="6">
                  <c:v>-6.1107081984578586E-2</c:v>
                </c:pt>
                <c:pt idx="7">
                  <c:v>-6.6676148839145813E-2</c:v>
                </c:pt>
                <c:pt idx="8">
                  <c:v>-6.8478821994917435E-2</c:v>
                </c:pt>
                <c:pt idx="9">
                  <c:v>-6.701036760941817E-2</c:v>
                </c:pt>
                <c:pt idx="10">
                  <c:v>-6.290027413813172E-2</c:v>
                </c:pt>
                <c:pt idx="11">
                  <c:v>-5.6797512530669871E-2</c:v>
                </c:pt>
                <c:pt idx="12">
                  <c:v>-4.9317339909959498E-2</c:v>
                </c:pt>
                <c:pt idx="13">
                  <c:v>-4.0988894177914133E-2</c:v>
                </c:pt>
                <c:pt idx="14">
                  <c:v>-3.2259363082661446E-2</c:v>
                </c:pt>
                <c:pt idx="15">
                  <c:v>-2.3468239267301585E-2</c:v>
                </c:pt>
                <c:pt idx="16">
                  <c:v>-1.4877265643472387E-2</c:v>
                </c:pt>
                <c:pt idx="17">
                  <c:v>-6.6607867750390817E-3</c:v>
                </c:pt>
                <c:pt idx="18">
                  <c:v>1.0655356303597217E-3</c:v>
                </c:pt>
                <c:pt idx="19">
                  <c:v>8.2384232841391809E-3</c:v>
                </c:pt>
                <c:pt idx="20">
                  <c:v>1.4835092898729882E-2</c:v>
                </c:pt>
                <c:pt idx="21">
                  <c:v>2.0864326871245852E-2</c:v>
                </c:pt>
                <c:pt idx="22">
                  <c:v>2.6360641040097697E-2</c:v>
                </c:pt>
                <c:pt idx="23">
                  <c:v>3.1355993912066588E-2</c:v>
                </c:pt>
                <c:pt idx="24">
                  <c:v>3.5907296838733324E-2</c:v>
                </c:pt>
                <c:pt idx="25">
                  <c:v>4.0064535550165696E-2</c:v>
                </c:pt>
                <c:pt idx="26">
                  <c:v>4.3879406704934079E-2</c:v>
                </c:pt>
                <c:pt idx="27">
                  <c:v>4.7412502034835831E-2</c:v>
                </c:pt>
                <c:pt idx="28">
                  <c:v>5.0695725740022617E-2</c:v>
                </c:pt>
                <c:pt idx="29">
                  <c:v>5.3803299621561058E-2</c:v>
                </c:pt>
                <c:pt idx="30">
                  <c:v>5.6743397595795435E-2</c:v>
                </c:pt>
                <c:pt idx="31">
                  <c:v>5.9564150418855197E-2</c:v>
                </c:pt>
                <c:pt idx="32">
                  <c:v>-5.4635885940612612E-3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2-4C84-836B-6285D20199B9}"/>
            </c:ext>
          </c:extLst>
        </c:ser>
        <c:ser>
          <c:idx val="1"/>
          <c:order val="1"/>
          <c:tx>
            <c:strRef>
              <c:f>Hoja1!$G$14:$G$15</c:f>
              <c:strCache>
                <c:ptCount val="2"/>
                <c:pt idx="0">
                  <c:v>tipos fwd continuos</c:v>
                </c:pt>
                <c:pt idx="1">
                  <c:v>FD</c:v>
                </c:pt>
              </c:strCache>
            </c:strRef>
          </c:tx>
          <c:marker>
            <c:symbol val="none"/>
          </c:marker>
          <c:cat>
            <c:numRef>
              <c:f>Hoja1!$B$17:$B$49</c:f>
              <c:numCache>
                <c:formatCode>0.00</c:formatCode>
                <c:ptCount val="3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</c:numCache>
            </c:numRef>
          </c:cat>
          <c:val>
            <c:numRef>
              <c:f>Hoja1!$N$17:$N$49</c:f>
              <c:numCache>
                <c:formatCode>0.000%</c:formatCode>
                <c:ptCount val="33"/>
                <c:pt idx="0">
                  <c:v>-1.9777029999998863E-2</c:v>
                </c:pt>
                <c:pt idx="1">
                  <c:v>-3.4444360000002394E-2</c:v>
                </c:pt>
                <c:pt idx="2">
                  <c:v>-4.9906359999998262E-2</c:v>
                </c:pt>
                <c:pt idx="3">
                  <c:v>-1.7966799999999949E-3</c:v>
                </c:pt>
                <c:pt idx="4">
                  <c:v>-3.7797940000000363E-2</c:v>
                </c:pt>
                <c:pt idx="5">
                  <c:v>-5.0410059999999479E-2</c:v>
                </c:pt>
                <c:pt idx="6">
                  <c:v>-5.9310479999999832E-2</c:v>
                </c:pt>
                <c:pt idx="7">
                  <c:v>-6.431696000000009E-2</c:v>
                </c:pt>
                <c:pt idx="8">
                  <c:v>-6.5725620000000262E-2</c:v>
                </c:pt>
                <c:pt idx="9">
                  <c:v>-6.4071899999999626E-2</c:v>
                </c:pt>
                <c:pt idx="10">
                  <c:v>-5.9983049999999927E-2</c:v>
                </c:pt>
                <c:pt idx="11">
                  <c:v>-5.4077469999998962E-2</c:v>
                </c:pt>
                <c:pt idx="12">
                  <c:v>-4.6925010000001266E-2</c:v>
                </c:pt>
                <c:pt idx="13">
                  <c:v>-3.9006469999999793E-2</c:v>
                </c:pt>
                <c:pt idx="14">
                  <c:v>-3.0724299999998483E-2</c:v>
                </c:pt>
                <c:pt idx="15">
                  <c:v>-2.2381940000002376E-2</c:v>
                </c:pt>
                <c:pt idx="16">
                  <c:v>-1.4214029999998878E-2</c:v>
                </c:pt>
                <c:pt idx="17">
                  <c:v>-6.3773300000011801E-3</c:v>
                </c:pt>
                <c:pt idx="18">
                  <c:v>1.0225999999986524E-3</c:v>
                </c:pt>
                <c:pt idx="19">
                  <c:v>7.9264800000022895E-3</c:v>
                </c:pt>
                <c:pt idx="20">
                  <c:v>1.4311110000000293E-2</c:v>
                </c:pt>
                <c:pt idx="21">
                  <c:v>2.0181889999999814E-2</c:v>
                </c:pt>
                <c:pt idx="22">
                  <c:v>2.5568139999996409E-2</c:v>
                </c:pt>
                <c:pt idx="23">
                  <c:v>3.0496380000005208E-2</c:v>
                </c:pt>
                <c:pt idx="24">
                  <c:v>3.5017429999994909E-2</c:v>
                </c:pt>
                <c:pt idx="25">
                  <c:v>3.9175810000004474E-2</c:v>
                </c:pt>
                <c:pt idx="26">
                  <c:v>4.3018240000000652E-2</c:v>
                </c:pt>
                <c:pt idx="27">
                  <c:v>4.6600799999999443E-2</c:v>
                </c:pt>
                <c:pt idx="28">
                  <c:v>4.9952059999997078E-2</c:v>
                </c:pt>
                <c:pt idx="29">
                  <c:v>5.3142820000000701E-2</c:v>
                </c:pt>
                <c:pt idx="30">
                  <c:v>5.6179399999995883E-2</c:v>
                </c:pt>
                <c:pt idx="31">
                  <c:v>5.9107920000004976E-2</c:v>
                </c:pt>
                <c:pt idx="32">
                  <c:v>-5.4338999999999915E-3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2-4C84-836B-6285D2019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72672"/>
        <c:axId val="108115840"/>
      </c:lineChart>
      <c:catAx>
        <c:axId val="761726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8115840"/>
        <c:crosses val="autoZero"/>
        <c:auto val="1"/>
        <c:lblAlgn val="ctr"/>
        <c:lblOffset val="100"/>
        <c:noMultiLvlLbl val="0"/>
      </c:catAx>
      <c:valAx>
        <c:axId val="108115840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7617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1.emf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emf"/><Relationship Id="rId5" Type="http://schemas.openxmlformats.org/officeDocument/2006/relationships/image" Target="../media/image3.emf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333373</xdr:colOff>
      <xdr:row>7</xdr:row>
      <xdr:rowOff>28575</xdr:rowOff>
    </xdr:from>
    <xdr:to>
      <xdr:col>21</xdr:col>
      <xdr:colOff>759373</xdr:colOff>
      <xdr:row>22</xdr:row>
      <xdr:rowOff>32025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347383</xdr:colOff>
      <xdr:row>22</xdr:row>
      <xdr:rowOff>91327</xdr:rowOff>
    </xdr:from>
    <xdr:to>
      <xdr:col>22</xdr:col>
      <xdr:colOff>11383</xdr:colOff>
      <xdr:row>37</xdr:row>
      <xdr:rowOff>113827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</xdr:colOff>
      <xdr:row>1</xdr:row>
      <xdr:rowOff>180975</xdr:rowOff>
    </xdr:from>
    <xdr:to>
      <xdr:col>4</xdr:col>
      <xdr:colOff>117662</xdr:colOff>
      <xdr:row>4</xdr:row>
      <xdr:rowOff>180975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1" y="371475"/>
          <a:ext cx="2526926" cy="57150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38100</xdr:rowOff>
    </xdr:from>
    <xdr:to>
      <xdr:col>3</xdr:col>
      <xdr:colOff>266699</xdr:colOff>
      <xdr:row>8</xdr:row>
      <xdr:rowOff>54679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6" y="990600"/>
          <a:ext cx="1981199" cy="588079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2</xdr:row>
      <xdr:rowOff>13046</xdr:rowOff>
    </xdr:from>
    <xdr:to>
      <xdr:col>15</xdr:col>
      <xdr:colOff>554131</xdr:colOff>
      <xdr:row>5</xdr:row>
      <xdr:rowOff>43964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394046"/>
          <a:ext cx="5600700" cy="602418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28576</xdr:colOff>
      <xdr:row>5</xdr:row>
      <xdr:rowOff>114301</xdr:rowOff>
    </xdr:from>
    <xdr:to>
      <xdr:col>11</xdr:col>
      <xdr:colOff>661708</xdr:colOff>
      <xdr:row>8</xdr:row>
      <xdr:rowOff>122590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1" y="1066801"/>
          <a:ext cx="2847974" cy="579789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331134</xdr:colOff>
      <xdr:row>38</xdr:row>
      <xdr:rowOff>27454</xdr:rowOff>
    </xdr:from>
    <xdr:to>
      <xdr:col>21</xdr:col>
      <xdr:colOff>757134</xdr:colOff>
      <xdr:row>53</xdr:row>
      <xdr:rowOff>40429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419100</xdr:colOff>
      <xdr:row>54</xdr:row>
      <xdr:rowOff>38100</xdr:rowOff>
    </xdr:from>
    <xdr:to>
      <xdr:col>22</xdr:col>
      <xdr:colOff>83100</xdr:colOff>
      <xdr:row>69</xdr:row>
      <xdr:rowOff>60600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N84"/>
  <sheetViews>
    <sheetView tabSelected="1" zoomScale="85" zoomScaleNormal="85" workbookViewId="0">
      <selection activeCell="H8" sqref="H8"/>
    </sheetView>
  </sheetViews>
  <sheetFormatPr defaultColWidth="11.42578125" defaultRowHeight="15"/>
  <cols>
    <col min="1" max="1" width="6.85546875" customWidth="1"/>
    <col min="3" max="3" width="14.28515625" bestFit="1" customWidth="1"/>
    <col min="4" max="7" width="10.42578125" customWidth="1"/>
    <col min="8" max="8" width="15" customWidth="1"/>
    <col min="11" max="14" width="10.42578125" customWidth="1"/>
  </cols>
  <sheetData>
    <row r="13" spans="2:14">
      <c r="B13" s="9">
        <v>40576</v>
      </c>
      <c r="I13" s="9">
        <v>44229</v>
      </c>
    </row>
    <row r="14" spans="2:14" ht="15.75" thickBot="1">
      <c r="D14" s="20" t="s">
        <v>0</v>
      </c>
      <c r="E14" s="20" t="s">
        <v>1</v>
      </c>
      <c r="F14" s="20" t="s">
        <v>2</v>
      </c>
      <c r="G14" s="20" t="s">
        <v>3</v>
      </c>
      <c r="K14" s="20" t="s">
        <v>0</v>
      </c>
      <c r="L14" s="20" t="s">
        <v>1</v>
      </c>
      <c r="M14" s="20" t="s">
        <v>2</v>
      </c>
      <c r="N14" s="20" t="s">
        <v>3</v>
      </c>
    </row>
    <row r="15" spans="2:14" ht="15.75" thickBot="1">
      <c r="B15" s="10" t="s">
        <v>4</v>
      </c>
      <c r="C15" s="13" t="s">
        <v>5</v>
      </c>
      <c r="D15" s="21"/>
      <c r="E15" s="21"/>
      <c r="F15" s="21"/>
      <c r="G15" s="21"/>
      <c r="I15" s="1" t="s">
        <v>4</v>
      </c>
      <c r="J15" s="14" t="s">
        <v>5</v>
      </c>
      <c r="K15" s="21"/>
      <c r="L15" s="21"/>
      <c r="M15" s="21"/>
      <c r="N15" s="21"/>
    </row>
    <row r="16" spans="2:14">
      <c r="B16" s="15">
        <v>0</v>
      </c>
      <c r="C16" s="2">
        <v>1</v>
      </c>
      <c r="D16" s="7">
        <f>0</f>
        <v>0</v>
      </c>
      <c r="E16" s="18">
        <v>0</v>
      </c>
      <c r="F16" s="7">
        <v>0</v>
      </c>
      <c r="G16" s="18">
        <v>0</v>
      </c>
      <c r="I16" s="15">
        <v>0</v>
      </c>
      <c r="J16" s="2">
        <v>1</v>
      </c>
      <c r="K16" s="18">
        <v>0</v>
      </c>
      <c r="L16" s="18">
        <v>0</v>
      </c>
      <c r="M16" s="7">
        <v>0</v>
      </c>
      <c r="N16" s="18">
        <v>0</v>
      </c>
    </row>
    <row r="17" spans="2:14">
      <c r="B17" s="16">
        <v>0.25</v>
      </c>
      <c r="C17" s="3">
        <v>0.99836566791388237</v>
      </c>
      <c r="D17" s="7">
        <f>1/(B17-B16)*(1/C17-1)</f>
        <v>6.54803000000026E-3</v>
      </c>
      <c r="E17" s="7">
        <f>1/(B17-B16)*LN(1/C17)</f>
        <v>6.5426762548411099E-3</v>
      </c>
      <c r="F17" s="7">
        <f>1/(1+(B17-B16)*D17)*((B18*D18-B17*D17)/(B18-B17))</f>
        <v>2.478303997768317E-2</v>
      </c>
      <c r="G17" s="7">
        <f>(B18*D18-B17*D17)/(B18-B17)</f>
        <v>2.4823609999999441E-2</v>
      </c>
      <c r="H17" s="19"/>
      <c r="I17" s="16">
        <f>1/4</f>
        <v>0.25</v>
      </c>
      <c r="J17" s="3">
        <v>1.0015693615365151</v>
      </c>
      <c r="K17" s="7">
        <f>1/(I17-I16)*(1/J17-1)</f>
        <v>-6.2676100000005341E-3</v>
      </c>
      <c r="L17" s="7">
        <f>1/(I17-I16)*LN(1/J16)</f>
        <v>0</v>
      </c>
      <c r="M17" s="7">
        <f>1/(1+(I17-I16)*K17)*((I18*K18-I17*K17)/(I18-I17))</f>
        <v>-1.9808067310187367E-2</v>
      </c>
      <c r="N17" s="7">
        <f>(I18*K18-I17*K17)/(I18-I17)</f>
        <v>-1.9777029999998863E-2</v>
      </c>
    </row>
    <row r="18" spans="2:14">
      <c r="B18" s="16">
        <f>1/2</f>
        <v>0.5</v>
      </c>
      <c r="C18" s="3">
        <v>0.99609386274148315</v>
      </c>
      <c r="D18" s="7">
        <f>1/(B18-B17)*(1/C18-1)</f>
        <v>1.568581999999985E-2</v>
      </c>
      <c r="E18" s="7">
        <f t="shared" ref="E18:E49" si="0">1/(B18-B17)*LN(1/C18)</f>
        <v>1.5655144550144547E-2</v>
      </c>
      <c r="F18" s="7">
        <f t="shared" ref="F18:F49" si="1">1/(1+(B18-B17)*D18)*((B19*D19-B18*D18)/(B19-B18))</f>
        <v>5.0382985390028452E-2</v>
      </c>
      <c r="G18" s="7">
        <f t="shared" ref="G18:G49" si="2">(B19*D19-B18*D18)/(B19-B18)</f>
        <v>5.0580560000001107E-2</v>
      </c>
      <c r="H18" s="19"/>
      <c r="I18" s="16">
        <f>1/2</f>
        <v>0.5</v>
      </c>
      <c r="J18" s="3">
        <v>1.0032662134190828</v>
      </c>
      <c r="K18" s="7">
        <f>1/(I18-I17)*(1/J18-1)</f>
        <v>-1.3022319999999699E-2</v>
      </c>
      <c r="L18" s="7">
        <f t="shared" ref="L18:L49" si="3">1/(I18-I17)*LN(1/J17)</f>
        <v>-6.2725255023024758E-3</v>
      </c>
      <c r="M18" s="7">
        <f>1/(1+(I18-I17)*K18)*((I19*K19-I18*K18)/(I19-I18))</f>
        <v>-3.4556862630846119E-2</v>
      </c>
      <c r="N18" s="7">
        <f t="shared" ref="N18:N49" si="4">(I19*K19-I18*K18)/(I19-I18)</f>
        <v>-3.4444360000002394E-2</v>
      </c>
    </row>
    <row r="19" spans="2:14">
      <c r="B19" s="16">
        <f>3/4</f>
        <v>0.75</v>
      </c>
      <c r="C19" s="3">
        <v>0.99321697366092865</v>
      </c>
      <c r="D19" s="7">
        <f t="shared" ref="D18:D49" si="5">1/(B19-B18)*(1/C19-1)</f>
        <v>2.7317400000000269E-2</v>
      </c>
      <c r="E19" s="7">
        <f t="shared" si="0"/>
        <v>2.7224542488388157E-2</v>
      </c>
      <c r="F19" s="7">
        <f>1/(1+(B19-B18)*D19)*((B20*D20-B19*D19)/(B20-B19))</f>
        <v>8.2861430291039415E-2</v>
      </c>
      <c r="G19" s="7">
        <f t="shared" si="2"/>
        <v>8.3427319999997529E-2</v>
      </c>
      <c r="H19" s="7"/>
      <c r="I19" s="16">
        <f>3/4</f>
        <v>0.75</v>
      </c>
      <c r="J19" s="3">
        <v>1.0050662878906851</v>
      </c>
      <c r="K19" s="7">
        <f t="shared" ref="K18:K49" si="6">1/(I19-I18)*(1/J19-1)</f>
        <v>-2.0163000000000597E-2</v>
      </c>
      <c r="L19" s="7">
        <f t="shared" si="3"/>
        <v>-1.3043563721893789E-2</v>
      </c>
      <c r="M19" s="7">
        <f>1/(1+(I19-I18)*K19)*((I20*K20-I19*K19)/(I20-I19))</f>
        <v>-5.0159199987334424E-2</v>
      </c>
      <c r="N19" s="7">
        <f t="shared" si="4"/>
        <v>-4.9906359999998262E-2</v>
      </c>
    </row>
    <row r="20" spans="2:14">
      <c r="B20" s="16">
        <v>1</v>
      </c>
      <c r="C20" s="3">
        <v>0.9897695244460305</v>
      </c>
      <c r="D20" s="7">
        <f t="shared" si="5"/>
        <v>4.1344879999999584E-2</v>
      </c>
      <c r="E20" s="7">
        <f t="shared" si="0"/>
        <v>4.1132666185327293E-2</v>
      </c>
      <c r="F20" s="7">
        <f t="shared" si="1"/>
        <v>1.8179215627843793E-2</v>
      </c>
      <c r="G20" s="7">
        <f t="shared" si="2"/>
        <v>1.8367120000000625E-2</v>
      </c>
      <c r="H20" s="7"/>
      <c r="I20" s="16">
        <v>1</v>
      </c>
      <c r="J20" s="3">
        <v>1.0069476467477418</v>
      </c>
      <c r="K20" s="7">
        <f t="shared" si="6"/>
        <v>-2.7598840000000013E-2</v>
      </c>
      <c r="L20" s="7">
        <f t="shared" si="3"/>
        <v>-2.0213989744333714E-2</v>
      </c>
      <c r="M20" s="7">
        <f t="shared" ref="M18:M49" si="7">1/(1+(I20-I19)*K20)*((I21*K21-I20*K20)/(I21-I20))</f>
        <v>-1.8091626979587277E-3</v>
      </c>
      <c r="N20" s="7">
        <f>(I21*K21-I20*K20)/(I21-I20)</f>
        <v>-1.7966799999999949E-3</v>
      </c>
    </row>
    <row r="21" spans="2:14">
      <c r="B21" s="16">
        <v>2</v>
      </c>
      <c r="C21" s="3">
        <v>0.97100953919771293</v>
      </c>
      <c r="D21" s="7">
        <f t="shared" si="5"/>
        <v>2.9856000000000105E-2</v>
      </c>
      <c r="E21" s="7">
        <f t="shared" si="0"/>
        <v>2.941898664255644E-2</v>
      </c>
      <c r="F21" s="7">
        <f t="shared" si="1"/>
        <v>0.10799476820060239</v>
      </c>
      <c r="G21" s="7">
        <f t="shared" si="2"/>
        <v>0.11121905999999959</v>
      </c>
      <c r="H21" s="7"/>
      <c r="I21" s="16">
        <v>2</v>
      </c>
      <c r="J21" s="3">
        <v>1.0149170065826705</v>
      </c>
      <c r="K21" s="7">
        <f t="shared" si="6"/>
        <v>-1.4697760000000004E-2</v>
      </c>
      <c r="L21" s="7">
        <f t="shared" si="3"/>
        <v>-6.9236230579639915E-3</v>
      </c>
      <c r="M21" s="7">
        <f t="shared" si="7"/>
        <v>-3.8361772119791755E-2</v>
      </c>
      <c r="N21" s="7">
        <f t="shared" si="4"/>
        <v>-3.7797940000000363E-2</v>
      </c>
    </row>
    <row r="22" spans="2:14">
      <c r="B22" s="16">
        <v>3</v>
      </c>
      <c r="C22" s="3">
        <v>0.94609436258131707</v>
      </c>
      <c r="D22" s="7">
        <f t="shared" si="5"/>
        <v>5.6977019999999934E-2</v>
      </c>
      <c r="E22" s="7">
        <f t="shared" si="0"/>
        <v>5.5412965875985917E-2</v>
      </c>
      <c r="F22" s="7">
        <f t="shared" si="1"/>
        <v>0.17957792497702599</v>
      </c>
      <c r="G22" s="7">
        <f t="shared" si="2"/>
        <v>0.1898097400000005</v>
      </c>
      <c r="H22" s="7"/>
      <c r="I22" s="16">
        <v>3</v>
      </c>
      <c r="J22" s="3">
        <v>1.0229109759145587</v>
      </c>
      <c r="K22" s="7">
        <f t="shared" si="6"/>
        <v>-2.2397820000000124E-2</v>
      </c>
      <c r="L22" s="7">
        <f t="shared" si="3"/>
        <v>-1.4806842237029227E-2</v>
      </c>
      <c r="M22" s="7">
        <f t="shared" si="7"/>
        <v>-5.156500367051093E-2</v>
      </c>
      <c r="N22" s="7">
        <f t="shared" si="4"/>
        <v>-5.0410059999999479E-2</v>
      </c>
    </row>
    <row r="23" spans="2:14">
      <c r="B23" s="16">
        <v>4</v>
      </c>
      <c r="C23" s="3">
        <v>0.91727534000645017</v>
      </c>
      <c r="D23" s="7">
        <f t="shared" si="5"/>
        <v>9.0185200000000076E-2</v>
      </c>
      <c r="E23" s="7">
        <f t="shared" si="0"/>
        <v>8.634759006516006E-2</v>
      </c>
      <c r="F23" s="7">
        <f t="shared" si="1"/>
        <v>0.25662997443003266</v>
      </c>
      <c r="G23" s="7">
        <f t="shared" si="2"/>
        <v>0.27977420000000008</v>
      </c>
      <c r="H23" s="7"/>
      <c r="I23" s="16">
        <v>4</v>
      </c>
      <c r="J23" s="3">
        <v>1.0302914760524406</v>
      </c>
      <c r="K23" s="7">
        <f t="shared" si="6"/>
        <v>-2.9400879999999963E-2</v>
      </c>
      <c r="L23" s="7">
        <f t="shared" si="3"/>
        <v>-2.2652460616392475E-2</v>
      </c>
      <c r="M23" s="7">
        <f t="shared" si="7"/>
        <v>-6.1107081984578586E-2</v>
      </c>
      <c r="N23" s="7">
        <f t="shared" si="4"/>
        <v>-5.9310479999999832E-2</v>
      </c>
    </row>
    <row r="24" spans="2:14">
      <c r="B24" s="16">
        <v>5</v>
      </c>
      <c r="C24" s="3">
        <v>0.88644387968119931</v>
      </c>
      <c r="D24" s="7">
        <f t="shared" si="5"/>
        <v>0.12810300000000008</v>
      </c>
      <c r="E24" s="7">
        <f t="shared" si="0"/>
        <v>0.12053746096391273</v>
      </c>
      <c r="F24" s="7">
        <f t="shared" si="1"/>
        <v>0.33385089836654985</v>
      </c>
      <c r="G24" s="7">
        <f t="shared" si="2"/>
        <v>0.37661820000000001</v>
      </c>
      <c r="H24" s="7"/>
      <c r="I24" s="16">
        <v>5</v>
      </c>
      <c r="J24" s="3">
        <v>1.0366806646201208</v>
      </c>
      <c r="K24" s="7">
        <f t="shared" si="6"/>
        <v>-3.5382799999999937E-2</v>
      </c>
      <c r="L24" s="7">
        <f t="shared" si="3"/>
        <v>-2.9841748667109116E-2</v>
      </c>
      <c r="M24" s="7">
        <f t="shared" si="7"/>
        <v>-6.6676148839145813E-2</v>
      </c>
      <c r="N24" s="7">
        <f t="shared" si="4"/>
        <v>-6.431696000000009E-2</v>
      </c>
    </row>
    <row r="25" spans="2:14">
      <c r="B25" s="16">
        <v>6</v>
      </c>
      <c r="C25" s="3">
        <v>0.85505003667309598</v>
      </c>
      <c r="D25" s="7">
        <f t="shared" si="5"/>
        <v>0.16952220000000007</v>
      </c>
      <c r="E25" s="7">
        <f t="shared" si="0"/>
        <v>0.1565952893330734</v>
      </c>
      <c r="F25" s="7">
        <f t="shared" si="1"/>
        <v>0.40765590426586062</v>
      </c>
      <c r="G25" s="7">
        <f t="shared" si="2"/>
        <v>0.47676262999999874</v>
      </c>
      <c r="H25" s="7"/>
      <c r="I25" s="16">
        <v>6</v>
      </c>
      <c r="J25" s="3">
        <v>1.0418893270982785</v>
      </c>
      <c r="K25" s="7">
        <f t="shared" si="6"/>
        <v>-4.0205159999999962E-2</v>
      </c>
      <c r="L25" s="7">
        <f t="shared" si="3"/>
        <v>-3.6023940280861498E-2</v>
      </c>
      <c r="M25" s="7">
        <f t="shared" si="7"/>
        <v>-6.8478821994917435E-2</v>
      </c>
      <c r="N25" s="7">
        <f t="shared" si="4"/>
        <v>-6.5725620000000262E-2</v>
      </c>
    </row>
    <row r="26" spans="2:14">
      <c r="B26" s="16">
        <v>7</v>
      </c>
      <c r="C26" s="3">
        <v>0.82412124425594713</v>
      </c>
      <c r="D26" s="7">
        <f t="shared" si="5"/>
        <v>0.21341368999999988</v>
      </c>
      <c r="E26" s="7">
        <f t="shared" si="0"/>
        <v>0.19343761880953889</v>
      </c>
      <c r="F26" s="7">
        <f t="shared" si="1"/>
        <v>0.47591842317190308</v>
      </c>
      <c r="G26" s="7">
        <f t="shared" si="2"/>
        <v>0.57748593000000037</v>
      </c>
      <c r="H26" s="7"/>
      <c r="I26" s="16">
        <v>7</v>
      </c>
      <c r="J26" s="3">
        <v>1.0458620332691642</v>
      </c>
      <c r="K26" s="7">
        <f t="shared" si="6"/>
        <v>-4.3850940000000005E-2</v>
      </c>
      <c r="L26" s="7">
        <f t="shared" si="3"/>
        <v>-4.1035725692468258E-2</v>
      </c>
      <c r="M26" s="7">
        <f t="shared" si="7"/>
        <v>-6.701036760941817E-2</v>
      </c>
      <c r="N26" s="7">
        <f t="shared" si="4"/>
        <v>-6.4071899999999626E-2</v>
      </c>
    </row>
    <row r="27" spans="2:14">
      <c r="B27" s="16">
        <v>8</v>
      </c>
      <c r="C27" s="3">
        <v>0.79432993313521261</v>
      </c>
      <c r="D27" s="7">
        <f t="shared" si="5"/>
        <v>0.25892271999999994</v>
      </c>
      <c r="E27" s="7">
        <f t="shared" si="0"/>
        <v>0.23025637112900954</v>
      </c>
      <c r="F27" s="7">
        <f t="shared" si="1"/>
        <v>0.53762245231383277</v>
      </c>
      <c r="G27" s="7">
        <f t="shared" si="2"/>
        <v>0.67682512000000061</v>
      </c>
      <c r="H27" s="7"/>
      <c r="I27" s="16">
        <v>8</v>
      </c>
      <c r="J27" s="3">
        <v>1.0486341414471554</v>
      </c>
      <c r="K27" s="7">
        <f t="shared" si="6"/>
        <v>-4.6378559999999958E-2</v>
      </c>
      <c r="L27" s="7">
        <f t="shared" si="3"/>
        <v>-4.4841457582981817E-2</v>
      </c>
      <c r="M27" s="7">
        <f t="shared" si="7"/>
        <v>-6.290027413813172E-2</v>
      </c>
      <c r="N27" s="7">
        <f t="shared" si="4"/>
        <v>-5.9983049999999927E-2</v>
      </c>
    </row>
    <row r="28" spans="2:14">
      <c r="B28" s="16">
        <v>9</v>
      </c>
      <c r="C28" s="3">
        <v>0.76607435431882687</v>
      </c>
      <c r="D28" s="7">
        <f t="shared" si="5"/>
        <v>0.30535632000000001</v>
      </c>
      <c r="E28" s="7">
        <f t="shared" si="0"/>
        <v>0.26647604565102789</v>
      </c>
      <c r="F28" s="7">
        <f t="shared" si="1"/>
        <v>0.59251800305375668</v>
      </c>
      <c r="G28" s="7">
        <f t="shared" si="2"/>
        <v>0.7734471200000006</v>
      </c>
      <c r="H28" s="7"/>
      <c r="I28" s="16">
        <v>9</v>
      </c>
      <c r="J28" s="3">
        <v>1.050298997543172</v>
      </c>
      <c r="K28" s="7">
        <f t="shared" si="6"/>
        <v>-4.7890169999999954E-2</v>
      </c>
      <c r="L28" s="7">
        <f t="shared" si="3"/>
        <v>-4.7488499702319019E-2</v>
      </c>
      <c r="M28" s="7">
        <f t="shared" si="7"/>
        <v>-5.6797512530669871E-2</v>
      </c>
      <c r="N28" s="7">
        <f t="shared" si="4"/>
        <v>-5.4077469999998962E-2</v>
      </c>
    </row>
    <row r="29" spans="2:14">
      <c r="B29" s="16">
        <v>10</v>
      </c>
      <c r="C29" s="3">
        <v>0.73955449533023099</v>
      </c>
      <c r="D29" s="7">
        <f t="shared" si="5"/>
        <v>0.35216540000000007</v>
      </c>
      <c r="E29" s="7">
        <f t="shared" si="0"/>
        <v>0.30170730741628438</v>
      </c>
      <c r="F29" s="7">
        <f t="shared" si="1"/>
        <v>0.6408503205303141</v>
      </c>
      <c r="G29" s="7">
        <f t="shared" si="2"/>
        <v>0.86653563000000045</v>
      </c>
      <c r="H29" s="7"/>
      <c r="I29" s="16">
        <v>10</v>
      </c>
      <c r="J29" s="3">
        <v>1.0509819797578768</v>
      </c>
      <c r="K29" s="7">
        <f t="shared" si="6"/>
        <v>-4.8508899999999855E-2</v>
      </c>
      <c r="L29" s="7">
        <f t="shared" si="3"/>
        <v>-4.9074883198048071E-2</v>
      </c>
      <c r="M29" s="7">
        <f t="shared" si="7"/>
        <v>-4.9317339909959498E-2</v>
      </c>
      <c r="N29" s="7">
        <f t="shared" si="4"/>
        <v>-4.6925010000001266E-2</v>
      </c>
    </row>
    <row r="30" spans="2:14">
      <c r="B30" s="16">
        <v>11</v>
      </c>
      <c r="C30" s="3">
        <v>0.71483392552915914</v>
      </c>
      <c r="D30" s="7">
        <f t="shared" si="5"/>
        <v>0.39892633000000011</v>
      </c>
      <c r="E30" s="7">
        <f t="shared" si="0"/>
        <v>0.33570503525463519</v>
      </c>
      <c r="F30" s="7">
        <f t="shared" si="1"/>
        <v>0.68314365775072627</v>
      </c>
      <c r="G30" s="7">
        <f t="shared" si="2"/>
        <v>0.95566764999999965</v>
      </c>
      <c r="H30" s="7"/>
      <c r="I30" s="16">
        <v>11</v>
      </c>
      <c r="J30" s="3">
        <v>1.0508229577789108</v>
      </c>
      <c r="K30" s="7">
        <f t="shared" si="6"/>
        <v>-4.8364909999999983E-2</v>
      </c>
      <c r="L30" s="7">
        <f t="shared" si="3"/>
        <v>-4.9724945941806611E-2</v>
      </c>
      <c r="M30" s="7">
        <f t="shared" si="7"/>
        <v>-4.0988894177914133E-2</v>
      </c>
      <c r="N30" s="7">
        <f t="shared" si="4"/>
        <v>-3.9006469999999793E-2</v>
      </c>
    </row>
    <row r="31" spans="2:14">
      <c r="B31" s="16">
        <v>12</v>
      </c>
      <c r="C31" s="3">
        <v>0.69188761221171668</v>
      </c>
      <c r="D31" s="7">
        <f t="shared" si="5"/>
        <v>0.44532144000000007</v>
      </c>
      <c r="E31" s="7">
        <f t="shared" si="0"/>
        <v>0.36833174665309099</v>
      </c>
      <c r="F31" s="7">
        <f t="shared" si="1"/>
        <v>0.72006667942322911</v>
      </c>
      <c r="G31" s="7">
        <f t="shared" si="2"/>
        <v>1.0407278099999999</v>
      </c>
      <c r="H31" s="7"/>
      <c r="I31" s="16">
        <v>12</v>
      </c>
      <c r="J31" s="3">
        <v>1.0499625079387664</v>
      </c>
      <c r="K31" s="7">
        <f t="shared" si="6"/>
        <v>-4.7585039999999967E-2</v>
      </c>
      <c r="L31" s="7">
        <f t="shared" si="3"/>
        <v>-4.9573626495906263E-2</v>
      </c>
      <c r="M31" s="7">
        <f t="shared" si="7"/>
        <v>-3.2259363082661446E-2</v>
      </c>
      <c r="N31" s="7">
        <f t="shared" si="4"/>
        <v>-3.0724299999998483E-2</v>
      </c>
    </row>
    <row r="32" spans="2:14">
      <c r="B32" s="16">
        <v>13</v>
      </c>
      <c r="C32" s="3">
        <v>0.67063596871652209</v>
      </c>
      <c r="D32" s="7">
        <f t="shared" si="5"/>
        <v>0.49112193000000004</v>
      </c>
      <c r="E32" s="7">
        <f t="shared" si="0"/>
        <v>0.39952880976966837</v>
      </c>
      <c r="F32" s="7">
        <f t="shared" si="1"/>
        <v>0.75232164951125202</v>
      </c>
      <c r="G32" s="7">
        <f t="shared" si="2"/>
        <v>1.1218033100000016</v>
      </c>
      <c r="H32" s="7"/>
      <c r="I32" s="16">
        <v>13</v>
      </c>
      <c r="J32" s="3">
        <v>1.0485346340531292</v>
      </c>
      <c r="K32" s="7">
        <f t="shared" si="6"/>
        <v>-4.6288059999999853E-2</v>
      </c>
      <c r="L32" s="7">
        <f t="shared" si="3"/>
        <v>-4.8754456806947427E-2</v>
      </c>
      <c r="M32" s="7">
        <f t="shared" si="7"/>
        <v>-2.3468239267301585E-2</v>
      </c>
      <c r="N32" s="7">
        <f t="shared" si="4"/>
        <v>-2.2381940000002376E-2</v>
      </c>
    </row>
    <row r="33" spans="2:14">
      <c r="B33" s="16">
        <v>14</v>
      </c>
      <c r="C33" s="3">
        <v>0.65096936499110181</v>
      </c>
      <c r="D33" s="7">
        <f t="shared" si="5"/>
        <v>0.53617060000000016</v>
      </c>
      <c r="E33" s="7">
        <f t="shared" si="0"/>
        <v>0.4292926962662526</v>
      </c>
      <c r="F33" s="7">
        <f t="shared" si="1"/>
        <v>0.78060525959811733</v>
      </c>
      <c r="G33" s="7">
        <f t="shared" si="2"/>
        <v>1.1991428499999959</v>
      </c>
      <c r="H33" s="7"/>
      <c r="I33" s="16">
        <v>14</v>
      </c>
      <c r="J33" s="3">
        <v>1.0466606334356661</v>
      </c>
      <c r="K33" s="7">
        <f t="shared" si="6"/>
        <v>-4.4580480000000033E-2</v>
      </c>
      <c r="L33" s="7">
        <f t="shared" si="3"/>
        <v>-4.7393602815369952E-2</v>
      </c>
      <c r="M33" s="7">
        <f t="shared" si="7"/>
        <v>-1.4877265643472387E-2</v>
      </c>
      <c r="N33" s="7">
        <f t="shared" si="4"/>
        <v>-1.4214029999998878E-2</v>
      </c>
    </row>
    <row r="34" spans="2:14">
      <c r="B34" s="16">
        <v>15</v>
      </c>
      <c r="C34" s="3">
        <v>0.63276371416481125</v>
      </c>
      <c r="D34" s="7">
        <f t="shared" si="5"/>
        <v>0.58036874999999988</v>
      </c>
      <c r="E34" s="7">
        <f t="shared" si="0"/>
        <v>0.45765820588453121</v>
      </c>
      <c r="F34" s="7">
        <f t="shared" si="1"/>
        <v>0.80555393796542862</v>
      </c>
      <c r="G34" s="7">
        <f t="shared" si="2"/>
        <v>1.2730722700000019</v>
      </c>
      <c r="H34" s="7"/>
      <c r="I34" s="16">
        <v>15</v>
      </c>
      <c r="J34" s="3">
        <v>1.0444475627006677</v>
      </c>
      <c r="K34" s="7">
        <f t="shared" si="6"/>
        <v>-4.2556049999999956E-2</v>
      </c>
      <c r="L34" s="7">
        <f t="shared" si="3"/>
        <v>-4.5604747001998999E-2</v>
      </c>
      <c r="M34" s="7">
        <f t="shared" si="7"/>
        <v>-6.6607867750390817E-3</v>
      </c>
      <c r="N34" s="7">
        <f t="shared" si="4"/>
        <v>-6.3773300000011801E-3</v>
      </c>
    </row>
    <row r="35" spans="2:14">
      <c r="B35" s="16">
        <v>16</v>
      </c>
      <c r="C35" s="3">
        <v>0.61589145804862722</v>
      </c>
      <c r="D35" s="7">
        <f t="shared" si="5"/>
        <v>0.62366272</v>
      </c>
      <c r="E35" s="7">
        <f t="shared" si="0"/>
        <v>0.48468453544096235</v>
      </c>
      <c r="F35" s="7">
        <f t="shared" si="1"/>
        <v>0.82774407729211552</v>
      </c>
      <c r="G35" s="7">
        <f t="shared" si="2"/>
        <v>1.3439772000000065</v>
      </c>
      <c r="H35" s="7"/>
      <c r="I35" s="16">
        <v>16</v>
      </c>
      <c r="J35" s="3">
        <v>1.0419867302573107</v>
      </c>
      <c r="K35" s="7">
        <f t="shared" si="6"/>
        <v>-4.0294880000000033E-2</v>
      </c>
      <c r="L35" s="7">
        <f t="shared" si="3"/>
        <v>-4.3488097499751119E-2</v>
      </c>
      <c r="M35" s="7">
        <f t="shared" si="7"/>
        <v>1.0655356303597217E-3</v>
      </c>
      <c r="N35" s="7">
        <f t="shared" si="4"/>
        <v>1.0225999999986524E-3</v>
      </c>
    </row>
    <row r="36" spans="2:14">
      <c r="B36" s="16">
        <v>17</v>
      </c>
      <c r="C36" s="3">
        <v>0.60022778884677841</v>
      </c>
      <c r="D36" s="7">
        <f t="shared" si="5"/>
        <v>0.66603416000000037</v>
      </c>
      <c r="E36" s="7">
        <f t="shared" si="0"/>
        <v>0.51044604773612356</v>
      </c>
      <c r="F36" s="7">
        <f t="shared" si="1"/>
        <v>0.84768081826124808</v>
      </c>
      <c r="G36" s="7">
        <f t="shared" si="2"/>
        <v>1.4122651999999913</v>
      </c>
      <c r="H36" s="7"/>
      <c r="I36" s="16">
        <v>17</v>
      </c>
      <c r="J36" s="3">
        <v>1.0393545790990202</v>
      </c>
      <c r="K36" s="7">
        <f t="shared" si="6"/>
        <v>-3.786444000000011E-2</v>
      </c>
      <c r="L36" s="7">
        <f t="shared" si="3"/>
        <v>-4.1129208372265143E-2</v>
      </c>
      <c r="M36" s="7">
        <f t="shared" si="7"/>
        <v>8.2384232841391809E-3</v>
      </c>
      <c r="N36" s="7">
        <f t="shared" si="4"/>
        <v>7.9264800000022895E-3</v>
      </c>
    </row>
    <row r="37" spans="2:14">
      <c r="B37" s="16">
        <v>18</v>
      </c>
      <c r="C37" s="3">
        <v>0.5856544733249146</v>
      </c>
      <c r="D37" s="7">
        <f t="shared" si="5"/>
        <v>0.70749143999999986</v>
      </c>
      <c r="E37" s="7">
        <f t="shared" si="0"/>
        <v>0.5350252992730824</v>
      </c>
      <c r="F37" s="7">
        <f t="shared" si="1"/>
        <v>0.86578879130427711</v>
      </c>
      <c r="G37" s="7">
        <f t="shared" si="2"/>
        <v>1.4783269499999996</v>
      </c>
      <c r="H37" s="7"/>
      <c r="I37" s="16">
        <v>18</v>
      </c>
      <c r="J37" s="3">
        <v>1.0366137147104297</v>
      </c>
      <c r="K37" s="7">
        <f t="shared" si="6"/>
        <v>-3.5320499999999977E-2</v>
      </c>
      <c r="L37" s="7">
        <f t="shared" si="3"/>
        <v>-3.8599923483068226E-2</v>
      </c>
      <c r="M37" s="7">
        <f t="shared" si="7"/>
        <v>1.4835092898729882E-2</v>
      </c>
      <c r="N37" s="7">
        <f t="shared" si="4"/>
        <v>1.4311110000000293E-2</v>
      </c>
    </row>
    <row r="38" spans="2:14">
      <c r="B38" s="16">
        <v>19</v>
      </c>
      <c r="C38" s="3">
        <v>0.5720621776898005</v>
      </c>
      <c r="D38" s="7">
        <f t="shared" si="5"/>
        <v>0.74806172999999987</v>
      </c>
      <c r="E38" s="7">
        <f t="shared" si="0"/>
        <v>0.55850759125510518</v>
      </c>
      <c r="F38" s="7">
        <f t="shared" si="1"/>
        <v>0.88243058212824221</v>
      </c>
      <c r="G38" s="7">
        <f t="shared" si="2"/>
        <v>1.5425431300000021</v>
      </c>
      <c r="H38" s="7"/>
      <c r="I38" s="16">
        <v>19</v>
      </c>
      <c r="J38" s="3">
        <v>1.0338143192360103</v>
      </c>
      <c r="K38" s="7">
        <f t="shared" si="6"/>
        <v>-3.2708309999999963E-2</v>
      </c>
      <c r="L38" s="7">
        <f t="shared" si="3"/>
        <v>-3.5959357160990288E-2</v>
      </c>
      <c r="M38" s="7">
        <f t="shared" si="7"/>
        <v>2.0864326871245852E-2</v>
      </c>
      <c r="N38" s="7">
        <f t="shared" si="4"/>
        <v>2.0181889999999814E-2</v>
      </c>
    </row>
    <row r="39" spans="2:14">
      <c r="B39" s="16">
        <v>20</v>
      </c>
      <c r="C39" s="3">
        <v>0.55935112584516555</v>
      </c>
      <c r="D39" s="7">
        <f t="shared" si="5"/>
        <v>0.78778579999999998</v>
      </c>
      <c r="E39" s="7">
        <f t="shared" si="0"/>
        <v>0.5809778709171719</v>
      </c>
      <c r="F39" s="7">
        <f t="shared" si="1"/>
        <v>0.89791323434831738</v>
      </c>
      <c r="G39" s="7">
        <f t="shared" si="2"/>
        <v>1.605276529999994</v>
      </c>
      <c r="H39" s="7"/>
      <c r="I39" s="16">
        <v>20</v>
      </c>
      <c r="J39" s="3">
        <v>1.0309956469301795</v>
      </c>
      <c r="K39" s="7">
        <f t="shared" si="6"/>
        <v>-3.0063799999999974E-2</v>
      </c>
      <c r="L39" s="7">
        <f t="shared" si="3"/>
        <v>-3.3255184753726144E-2</v>
      </c>
      <c r="M39" s="7">
        <f t="shared" si="7"/>
        <v>2.6360641040097697E-2</v>
      </c>
      <c r="N39" s="7">
        <f t="shared" si="4"/>
        <v>2.5568139999996409E-2</v>
      </c>
    </row>
    <row r="40" spans="2:14">
      <c r="B40" s="16">
        <v>21</v>
      </c>
      <c r="C40" s="3">
        <v>0.54743109119444888</v>
      </c>
      <c r="D40" s="7">
        <f t="shared" si="5"/>
        <v>0.82671392999999971</v>
      </c>
      <c r="E40" s="7">
        <f t="shared" si="0"/>
        <v>0.60251868604467718</v>
      </c>
      <c r="F40" s="7">
        <f t="shared" si="1"/>
        <v>0.91247379385780736</v>
      </c>
      <c r="G40" s="7">
        <f t="shared" si="2"/>
        <v>1.6668285900000051</v>
      </c>
      <c r="H40" s="7"/>
      <c r="I40" s="16">
        <v>21</v>
      </c>
      <c r="J40" s="3">
        <v>1.0281874082124249</v>
      </c>
      <c r="K40" s="7">
        <f t="shared" si="6"/>
        <v>-2.7414660000000146E-2</v>
      </c>
      <c r="L40" s="7">
        <f t="shared" si="3"/>
        <v>-3.0524982843736309E-2</v>
      </c>
      <c r="M40" s="7">
        <f t="shared" si="7"/>
        <v>3.1355993912066588E-2</v>
      </c>
      <c r="N40" s="7">
        <f t="shared" si="4"/>
        <v>3.0496380000005208E-2</v>
      </c>
    </row>
    <row r="41" spans="2:14">
      <c r="B41" s="16">
        <v>22</v>
      </c>
      <c r="C41" s="3">
        <v>0.53622150529645285</v>
      </c>
      <c r="D41" s="7">
        <f t="shared" si="5"/>
        <v>0.86490095999999994</v>
      </c>
      <c r="E41" s="7">
        <f t="shared" si="0"/>
        <v>0.62320794712804117</v>
      </c>
      <c r="F41" s="7">
        <f t="shared" si="1"/>
        <v>0.92631369550048737</v>
      </c>
      <c r="G41" s="7">
        <f t="shared" si="2"/>
        <v>1.7274833000000065</v>
      </c>
      <c r="H41" s="7"/>
      <c r="I41" s="16">
        <v>22</v>
      </c>
      <c r="J41" s="3">
        <v>1.0254121115895296</v>
      </c>
      <c r="K41" s="7">
        <f t="shared" si="6"/>
        <v>-2.4782339999999903E-2</v>
      </c>
      <c r="L41" s="7">
        <f t="shared" si="3"/>
        <v>-2.7797454126256227E-2</v>
      </c>
      <c r="M41" s="7">
        <f t="shared" si="7"/>
        <v>3.5907296838733324E-2</v>
      </c>
      <c r="N41" s="7">
        <f t="shared" si="4"/>
        <v>3.5017429999994909E-2</v>
      </c>
    </row>
    <row r="42" spans="2:14">
      <c r="B42" s="16">
        <v>23</v>
      </c>
      <c r="C42" s="3">
        <v>0.52565055379861525</v>
      </c>
      <c r="D42" s="7">
        <f t="shared" si="5"/>
        <v>0.90240454000000025</v>
      </c>
      <c r="E42" s="7">
        <f t="shared" si="0"/>
        <v>0.64311863341074227</v>
      </c>
      <c r="F42" s="7">
        <f t="shared" si="1"/>
        <v>0.93959635945780096</v>
      </c>
      <c r="G42" s="7">
        <f t="shared" si="2"/>
        <v>1.7874923799999927</v>
      </c>
      <c r="H42" s="7"/>
      <c r="I42" s="16">
        <v>23</v>
      </c>
      <c r="J42" s="3">
        <v>1.0226855692367591</v>
      </c>
      <c r="K42" s="7">
        <f t="shared" si="6"/>
        <v>-2.2182350000000128E-2</v>
      </c>
      <c r="L42" s="7">
        <f t="shared" si="3"/>
        <v>-2.5094591873218615E-2</v>
      </c>
      <c r="M42" s="7">
        <f t="shared" si="7"/>
        <v>4.0064535550165696E-2</v>
      </c>
      <c r="N42" s="7">
        <f t="shared" si="4"/>
        <v>3.9175810000004474E-2</v>
      </c>
    </row>
    <row r="43" spans="2:14">
      <c r="B43" s="16">
        <v>24</v>
      </c>
      <c r="C43" s="3">
        <v>0.51565444386874493</v>
      </c>
      <c r="D43" s="7">
        <f t="shared" si="5"/>
        <v>0.93928319999999998</v>
      </c>
      <c r="E43" s="7">
        <f t="shared" si="0"/>
        <v>0.66231842026292453</v>
      </c>
      <c r="F43" s="7">
        <f t="shared" si="1"/>
        <v>0.95243796780171119</v>
      </c>
      <c r="G43" s="7">
        <f t="shared" si="2"/>
        <v>1.8470469499999993</v>
      </c>
      <c r="H43" s="7"/>
      <c r="I43" s="16">
        <v>24</v>
      </c>
      <c r="J43" s="3">
        <v>1.0200186410446688</v>
      </c>
      <c r="K43" s="7">
        <f t="shared" si="6"/>
        <v>-1.9625759999999937E-2</v>
      </c>
      <c r="L43" s="7">
        <f t="shared" si="3"/>
        <v>-2.2432078274384537E-2</v>
      </c>
      <c r="M43" s="7">
        <f t="shared" si="7"/>
        <v>4.3879406704934079E-2</v>
      </c>
      <c r="N43" s="7">
        <f t="shared" si="4"/>
        <v>4.3018240000000652E-2</v>
      </c>
    </row>
    <row r="44" spans="2:14">
      <c r="B44" s="16">
        <v>25</v>
      </c>
      <c r="C44" s="3">
        <v>0.50617694047675543</v>
      </c>
      <c r="D44" s="7">
        <f t="shared" si="5"/>
        <v>0.97559374999999982</v>
      </c>
      <c r="E44" s="7">
        <f>1/(B44-B43)*LN(1/C44)</f>
        <v>0.6808689860834588</v>
      </c>
      <c r="F44" s="7">
        <f t="shared" si="1"/>
        <v>0.96493846976383246</v>
      </c>
      <c r="G44" s="7">
        <f t="shared" si="2"/>
        <v>1.9063264099999913</v>
      </c>
      <c r="H44" s="7"/>
      <c r="I44" s="16">
        <v>25</v>
      </c>
      <c r="J44" s="3">
        <v>1.0174181995767539</v>
      </c>
      <c r="K44" s="7">
        <f t="shared" si="6"/>
        <v>-1.7119999999999913E-2</v>
      </c>
      <c r="L44" s="7">
        <f t="shared" si="3"/>
        <v>-1.982090266317315E-2</v>
      </c>
      <c r="M44" s="7">
        <f t="shared" si="7"/>
        <v>4.7412502034835831E-2</v>
      </c>
      <c r="N44" s="7">
        <f t="shared" si="4"/>
        <v>4.6600799999999443E-2</v>
      </c>
    </row>
    <row r="45" spans="2:14">
      <c r="B45" s="16">
        <v>26</v>
      </c>
      <c r="C45" s="3">
        <v>0.49716833795769499</v>
      </c>
      <c r="D45" s="7">
        <f t="shared" si="5"/>
        <v>1.0113911599999996</v>
      </c>
      <c r="E45" s="7">
        <f t="shared" si="0"/>
        <v>0.69882660206979308</v>
      </c>
      <c r="F45" s="7">
        <f t="shared" si="1"/>
        <v>0.9771723616404917</v>
      </c>
      <c r="G45" s="7">
        <f t="shared" si="2"/>
        <v>1.9654758500000078</v>
      </c>
      <c r="H45" s="7"/>
      <c r="I45" s="16">
        <v>26</v>
      </c>
      <c r="J45" s="3">
        <v>1.0148875890208648</v>
      </c>
      <c r="K45" s="7">
        <f t="shared" si="6"/>
        <v>-1.4669199999999938E-2</v>
      </c>
      <c r="L45" s="7">
        <f t="shared" si="3"/>
        <v>-1.7268241566519685E-2</v>
      </c>
      <c r="M45" s="7">
        <f t="shared" si="7"/>
        <v>5.0695725740022617E-2</v>
      </c>
      <c r="N45" s="7">
        <f t="shared" si="4"/>
        <v>4.9952059999997078E-2</v>
      </c>
    </row>
    <row r="46" spans="2:14">
      <c r="B46" s="16">
        <v>27</v>
      </c>
      <c r="C46" s="3">
        <v>0.48858479523237786</v>
      </c>
      <c r="D46" s="7">
        <f t="shared" si="5"/>
        <v>1.0467276299999999</v>
      </c>
      <c r="E46" s="7">
        <f t="shared" si="0"/>
        <v>0.71624223969227918</v>
      </c>
      <c r="F46" s="7">
        <f t="shared" si="1"/>
        <v>0.98919037409975086</v>
      </c>
      <c r="G46" s="7">
        <f t="shared" si="2"/>
        <v>2.0246032699999965</v>
      </c>
      <c r="H46" s="7"/>
      <c r="I46" s="16">
        <v>27</v>
      </c>
      <c r="J46" s="3">
        <v>1.0124283886621062</v>
      </c>
      <c r="K46" s="7">
        <f t="shared" si="6"/>
        <v>-1.2275820000000048E-2</v>
      </c>
      <c r="L46" s="7">
        <f t="shared" si="3"/>
        <v>-1.4777856627408001E-2</v>
      </c>
      <c r="M46" s="7">
        <f t="shared" si="7"/>
        <v>5.3803299621561058E-2</v>
      </c>
      <c r="N46" s="7">
        <f t="shared" si="4"/>
        <v>5.3142820000000701E-2</v>
      </c>
    </row>
    <row r="47" spans="2:14">
      <c r="B47" s="16">
        <v>28</v>
      </c>
      <c r="C47" s="3">
        <v>0.48038774746838547</v>
      </c>
      <c r="D47" s="7">
        <f t="shared" si="5"/>
        <v>1.0816517599999997</v>
      </c>
      <c r="E47" s="7">
        <f t="shared" si="0"/>
        <v>0.7331616939550486</v>
      </c>
      <c r="F47" s="7">
        <f t="shared" si="1"/>
        <v>1.0010353893198769</v>
      </c>
      <c r="G47" s="7">
        <f t="shared" si="2"/>
        <v>2.0838070800000068</v>
      </c>
      <c r="H47" s="7"/>
      <c r="I47" s="16">
        <v>28</v>
      </c>
      <c r="J47" s="3">
        <v>1.0100392242672509</v>
      </c>
      <c r="K47" s="7">
        <f t="shared" si="6"/>
        <v>-9.9394400000000216E-3</v>
      </c>
      <c r="L47" s="7">
        <f t="shared" si="3"/>
        <v>-1.2351790249964845E-2</v>
      </c>
      <c r="M47" s="7">
        <f t="shared" si="7"/>
        <v>5.6743397595795435E-2</v>
      </c>
      <c r="N47" s="7">
        <f t="shared" si="4"/>
        <v>5.6179399999995883E-2</v>
      </c>
    </row>
    <row r="48" spans="2:14">
      <c r="B48" s="16">
        <v>29</v>
      </c>
      <c r="C48" s="3">
        <v>0.47254315410571668</v>
      </c>
      <c r="D48" s="7">
        <f t="shared" si="5"/>
        <v>1.1162088400000001</v>
      </c>
      <c r="E48" s="7">
        <f t="shared" si="0"/>
        <v>0.74962620477813147</v>
      </c>
      <c r="F48" s="7">
        <f t="shared" si="1"/>
        <v>1.012723602458816</v>
      </c>
      <c r="G48" s="7">
        <f t="shared" si="2"/>
        <v>2.1431346399999924</v>
      </c>
      <c r="H48" s="7"/>
      <c r="I48" s="16">
        <v>29</v>
      </c>
      <c r="J48" s="3">
        <v>1.0077186004658967</v>
      </c>
      <c r="K48" s="7">
        <f t="shared" si="6"/>
        <v>-7.6594800000001628E-3</v>
      </c>
      <c r="L48" s="7">
        <f t="shared" si="3"/>
        <v>-9.9891660072429396E-3</v>
      </c>
      <c r="M48" s="7">
        <f t="shared" si="7"/>
        <v>5.9564150418855197E-2</v>
      </c>
      <c r="N48" s="7">
        <f t="shared" si="4"/>
        <v>5.9107920000004976E-2</v>
      </c>
    </row>
    <row r="49" spans="1:14">
      <c r="B49" s="17">
        <v>30</v>
      </c>
      <c r="C49" s="4">
        <v>0.46502117683188238</v>
      </c>
      <c r="D49" s="7">
        <f t="shared" si="5"/>
        <v>1.1504396999999997</v>
      </c>
      <c r="E49" s="7">
        <f t="shared" si="0"/>
        <v>0.7656723328578261</v>
      </c>
      <c r="F49" s="7">
        <f t="shared" si="1"/>
        <v>0.53497882316811762</v>
      </c>
      <c r="G49" s="7">
        <f t="shared" si="2"/>
        <v>1.1504396999999997</v>
      </c>
      <c r="H49" s="7"/>
      <c r="I49" s="17">
        <v>30</v>
      </c>
      <c r="J49" s="4">
        <v>1.0054635885940613</v>
      </c>
      <c r="K49" s="7">
        <f t="shared" si="6"/>
        <v>-5.4338999999999915E-3</v>
      </c>
      <c r="L49" s="7">
        <f t="shared" si="3"/>
        <v>-7.6889644705707694E-3</v>
      </c>
      <c r="M49" s="7">
        <f t="shared" si="7"/>
        <v>-5.4635885940612612E-3</v>
      </c>
      <c r="N49" s="7">
        <f t="shared" si="4"/>
        <v>-5.4338999999999915E-3</v>
      </c>
    </row>
    <row r="52" spans="1:14">
      <c r="A52" s="11"/>
    </row>
    <row r="53" spans="1:14">
      <c r="A53" s="12"/>
    </row>
    <row r="54" spans="1:14">
      <c r="A54" s="11"/>
    </row>
    <row r="55" spans="1:14">
      <c r="A55" s="12"/>
    </row>
    <row r="56" spans="1:14">
      <c r="A56" s="11"/>
    </row>
    <row r="57" spans="1:14">
      <c r="A57" s="12"/>
    </row>
    <row r="58" spans="1:14">
      <c r="A58" s="11"/>
    </row>
    <row r="59" spans="1:14">
      <c r="A59" s="12"/>
    </row>
    <row r="60" spans="1:14">
      <c r="A60" s="11"/>
    </row>
    <row r="61" spans="1:14">
      <c r="A61" s="12"/>
    </row>
    <row r="62" spans="1:14">
      <c r="A62" s="11"/>
    </row>
    <row r="63" spans="1:14">
      <c r="A63" s="12"/>
    </row>
    <row r="64" spans="1:14">
      <c r="A64" s="11"/>
    </row>
    <row r="65" spans="1:1">
      <c r="A65" s="12"/>
    </row>
    <row r="66" spans="1:1">
      <c r="A66" s="11"/>
    </row>
    <row r="67" spans="1:1">
      <c r="A67" s="12"/>
    </row>
    <row r="68" spans="1:1">
      <c r="A68" s="11"/>
    </row>
    <row r="69" spans="1:1">
      <c r="A69" s="12"/>
    </row>
    <row r="70" spans="1:1">
      <c r="A70" s="11"/>
    </row>
    <row r="71" spans="1:1">
      <c r="A71" s="12"/>
    </row>
    <row r="72" spans="1:1">
      <c r="A72" s="11"/>
    </row>
    <row r="73" spans="1:1">
      <c r="A73" s="12"/>
    </row>
    <row r="74" spans="1:1">
      <c r="A74" s="11"/>
    </row>
    <row r="75" spans="1:1">
      <c r="A75" s="12"/>
    </row>
    <row r="76" spans="1:1">
      <c r="A76" s="11"/>
    </row>
    <row r="77" spans="1:1">
      <c r="A77" s="12"/>
    </row>
    <row r="78" spans="1:1">
      <c r="A78" s="11"/>
    </row>
    <row r="79" spans="1:1">
      <c r="A79" s="12"/>
    </row>
    <row r="80" spans="1:1">
      <c r="A80" s="11"/>
    </row>
    <row r="81" spans="1:1">
      <c r="A81" s="12"/>
    </row>
    <row r="82" spans="1:1">
      <c r="A82" s="11"/>
    </row>
    <row r="83" spans="1:1">
      <c r="A83" s="12"/>
    </row>
    <row r="84" spans="1:1">
      <c r="A84" s="11"/>
    </row>
  </sheetData>
  <mergeCells count="8">
    <mergeCell ref="M14:M15"/>
    <mergeCell ref="N14:N15"/>
    <mergeCell ref="D14:D15"/>
    <mergeCell ref="E14:E15"/>
    <mergeCell ref="F14:F15"/>
    <mergeCell ref="G14:G15"/>
    <mergeCell ref="K14:K15"/>
    <mergeCell ref="L14:L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5:H50"/>
  <sheetViews>
    <sheetView workbookViewId="0">
      <selection activeCell="B20" sqref="B20"/>
    </sheetView>
  </sheetViews>
  <sheetFormatPr defaultColWidth="11.42578125" defaultRowHeight="15"/>
  <sheetData>
    <row r="15" spans="4:7">
      <c r="D15" s="8">
        <v>40576</v>
      </c>
      <c r="G15" s="8">
        <v>44229</v>
      </c>
    </row>
    <row r="16" spans="4:7" ht="15.75" thickBot="1"/>
    <row r="17" spans="3:8" ht="15.75" thickBot="1">
      <c r="C17">
        <f t="shared" ref="C17:C50" si="0">D17/100</f>
        <v>6.5480299999999998E-3</v>
      </c>
      <c r="D17" s="5">
        <v>0.65480300000000002</v>
      </c>
      <c r="E17" s="7">
        <f>1/(1+C17*Hoja1!B17)</f>
        <v>0.99836566791388237</v>
      </c>
      <c r="F17" s="7">
        <f t="shared" ref="F17:F50" si="1">G17/100</f>
        <v>-6.2676099999999998E-3</v>
      </c>
      <c r="G17" s="5">
        <v>-0.62676100000000001</v>
      </c>
      <c r="H17" s="7">
        <f>1/(1+F17*Hoja1!B17)</f>
        <v>1.0015693615365151</v>
      </c>
    </row>
    <row r="18" spans="3:8" ht="15.75" thickBot="1">
      <c r="C18">
        <f t="shared" si="0"/>
        <v>7.8429099999999998E-3</v>
      </c>
      <c r="D18" s="6">
        <v>0.78429099999999996</v>
      </c>
      <c r="E18" s="7">
        <f>1/(1+C18*Hoja1!B18)</f>
        <v>0.99609386274148315</v>
      </c>
      <c r="F18" s="7">
        <f t="shared" si="1"/>
        <v>-6.5111600000000002E-3</v>
      </c>
      <c r="G18" s="6">
        <v>-0.65111600000000003</v>
      </c>
      <c r="H18" s="7">
        <f>1/(1+F18*Hoja1!B18)</f>
        <v>1.0032662134190828</v>
      </c>
    </row>
    <row r="19" spans="3:8" ht="15.75" thickBot="1">
      <c r="C19">
        <f t="shared" si="0"/>
        <v>9.105799999999999E-3</v>
      </c>
      <c r="D19" s="5">
        <v>0.91057999999999995</v>
      </c>
      <c r="E19" s="7">
        <f>1/(1+C19*Hoja1!B19)</f>
        <v>0.99321697366092865</v>
      </c>
      <c r="F19" s="7">
        <f t="shared" si="1"/>
        <v>-6.7210000000000004E-3</v>
      </c>
      <c r="G19" s="5">
        <v>-0.67210000000000003</v>
      </c>
      <c r="H19" s="7">
        <f>1/(1+F19*Hoja1!B19)</f>
        <v>1.0050662878906851</v>
      </c>
    </row>
    <row r="20" spans="3:8" ht="15.75" thickBot="1">
      <c r="C20">
        <f t="shared" si="0"/>
        <v>1.033622E-2</v>
      </c>
      <c r="D20" s="5">
        <v>1.033622</v>
      </c>
      <c r="E20" s="7">
        <f>1/(1+C20*Hoja1!B20)</f>
        <v>0.9897695244460305</v>
      </c>
      <c r="F20" s="7">
        <f t="shared" si="1"/>
        <v>-6.8997099999999999E-3</v>
      </c>
      <c r="G20" s="6">
        <v>-0.689971</v>
      </c>
      <c r="H20" s="7">
        <f>1/(1+F20*Hoja1!B20)</f>
        <v>1.0069476467477418</v>
      </c>
    </row>
    <row r="21" spans="3:8" ht="15.75" thickBot="1">
      <c r="C21">
        <f t="shared" si="0"/>
        <v>1.4927999999999999E-2</v>
      </c>
      <c r="D21" s="5">
        <v>1.4927999999999999</v>
      </c>
      <c r="E21" s="7">
        <f>1/(1+C21*Hoja1!B21)</f>
        <v>0.97100953919771293</v>
      </c>
      <c r="F21" s="7">
        <f t="shared" si="1"/>
        <v>-7.3488799999999995E-3</v>
      </c>
      <c r="G21" s="5">
        <v>-0.73488799999999999</v>
      </c>
      <c r="H21" s="7">
        <f>1/(1+F21*Hoja1!B21)</f>
        <v>1.0149170065826705</v>
      </c>
    </row>
    <row r="22" spans="3:8" ht="15.75" thickBot="1">
      <c r="C22">
        <f t="shared" si="0"/>
        <v>1.899234E-2</v>
      </c>
      <c r="D22" s="5">
        <v>1.8992340000000001</v>
      </c>
      <c r="E22" s="7">
        <f>1/(1+C22*Hoja1!B22)</f>
        <v>0.94609436258131707</v>
      </c>
      <c r="F22" s="7">
        <f t="shared" si="1"/>
        <v>-7.4659399999999999E-3</v>
      </c>
      <c r="G22" s="6">
        <v>-0.74659399999999998</v>
      </c>
      <c r="H22" s="7">
        <f>1/(1+F22*Hoja1!B22)</f>
        <v>1.0229109759145587</v>
      </c>
    </row>
    <row r="23" spans="3:8" ht="15.75" thickBot="1">
      <c r="C23">
        <f t="shared" si="0"/>
        <v>2.2546300000000002E-2</v>
      </c>
      <c r="D23" s="5">
        <v>2.2546300000000001</v>
      </c>
      <c r="E23" s="7">
        <f>1/(1+C23*Hoja1!B23)</f>
        <v>0.91727534000645017</v>
      </c>
      <c r="F23" s="7">
        <f t="shared" si="1"/>
        <v>-7.3502199999999993E-3</v>
      </c>
      <c r="G23" s="5">
        <v>-0.73502199999999995</v>
      </c>
      <c r="H23" s="7">
        <f>1/(1+F23*Hoja1!B23)</f>
        <v>1.0302914760524406</v>
      </c>
    </row>
    <row r="24" spans="3:8" ht="15.75" thickBot="1">
      <c r="C24">
        <f t="shared" si="0"/>
        <v>2.5620599999999997E-2</v>
      </c>
      <c r="D24" s="5">
        <v>2.5620599999999998</v>
      </c>
      <c r="E24" s="7">
        <f>1/(1+C24*Hoja1!B24)</f>
        <v>0.88644387968119931</v>
      </c>
      <c r="F24" s="7">
        <f t="shared" si="1"/>
        <v>-7.0765599999999991E-3</v>
      </c>
      <c r="G24" s="6">
        <v>-0.70765599999999995</v>
      </c>
      <c r="H24" s="7">
        <f>1/(1+F24*Hoja1!B24)</f>
        <v>1.0366806646201208</v>
      </c>
    </row>
    <row r="25" spans="3:8" ht="15.75" thickBot="1">
      <c r="C25">
        <f t="shared" si="0"/>
        <v>2.82537E-2</v>
      </c>
      <c r="D25" s="5">
        <v>2.8253699999999999</v>
      </c>
      <c r="E25" s="7">
        <f>1/(1+C25*Hoja1!B25)</f>
        <v>0.85505003667309598</v>
      </c>
      <c r="F25" s="7">
        <f t="shared" si="1"/>
        <v>-6.7008599999999995E-3</v>
      </c>
      <c r="G25" s="5">
        <v>-0.67008599999999996</v>
      </c>
      <c r="H25" s="7">
        <f>1/(1+F25*Hoja1!B25)</f>
        <v>1.0418893270982785</v>
      </c>
    </row>
    <row r="26" spans="3:8" ht="15.75" thickBot="1">
      <c r="C26">
        <f t="shared" si="0"/>
        <v>3.0487669999999998E-2</v>
      </c>
      <c r="D26" s="5">
        <v>3.0487669999999998</v>
      </c>
      <c r="E26" s="7">
        <f>1/(1+C26*Hoja1!B26)</f>
        <v>0.82412124425594713</v>
      </c>
      <c r="F26" s="7">
        <f t="shared" si="1"/>
        <v>-6.2644200000000006E-3</v>
      </c>
      <c r="G26" s="6">
        <v>-0.62644200000000005</v>
      </c>
      <c r="H26" s="7">
        <f>1/(1+F26*Hoja1!B26)</f>
        <v>1.0458620332691642</v>
      </c>
    </row>
    <row r="27" spans="3:8" ht="15.75" thickBot="1">
      <c r="C27">
        <f t="shared" si="0"/>
        <v>3.2365339999999999E-2</v>
      </c>
      <c r="D27" s="5">
        <v>3.2365339999999998</v>
      </c>
      <c r="E27" s="7">
        <f>1/(1+C27*Hoja1!B27)</f>
        <v>0.79432993313521261</v>
      </c>
      <c r="F27" s="7">
        <f t="shared" si="1"/>
        <v>-5.7973199999999999E-3</v>
      </c>
      <c r="G27" s="5">
        <v>-0.57973200000000003</v>
      </c>
      <c r="H27" s="7">
        <f>1/(1+F27*Hoja1!B27)</f>
        <v>1.0486341414471554</v>
      </c>
    </row>
    <row r="28" spans="3:8" ht="15.75" thickBot="1">
      <c r="C28">
        <f t="shared" si="0"/>
        <v>3.3928479999999997E-2</v>
      </c>
      <c r="D28" s="5">
        <v>3.3928479999999999</v>
      </c>
      <c r="E28" s="7">
        <f>1/(1+C28*Hoja1!B28)</f>
        <v>0.76607435431882687</v>
      </c>
      <c r="F28" s="7">
        <f t="shared" si="1"/>
        <v>-5.3211299999999994E-3</v>
      </c>
      <c r="G28" s="6">
        <v>-0.53211299999999995</v>
      </c>
      <c r="H28" s="7">
        <f>1/(1+F28*Hoja1!B28)</f>
        <v>1.050298997543172</v>
      </c>
    </row>
    <row r="29" spans="3:8" ht="15.75" thickBot="1">
      <c r="C29">
        <f t="shared" si="0"/>
        <v>3.5216539999999998E-2</v>
      </c>
      <c r="D29" s="5">
        <v>3.5216539999999998</v>
      </c>
      <c r="E29" s="7">
        <f>1/(1+C29*Hoja1!B29)</f>
        <v>0.73955449533023099</v>
      </c>
      <c r="F29" s="7">
        <f t="shared" si="1"/>
        <v>-4.8508900000000001E-3</v>
      </c>
      <c r="G29" s="5">
        <v>-0.48508899999999999</v>
      </c>
      <c r="H29" s="7">
        <f>1/(1+F29*Hoja1!B29)</f>
        <v>1.0509819797578768</v>
      </c>
    </row>
    <row r="30" spans="3:8" ht="15.75" thickBot="1">
      <c r="C30">
        <f t="shared" si="0"/>
        <v>3.6266029999999998E-2</v>
      </c>
      <c r="D30" s="5">
        <v>3.6266029999999998</v>
      </c>
      <c r="E30" s="7">
        <f>1/(1+C30*Hoja1!B30)</f>
        <v>0.71483392552915914</v>
      </c>
      <c r="F30" s="7">
        <f t="shared" si="1"/>
        <v>-4.3968100000000001E-3</v>
      </c>
      <c r="G30" s="6">
        <v>-0.43968099999999999</v>
      </c>
      <c r="H30" s="7">
        <f>1/(1+F30*Hoja1!B30)</f>
        <v>1.0508229577789108</v>
      </c>
    </row>
    <row r="31" spans="3:8" ht="15.75" thickBot="1">
      <c r="C31">
        <f t="shared" si="0"/>
        <v>3.7110120000000003E-2</v>
      </c>
      <c r="D31" s="5">
        <v>3.7110120000000002</v>
      </c>
      <c r="E31" s="7">
        <f>1/(1+C31*Hoja1!B31)</f>
        <v>0.69188761221171668</v>
      </c>
      <c r="F31" s="7">
        <f t="shared" si="1"/>
        <v>-3.9654199999999999E-3</v>
      </c>
      <c r="G31" s="5">
        <v>-0.39654200000000001</v>
      </c>
      <c r="H31" s="7">
        <f>1/(1+F31*Hoja1!B31)</f>
        <v>1.0499625079387664</v>
      </c>
    </row>
    <row r="32" spans="3:8" ht="15.75" thickBot="1">
      <c r="C32">
        <f t="shared" si="0"/>
        <v>3.7778610000000004E-2</v>
      </c>
      <c r="D32" s="5">
        <v>3.7778610000000001</v>
      </c>
      <c r="E32" s="7">
        <f>1/(1+C32*Hoja1!B32)</f>
        <v>0.67063596871652209</v>
      </c>
      <c r="F32" s="7">
        <f t="shared" si="1"/>
        <v>-3.56062E-3</v>
      </c>
      <c r="G32" s="6">
        <v>-0.35606199999999999</v>
      </c>
      <c r="H32" s="7">
        <f>1/(1+F32*Hoja1!B32)</f>
        <v>1.0485346340531292</v>
      </c>
    </row>
    <row r="33" spans="3:8" ht="15.75" thickBot="1">
      <c r="C33">
        <f t="shared" si="0"/>
        <v>3.8297900000000003E-2</v>
      </c>
      <c r="D33" s="5">
        <v>3.82979</v>
      </c>
      <c r="E33" s="7">
        <f>1/(1+C33*Hoja1!B33)</f>
        <v>0.65096936499110181</v>
      </c>
      <c r="F33" s="7">
        <f t="shared" si="1"/>
        <v>-3.18432E-3</v>
      </c>
      <c r="G33" s="5">
        <v>-0.31843199999999999</v>
      </c>
      <c r="H33" s="7">
        <f>1/(1+F33*Hoja1!B33)</f>
        <v>1.0466606334356661</v>
      </c>
    </row>
    <row r="34" spans="3:8" ht="15.75" thickBot="1">
      <c r="C34">
        <f t="shared" si="0"/>
        <v>3.8691249999999996E-2</v>
      </c>
      <c r="D34" s="5">
        <v>3.8691249999999999</v>
      </c>
      <c r="E34" s="7">
        <f>1/(1+C34*Hoja1!B34)</f>
        <v>0.63276371416481125</v>
      </c>
      <c r="F34" s="7">
        <f t="shared" si="1"/>
        <v>-2.8370699999999997E-3</v>
      </c>
      <c r="G34" s="6">
        <v>-0.28370699999999999</v>
      </c>
      <c r="H34" s="7">
        <f>1/(1+F34*Hoja1!B34)</f>
        <v>1.0444475627006677</v>
      </c>
    </row>
    <row r="35" spans="3:8" ht="15.75" thickBot="1">
      <c r="C35">
        <f t="shared" si="0"/>
        <v>3.897892E-2</v>
      </c>
      <c r="D35" s="5">
        <v>3.8978920000000001</v>
      </c>
      <c r="E35" s="7">
        <f>1/(1+C35*Hoja1!B35)</f>
        <v>0.61589145804862722</v>
      </c>
      <c r="F35" s="7">
        <f t="shared" si="1"/>
        <v>-2.5184299999999999E-3</v>
      </c>
      <c r="G35" s="5">
        <v>-0.25184299999999998</v>
      </c>
      <c r="H35" s="7">
        <f>1/(1+F35*Hoja1!B35)</f>
        <v>1.0419867302573107</v>
      </c>
    </row>
    <row r="36" spans="3:8" ht="15.75" thickBot="1">
      <c r="C36">
        <f t="shared" si="0"/>
        <v>3.9178480000000002E-2</v>
      </c>
      <c r="D36" s="5">
        <v>3.9178480000000002</v>
      </c>
      <c r="E36" s="7">
        <f>1/(1+C36*Hoja1!B36)</f>
        <v>0.60022778884677841</v>
      </c>
      <c r="F36" s="7">
        <f t="shared" si="1"/>
        <v>-2.2273200000000001E-3</v>
      </c>
      <c r="G36" s="6">
        <v>-0.22273200000000001</v>
      </c>
      <c r="H36" s="7">
        <f>1/(1+F36*Hoja1!B36)</f>
        <v>1.0393545790990202</v>
      </c>
    </row>
    <row r="37" spans="3:8" ht="15.75" thickBot="1">
      <c r="C37">
        <f t="shared" si="0"/>
        <v>3.9305079999999999E-2</v>
      </c>
      <c r="D37" s="5">
        <v>3.9305080000000001</v>
      </c>
      <c r="E37" s="7">
        <f>1/(1+C37*Hoja1!B37)</f>
        <v>0.5856544733249146</v>
      </c>
      <c r="F37" s="7">
        <f t="shared" si="1"/>
        <v>-1.96225E-3</v>
      </c>
      <c r="G37" s="5">
        <v>-0.19622500000000001</v>
      </c>
      <c r="H37" s="7">
        <f>1/(1+F37*Hoja1!B37)</f>
        <v>1.0366137147104297</v>
      </c>
    </row>
    <row r="38" spans="3:8" ht="15.75" thickBot="1">
      <c r="C38">
        <f t="shared" si="0"/>
        <v>3.9371669999999998E-2</v>
      </c>
      <c r="D38" s="5">
        <v>3.9371670000000001</v>
      </c>
      <c r="E38" s="7">
        <f>1/(1+C38*Hoja1!B38)</f>
        <v>0.5720621776898005</v>
      </c>
      <c r="F38" s="7">
        <f t="shared" si="1"/>
        <v>-1.72149E-3</v>
      </c>
      <c r="G38" s="6">
        <v>-0.172149</v>
      </c>
      <c r="H38" s="7">
        <f>1/(1+F38*Hoja1!B38)</f>
        <v>1.0338143192360103</v>
      </c>
    </row>
    <row r="39" spans="3:8" ht="15.75" thickBot="1">
      <c r="C39">
        <f t="shared" si="0"/>
        <v>3.938929E-2</v>
      </c>
      <c r="D39" s="5">
        <v>3.9389289999999999</v>
      </c>
      <c r="E39" s="7">
        <f>1/(1+C39*Hoja1!B39)</f>
        <v>0.55935112584516555</v>
      </c>
      <c r="F39" s="7">
        <f t="shared" si="1"/>
        <v>-1.5031900000000002E-3</v>
      </c>
      <c r="G39" s="5">
        <v>-0.15031900000000001</v>
      </c>
      <c r="H39" s="7">
        <f>1/(1+F39*Hoja1!B39)</f>
        <v>1.0309956469301795</v>
      </c>
    </row>
    <row r="40" spans="3:8" ht="15.75" thickBot="1">
      <c r="C40">
        <f t="shared" si="0"/>
        <v>3.9367329999999999E-2</v>
      </c>
      <c r="D40" s="5">
        <v>3.9367329999999998</v>
      </c>
      <c r="E40" s="7">
        <f>1/(1+C40*Hoja1!B40)</f>
        <v>0.54743109119444888</v>
      </c>
      <c r="F40" s="7">
        <f t="shared" si="1"/>
        <v>-1.30546E-3</v>
      </c>
      <c r="G40" s="6">
        <v>-0.130546</v>
      </c>
      <c r="H40" s="7">
        <f>1/(1+F40*Hoja1!B40)</f>
        <v>1.0281874082124249</v>
      </c>
    </row>
    <row r="41" spans="3:8" ht="15.75" thickBot="1">
      <c r="C41">
        <f t="shared" si="0"/>
        <v>3.9313679999999997E-2</v>
      </c>
      <c r="D41" s="5">
        <v>3.931368</v>
      </c>
      <c r="E41" s="7">
        <f>1/(1+C41*Hoja1!B41)</f>
        <v>0.53622150529645285</v>
      </c>
      <c r="F41" s="7">
        <f t="shared" si="1"/>
        <v>-1.1264700000000001E-3</v>
      </c>
      <c r="G41" s="5">
        <v>-0.112647</v>
      </c>
      <c r="H41" s="7">
        <f>1/(1+F41*Hoja1!B41)</f>
        <v>1.0254121115895296</v>
      </c>
    </row>
    <row r="42" spans="3:8" ht="15.75" thickBot="1">
      <c r="C42">
        <f t="shared" si="0"/>
        <v>3.9234980000000003E-2</v>
      </c>
      <c r="D42" s="5">
        <v>3.9234979999999999</v>
      </c>
      <c r="E42" s="7">
        <f>1/(1+C42*Hoja1!B42)</f>
        <v>0.52565055379861525</v>
      </c>
      <c r="F42" s="7">
        <f t="shared" si="1"/>
        <v>-9.6445000000000005E-4</v>
      </c>
      <c r="G42" s="6">
        <v>-9.6445000000000003E-2</v>
      </c>
      <c r="H42" s="7">
        <f>1/(1+F42*Hoja1!B42)</f>
        <v>1.0226855692367591</v>
      </c>
    </row>
    <row r="43" spans="3:8" ht="15.75" thickBot="1">
      <c r="C43">
        <f t="shared" si="0"/>
        <v>3.9136799999999999E-2</v>
      </c>
      <c r="D43" s="5">
        <v>3.9136799999999998</v>
      </c>
      <c r="E43" s="7">
        <f>1/(1+C43*Hoja1!B43)</f>
        <v>0.51565444386874493</v>
      </c>
      <c r="F43" s="7">
        <f t="shared" si="1"/>
        <v>-8.1773999999999996E-4</v>
      </c>
      <c r="G43" s="5">
        <v>-8.1773999999999999E-2</v>
      </c>
      <c r="H43" s="7">
        <f>1/(1+F43*Hoja1!B43)</f>
        <v>1.0200186410446688</v>
      </c>
    </row>
    <row r="44" spans="3:8" ht="15.75" thickBot="1">
      <c r="C44">
        <f t="shared" si="0"/>
        <v>3.9023750000000003E-2</v>
      </c>
      <c r="D44" s="5">
        <v>3.9023750000000001</v>
      </c>
      <c r="E44" s="7">
        <f>1/(1+C44*Hoja1!B44)</f>
        <v>0.50617694047675543</v>
      </c>
      <c r="F44" s="7">
        <f t="shared" si="1"/>
        <v>-6.8479999999999995E-4</v>
      </c>
      <c r="G44" s="6">
        <v>-6.8479999999999999E-2</v>
      </c>
      <c r="H44" s="7">
        <f>1/(1+F44*Hoja1!B44)</f>
        <v>1.0174181995767539</v>
      </c>
    </row>
    <row r="45" spans="3:8" ht="15.75" thickBot="1">
      <c r="C45">
        <f t="shared" si="0"/>
        <v>3.8899659999999996E-2</v>
      </c>
      <c r="D45" s="5">
        <v>3.8899659999999998</v>
      </c>
      <c r="E45" s="7">
        <f>1/(1+C45*Hoja1!B45)</f>
        <v>0.49716833795769499</v>
      </c>
      <c r="F45" s="7">
        <f t="shared" si="1"/>
        <v>-5.6419999999999994E-4</v>
      </c>
      <c r="G45" s="5">
        <v>-5.6419999999999998E-2</v>
      </c>
      <c r="H45" s="7">
        <f>1/(1+F45*Hoja1!B45)</f>
        <v>1.0148875890208648</v>
      </c>
    </row>
    <row r="46" spans="3:8" ht="15.75" thickBot="1">
      <c r="C46">
        <f t="shared" si="0"/>
        <v>3.876769E-2</v>
      </c>
      <c r="D46" s="5">
        <v>3.8767689999999999</v>
      </c>
      <c r="E46" s="7">
        <f>1/(1+C46*Hoja1!B46)</f>
        <v>0.48858479523237786</v>
      </c>
      <c r="F46" s="7">
        <f t="shared" si="1"/>
        <v>-4.5466000000000001E-4</v>
      </c>
      <c r="G46" s="6">
        <v>-4.5465999999999999E-2</v>
      </c>
      <c r="H46" s="7">
        <f>1/(1+F46*Hoja1!B46)</f>
        <v>1.0124283886621062</v>
      </c>
    </row>
    <row r="47" spans="3:8" ht="15.75" thickBot="1">
      <c r="C47">
        <f t="shared" si="0"/>
        <v>3.8630419999999999E-2</v>
      </c>
      <c r="D47" s="5">
        <v>3.8630420000000001</v>
      </c>
      <c r="E47" s="7">
        <f>1/(1+C47*Hoja1!B47)</f>
        <v>0.48038774746838547</v>
      </c>
      <c r="F47" s="7">
        <f t="shared" si="1"/>
        <v>-3.5498000000000002E-4</v>
      </c>
      <c r="G47" s="5">
        <v>-3.5498000000000002E-2</v>
      </c>
      <c r="H47" s="7">
        <f>1/(1+F47*Hoja1!B47)</f>
        <v>1.0100392242672509</v>
      </c>
    </row>
    <row r="48" spans="3:8" ht="15.75" thickBot="1">
      <c r="C48">
        <f t="shared" si="0"/>
        <v>3.8489960000000004E-2</v>
      </c>
      <c r="D48" s="5">
        <v>3.8489960000000001</v>
      </c>
      <c r="E48" s="7">
        <f>1/(1+C48*Hoja1!B48)</f>
        <v>0.47254315410571668</v>
      </c>
      <c r="F48" s="7">
        <f t="shared" si="1"/>
        <v>-2.6412000000000001E-4</v>
      </c>
      <c r="G48" s="6">
        <v>-2.6412000000000001E-2</v>
      </c>
      <c r="H48" s="7">
        <f>1/(1+F48*Hoja1!B48)</f>
        <v>1.0077186004658967</v>
      </c>
    </row>
    <row r="49" spans="3:8">
      <c r="C49">
        <f t="shared" si="0"/>
        <v>3.8347989999999998E-2</v>
      </c>
      <c r="D49" s="5">
        <v>3.8347989999999998</v>
      </c>
      <c r="E49" s="7">
        <f>1/(1+C49*Hoja1!B49)</f>
        <v>0.46502117683188238</v>
      </c>
      <c r="F49" s="7">
        <f t="shared" si="1"/>
        <v>-1.8113E-4</v>
      </c>
      <c r="G49" s="5">
        <v>-1.8113000000000001E-2</v>
      </c>
      <c r="H49" s="7">
        <f>1/(1+F49*Hoja1!B49)</f>
        <v>1.0054635885940613</v>
      </c>
    </row>
    <row r="50" spans="3:8">
      <c r="C50">
        <f t="shared" si="0"/>
        <v>0</v>
      </c>
      <c r="E50" s="7"/>
      <c r="F50" s="7">
        <f t="shared" si="1"/>
        <v>0</v>
      </c>
      <c r="G50" s="7"/>
      <c r="H50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EA8A4DB778B3419131F5B8502F05DF" ma:contentTypeVersion="2" ma:contentTypeDescription="Crear nuevo documento." ma:contentTypeScope="" ma:versionID="7b4f0182f536e05cbb366c375c7a8337">
  <xsd:schema xmlns:xsd="http://www.w3.org/2001/XMLSchema" xmlns:xs="http://www.w3.org/2001/XMLSchema" xmlns:p="http://schemas.microsoft.com/office/2006/metadata/properties" xmlns:ns2="c647e1cb-5d7a-4f25-a364-0969958c4296" targetNamespace="http://schemas.microsoft.com/office/2006/metadata/properties" ma:root="true" ma:fieldsID="6f1e891beffc474efd459d350cf088a7" ns2:_="">
    <xsd:import namespace="c647e1cb-5d7a-4f25-a364-0969958c4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7e1cb-5d7a-4f25-a364-0969958c42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67EA47-2D84-4D4F-B58D-F4BEE24A4870}"/>
</file>

<file path=customXml/itemProps2.xml><?xml version="1.0" encoding="utf-8"?>
<ds:datastoreItem xmlns:ds="http://schemas.openxmlformats.org/officeDocument/2006/customXml" ds:itemID="{0B46942D-E9A7-422B-BBCD-40335D936B3A}"/>
</file>

<file path=customXml/itemProps3.xml><?xml version="1.0" encoding="utf-8"?>
<ds:datastoreItem xmlns:ds="http://schemas.openxmlformats.org/officeDocument/2006/customXml" ds:itemID="{BB54AC84-F7D8-44AF-A284-C6BF1C4084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</dc:creator>
  <cp:keywords/>
  <dc:description/>
  <cp:lastModifiedBy>Isabel Galan Fernandez de Mera</cp:lastModifiedBy>
  <cp:revision/>
  <dcterms:created xsi:type="dcterms:W3CDTF">2021-02-22T09:06:59Z</dcterms:created>
  <dcterms:modified xsi:type="dcterms:W3CDTF">2021-04-15T00:39:22Z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0x010100BDEA8A4DB778B3419131F5B8502F05DF</vt:lpwstr>
  </property>
</Properties>
</file>