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.5012277\Desktop\ecofin\"/>
    </mc:Choice>
  </mc:AlternateContent>
  <xr:revisionPtr revIDLastSave="0" documentId="8_{7211FC3F-8694-45C6-88DB-7F58174A48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matrizFlujos">Hoja1!$H$9:$J$11</definedName>
    <definedName name="preciosHoy">Hoja1!$E$9:$E$11</definedName>
    <definedName name="solver_adj" localSheetId="0" hidden="1">Hoja1!$E$37:$E$39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Hoja1!$I$39:$K$39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Hoja1!$H$37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8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1" l="1" a="1"/>
  <c r="O9" i="1" s="1"/>
  <c r="G66" i="1" a="1"/>
  <c r="H66" i="1" s="1"/>
  <c r="H49" i="1" a="1"/>
  <c r="H49" i="1" s="1"/>
  <c r="E49" i="1" a="1"/>
  <c r="E49" i="1" s="1"/>
  <c r="O10" i="1" l="1"/>
  <c r="N10" i="1"/>
  <c r="N9" i="1"/>
  <c r="O11" i="1"/>
  <c r="M9" i="1"/>
  <c r="N11" i="1"/>
  <c r="M11" i="1"/>
  <c r="M10" i="1"/>
  <c r="G66" i="1"/>
  <c r="I66" i="1"/>
  <c r="I49" i="1"/>
  <c r="I51" i="1"/>
  <c r="H50" i="1"/>
  <c r="H51" i="1"/>
  <c r="J49" i="1"/>
  <c r="J50" i="1"/>
  <c r="J51" i="1"/>
  <c r="I50" i="1"/>
  <c r="E51" i="1"/>
  <c r="E50" i="1"/>
  <c r="F29" i="1"/>
  <c r="F30" i="1" s="1"/>
  <c r="E29" i="1"/>
  <c r="E30" i="1" s="1"/>
  <c r="D29" i="1"/>
  <c r="D30" i="1" s="1"/>
  <c r="G30" i="1" l="1"/>
  <c r="G67" i="1" a="1"/>
  <c r="I67" i="1" s="1"/>
  <c r="H54" i="1" a="1"/>
  <c r="I55" i="1" s="1"/>
  <c r="M22" i="1" a="1"/>
  <c r="H67" i="1" l="1"/>
  <c r="G67" i="1"/>
  <c r="J56" i="1"/>
  <c r="J54" i="1"/>
  <c r="I56" i="1"/>
  <c r="I54" i="1"/>
  <c r="J55" i="1"/>
  <c r="H56" i="1"/>
  <c r="H54" i="1"/>
  <c r="H55" i="1"/>
  <c r="M22" i="1"/>
  <c r="O22" i="1"/>
  <c r="N22" i="1"/>
  <c r="J39" i="1"/>
  <c r="K39" i="1"/>
  <c r="I39" i="1"/>
  <c r="H37" i="1"/>
  <c r="M54" i="1" l="1" a="1"/>
  <c r="J24" i="1" a="1"/>
  <c r="M54" i="1" l="1"/>
  <c r="M55" i="1"/>
  <c r="M56" i="1"/>
  <c r="J24" i="1"/>
  <c r="J26" i="1"/>
  <c r="J25" i="1"/>
  <c r="H59" i="1" l="1" a="1"/>
  <c r="K32" i="1"/>
  <c r="L29" i="1"/>
  <c r="K29" i="1"/>
  <c r="J29" i="1"/>
  <c r="H60" i="1" l="1"/>
  <c r="H59" i="1"/>
  <c r="I59" i="1"/>
  <c r="I60" i="1"/>
  <c r="J60" i="1"/>
  <c r="J59" i="1"/>
  <c r="G6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PF.5012277</author>
  </authors>
  <commentList>
    <comment ref="E9" authorId="0" shapeId="0" xr:uid="{36CDFC01-D7ED-4299-85D8-4914EE00CE59}">
      <text>
        <r>
          <rPr>
            <b/>
            <sz val="9"/>
            <color indexed="81"/>
            <rFont val="Tahoma"/>
            <family val="2"/>
          </rPr>
          <t>este modelo es libre de arbitraje (ver probs de valoración al final). Pero un pequeño cambio en los números puede crear arbitrajes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<sst xmlns="http://schemas.openxmlformats.org/spreadsheetml/2006/main" count="61" uniqueCount="39">
  <si>
    <t>Modelo de mercado</t>
  </si>
  <si>
    <t>Flujos en los distintos escenarios</t>
  </si>
  <si>
    <t>precios hoy</t>
  </si>
  <si>
    <t>omega 1</t>
  </si>
  <si>
    <t>omega 2</t>
  </si>
  <si>
    <t>omega 3</t>
  </si>
  <si>
    <t>Inversa de la matriz de flujos</t>
  </si>
  <si>
    <t>activo S1</t>
  </si>
  <si>
    <t>activo S2</t>
  </si>
  <si>
    <t>activo S3</t>
  </si>
  <si>
    <t>objetivo: valorar el instrumento X que paga</t>
  </si>
  <si>
    <t>Enfoque por replicación de (los flujos de) X</t>
  </si>
  <si>
    <t>Cálculo numérico (solver) de la cartera de réplica</t>
  </si>
  <si>
    <t>Cálculo con álgebra lineal de la cartera de réplica</t>
  </si>
  <si>
    <t>lambda1</t>
  </si>
  <si>
    <t>lambda2</t>
  </si>
  <si>
    <t>lambda3</t>
  </si>
  <si>
    <t>composición de la cartera</t>
  </si>
  <si>
    <t>error total</t>
  </si>
  <si>
    <t>coste cartera</t>
  </si>
  <si>
    <t>Buscamos cartera de arbitraje (?)</t>
  </si>
  <si>
    <t>coste</t>
  </si>
  <si>
    <t xml:space="preserve">flujo de esta cartera en </t>
  </si>
  <si>
    <t>Numerarios y probabilidades de valoración</t>
  </si>
  <si>
    <t>Numerario</t>
  </si>
  <si>
    <t>S1</t>
  </si>
  <si>
    <t>S1/N</t>
  </si>
  <si>
    <t>S2/N</t>
  </si>
  <si>
    <t>S3/N</t>
  </si>
  <si>
    <t>probs valoración</t>
  </si>
  <si>
    <t>1. Cálculo de la probabilidad de valoración (con álgebra lineal)</t>
  </si>
  <si>
    <t>p1</t>
  </si>
  <si>
    <t>p2</t>
  </si>
  <si>
    <t>p3</t>
  </si>
  <si>
    <t>2. Valoración de activos generales</t>
  </si>
  <si>
    <t>valoración de X</t>
  </si>
  <si>
    <t>flujos de X</t>
  </si>
  <si>
    <t>X/N</t>
  </si>
  <si>
    <t>precio de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</si>
</sst>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7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0" xfId="0" applyFill="1"/>
    <xf numFmtId="0" fontId="1" fillId="0" borderId="0" xfId="0" applyFont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0" xfId="0" applyFont="1" applyAlignment="1">
      <alignment horizontal="left"/>
    </xf>
    <xf numFmtId="0" fontId="0" fillId="6" borderId="0" xfId="0" applyFill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right" indent="1"/>
    </xf>
    <xf numFmtId="0" fontId="1" fillId="0" borderId="11" xfId="0" applyFont="1" applyBorder="1" applyAlignment="1">
      <alignment horizontal="center"/>
    </xf>
    <xf numFmtId="10" fontId="1" fillId="0" borderId="13" xfId="1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0" fontId="1" fillId="0" borderId="15" xfId="1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0" fontId="1" fillId="0" borderId="18" xfId="1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1" fillId="7" borderId="16" xfId="1" applyNumberFormat="1" applyFont="1" applyFill="1" applyBorder="1" applyAlignment="1">
      <alignment horizontal="center"/>
    </xf>
    <xf numFmtId="164" fontId="1" fillId="7" borderId="17" xfId="1" applyNumberFormat="1" applyFont="1" applyFill="1" applyBorder="1" applyAlignment="1">
      <alignment horizontal="center"/>
    </xf>
    <xf numFmtId="164" fontId="1" fillId="7" borderId="18" xfId="1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right"/>
    </xf>
    <xf numFmtId="0" fontId="3" fillId="2" borderId="20" xfId="0" applyFont="1" applyFill="1" applyBorder="1"/>
    <xf numFmtId="0" fontId="4" fillId="0" borderId="19" xfId="0" applyFont="1" applyBorder="1"/>
    <xf numFmtId="0" fontId="4" fillId="2" borderId="10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O68"/>
  <sheetViews>
    <sheetView tabSelected="1" topLeftCell="A59" zoomScaleNormal="100" workbookViewId="0"/>
  </sheetViews>
  <sheetFormatPr defaultColWidth="11.42578125" defaultRowHeight="14.45"/>
  <cols>
    <col min="7" max="7" width="19.28515625" bestFit="1" customWidth="1"/>
    <col min="9" max="9" width="11.85546875" bestFit="1" customWidth="1"/>
    <col min="10" max="10" width="14.42578125" customWidth="1"/>
    <col min="11" max="11" width="12.7109375" bestFit="1" customWidth="1"/>
  </cols>
  <sheetData>
    <row r="6" spans="3:15">
      <c r="C6" s="14" t="s">
        <v>0</v>
      </c>
    </row>
    <row r="7" spans="3:15">
      <c r="H7" s="14" t="s">
        <v>1</v>
      </c>
    </row>
    <row r="8" spans="3:15" ht="15" thickBot="1">
      <c r="E8" s="13" t="s">
        <v>2</v>
      </c>
      <c r="H8" s="8" t="s">
        <v>3</v>
      </c>
      <c r="I8" s="8" t="s">
        <v>4</v>
      </c>
      <c r="J8" s="8" t="s">
        <v>5</v>
      </c>
      <c r="M8" s="8" t="s">
        <v>6</v>
      </c>
    </row>
    <row r="9" spans="3:15">
      <c r="C9" s="16" t="s">
        <v>7</v>
      </c>
      <c r="E9" s="1">
        <v>12</v>
      </c>
      <c r="H9" s="4">
        <v>8</v>
      </c>
      <c r="I9" s="4">
        <v>10</v>
      </c>
      <c r="J9" s="4">
        <v>15</v>
      </c>
      <c r="M9" s="17">
        <f t="array" ref="M9:O11">MINVERSE(matrizFlujos)</f>
        <v>9.9173553719008267E-2</v>
      </c>
      <c r="N9" s="18">
        <v>0.20661157024793389</v>
      </c>
      <c r="O9" s="19">
        <v>-0.78512396694214881</v>
      </c>
    </row>
    <row r="10" spans="3:15">
      <c r="C10" s="16" t="s">
        <v>8</v>
      </c>
      <c r="E10" s="2">
        <v>6</v>
      </c>
      <c r="H10" s="5">
        <v>1</v>
      </c>
      <c r="I10" s="5">
        <v>-1</v>
      </c>
      <c r="J10" s="5">
        <v>8</v>
      </c>
      <c r="M10" s="20">
        <v>3.3057851239669422E-2</v>
      </c>
      <c r="N10">
        <v>-0.26446280991735538</v>
      </c>
      <c r="O10" s="21">
        <v>0.4049586776859504</v>
      </c>
    </row>
    <row r="11" spans="3:15" ht="15" thickBot="1">
      <c r="C11" s="16" t="s">
        <v>9</v>
      </c>
      <c r="E11" s="3">
        <v>3</v>
      </c>
      <c r="H11" s="6">
        <v>0</v>
      </c>
      <c r="I11" s="6">
        <v>1</v>
      </c>
      <c r="J11" s="6">
        <v>4</v>
      </c>
      <c r="M11" s="22">
        <v>-8.2644628099173556E-3</v>
      </c>
      <c r="N11" s="23">
        <v>6.6115702479338845E-2</v>
      </c>
      <c r="O11" s="24">
        <v>0.1487603305785124</v>
      </c>
    </row>
    <row r="14" spans="3:15">
      <c r="C14" t="s">
        <v>10</v>
      </c>
      <c r="H14" s="9">
        <v>1</v>
      </c>
      <c r="I14" s="10">
        <v>5</v>
      </c>
      <c r="J14" s="11">
        <v>10</v>
      </c>
    </row>
    <row r="17" spans="3:15">
      <c r="C17" s="14" t="s">
        <v>11</v>
      </c>
    </row>
    <row r="19" spans="3:15">
      <c r="C19" s="15" t="s">
        <v>12</v>
      </c>
      <c r="I19" s="15" t="s">
        <v>13</v>
      </c>
    </row>
    <row r="20" spans="3:15">
      <c r="C20" s="15"/>
      <c r="I20" s="15"/>
    </row>
    <row r="21" spans="3:15">
      <c r="M21" s="8" t="s">
        <v>14</v>
      </c>
      <c r="N21" s="8" t="s">
        <v>15</v>
      </c>
      <c r="O21" s="8" t="s">
        <v>16</v>
      </c>
    </row>
    <row r="22" spans="3:15">
      <c r="C22" s="25" t="s">
        <v>17</v>
      </c>
      <c r="I22" s="25" t="s">
        <v>17</v>
      </c>
      <c r="M22">
        <f t="array" ref="M22:O22">MMULT(H14:J14,M9:O11)</f>
        <v>0.18181818181818182</v>
      </c>
      <c r="N22">
        <v>-0.45454545454545459</v>
      </c>
      <c r="O22">
        <v>2.7272727272727275</v>
      </c>
    </row>
    <row r="24" spans="3:15">
      <c r="C24" s="16" t="s">
        <v>14</v>
      </c>
      <c r="D24" s="7">
        <v>0.18181814066525107</v>
      </c>
      <c r="I24" t="s">
        <v>14</v>
      </c>
      <c r="J24" s="7">
        <f t="array" ref="J24:J26">TRANSPOSE(M22:O22)</f>
        <v>0.18181818181818182</v>
      </c>
    </row>
    <row r="25" spans="3:15">
      <c r="C25" s="16" t="s">
        <v>15</v>
      </c>
      <c r="D25" s="7">
        <v>-0.45454420663181888</v>
      </c>
      <c r="I25" t="s">
        <v>15</v>
      </c>
      <c r="J25" s="7">
        <v>-0.45454545454545459</v>
      </c>
    </row>
    <row r="26" spans="3:15">
      <c r="C26" s="16" t="s">
        <v>16</v>
      </c>
      <c r="D26" s="7">
        <v>2.7272706046608071</v>
      </c>
      <c r="I26" t="s">
        <v>16</v>
      </c>
      <c r="J26" s="7">
        <v>2.7272727272727275</v>
      </c>
    </row>
    <row r="28" spans="3:15">
      <c r="D28" s="8" t="s">
        <v>3</v>
      </c>
      <c r="E28" s="8" t="s">
        <v>4</v>
      </c>
      <c r="F28" s="8" t="s">
        <v>5</v>
      </c>
      <c r="J28" s="8" t="s">
        <v>3</v>
      </c>
      <c r="K28" s="8" t="s">
        <v>4</v>
      </c>
      <c r="L28" s="8" t="s">
        <v>5</v>
      </c>
    </row>
    <row r="29" spans="3:15">
      <c r="D29" s="12">
        <f>SUMPRODUCT($D$24:$D$26,H9:H11)</f>
        <v>1.0000009186901897</v>
      </c>
      <c r="E29" s="12">
        <f>SUMPRODUCT($D$24:$D$26,I9:I11)</f>
        <v>4.9999962179451369</v>
      </c>
      <c r="F29" s="12">
        <f>SUMPRODUCT($D$24:$D$26,J9:J11)</f>
        <v>10.000000875567443</v>
      </c>
      <c r="G29" t="s">
        <v>18</v>
      </c>
      <c r="J29" s="12">
        <f>SUMPRODUCT($J$24:$J$26,H9:H11)</f>
        <v>1</v>
      </c>
      <c r="K29" s="12">
        <f>SUMPRODUCT($J$24:$J$26,I9:I11)</f>
        <v>5</v>
      </c>
      <c r="L29" s="12">
        <f>SUMPRODUCT($J$24:$J$26,J9:J11)</f>
        <v>10</v>
      </c>
    </row>
    <row r="30" spans="3:15">
      <c r="D30">
        <f>(D29-H14)^2</f>
        <v>8.4399166465026708E-13</v>
      </c>
      <c r="E30">
        <f>(E29-I14)^2</f>
        <v>1.4303938987243179E-11</v>
      </c>
      <c r="F30">
        <f>(F29-J14)^2</f>
        <v>7.6661834645124641E-13</v>
      </c>
      <c r="G30">
        <f>SUM(D30:F30)</f>
        <v>1.5914548998344691E-11</v>
      </c>
    </row>
    <row r="31" spans="3:15" ht="15" thickBot="1"/>
    <row r="32" spans="3:15" ht="15" thickBot="1">
      <c r="J32" s="42" t="s">
        <v>19</v>
      </c>
      <c r="K32" s="43">
        <f>SUMPRODUCT(J24:J26,E9:E11)</f>
        <v>7.6363636363636376</v>
      </c>
    </row>
    <row r="35" spans="3:15">
      <c r="C35" s="14" t="s">
        <v>20</v>
      </c>
    </row>
    <row r="37" spans="3:15">
      <c r="D37" t="s">
        <v>14</v>
      </c>
      <c r="E37" s="7">
        <v>-6.1698815768290483E-16</v>
      </c>
      <c r="G37" t="s">
        <v>21</v>
      </c>
      <c r="H37">
        <f>SUMPRODUCT(E37:E39,E9:E11)</f>
        <v>-5.2967086638785288E-16</v>
      </c>
    </row>
    <row r="38" spans="3:15">
      <c r="D38" t="s">
        <v>15</v>
      </c>
      <c r="E38" s="7">
        <v>-6.5237427327855468E-15</v>
      </c>
      <c r="G38" t="s">
        <v>22</v>
      </c>
      <c r="I38" s="8" t="s">
        <v>3</v>
      </c>
      <c r="J38" s="8" t="s">
        <v>4</v>
      </c>
      <c r="K38" s="8" t="s">
        <v>5</v>
      </c>
    </row>
    <row r="39" spans="3:15">
      <c r="D39" t="s">
        <v>16</v>
      </c>
      <c r="E39" s="7">
        <v>1.5338881140840093E-14</v>
      </c>
      <c r="I39" s="12">
        <f>SUMPRODUCT($E$37:$E$39,H9:H11)</f>
        <v>-1.1459647994248785E-14</v>
      </c>
      <c r="J39" s="12">
        <f>SUMPRODUCT($E$37:$E$39,I9:I11)</f>
        <v>1.569274229679659E-14</v>
      </c>
      <c r="K39" s="12">
        <f>SUMPRODUCT($E$37:$E$39,J9:J11)</f>
        <v>-8.9239664167574949E-17</v>
      </c>
    </row>
    <row r="42" spans="3:15"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4" spans="3:15">
      <c r="C44" s="14" t="s">
        <v>23</v>
      </c>
    </row>
    <row r="46" spans="3:15">
      <c r="C46" t="s">
        <v>24</v>
      </c>
      <c r="D46" t="s">
        <v>25</v>
      </c>
    </row>
    <row r="48" spans="3:15" ht="15" thickBot="1">
      <c r="H48" s="8" t="s">
        <v>3</v>
      </c>
      <c r="I48" s="8" t="s">
        <v>4</v>
      </c>
      <c r="J48" s="8" t="s">
        <v>5</v>
      </c>
    </row>
    <row r="49" spans="3:13">
      <c r="C49" s="28" t="s">
        <v>26</v>
      </c>
      <c r="E49" s="1">
        <f t="array" ref="E49:E51">E9:E11/E9</f>
        <v>1</v>
      </c>
      <c r="H49" s="4">
        <f t="array" ref="H49:J51">H9:J11/H9:J9</f>
        <v>1</v>
      </c>
      <c r="I49" s="4">
        <v>1</v>
      </c>
      <c r="J49" s="4">
        <v>1</v>
      </c>
    </row>
    <row r="50" spans="3:13">
      <c r="C50" s="28" t="s">
        <v>27</v>
      </c>
      <c r="E50" s="2">
        <v>0.5</v>
      </c>
      <c r="H50" s="5">
        <v>0.125</v>
      </c>
      <c r="I50" s="5">
        <v>-0.1</v>
      </c>
      <c r="J50" s="5">
        <v>0.53333333333333333</v>
      </c>
    </row>
    <row r="51" spans="3:13" ht="15" thickBot="1">
      <c r="C51" s="28" t="s">
        <v>28</v>
      </c>
      <c r="E51" s="3">
        <v>0.25</v>
      </c>
      <c r="H51" s="6">
        <v>0</v>
      </c>
      <c r="I51" s="6">
        <v>0.1</v>
      </c>
      <c r="J51" s="6">
        <v>0.26666666666666666</v>
      </c>
    </row>
    <row r="53" spans="3:13" ht="15" thickBot="1">
      <c r="L53" t="s">
        <v>29</v>
      </c>
    </row>
    <row r="54" spans="3:13">
      <c r="C54" s="27" t="s">
        <v>30</v>
      </c>
      <c r="H54" s="17">
        <f t="array" ref="H54:J56">MINVERSE(H49:J51)</f>
        <v>0.79338842975206614</v>
      </c>
      <c r="I54" s="18">
        <v>1.6528925619834711</v>
      </c>
      <c r="J54" s="19">
        <v>-6.2809917355371887</v>
      </c>
      <c r="L54" s="29" t="s">
        <v>31</v>
      </c>
      <c r="M54" s="30">
        <f t="array" ref="M54:M56">MMULT(H54:J56,E49:E51)</f>
        <v>4.9586776859504411E-2</v>
      </c>
    </row>
    <row r="55" spans="3:13">
      <c r="H55" s="20">
        <v>0.33057851239669422</v>
      </c>
      <c r="I55">
        <v>-2.6446280991735538</v>
      </c>
      <c r="J55" s="21">
        <v>4.0495867768595035</v>
      </c>
      <c r="L55" s="31" t="s">
        <v>32</v>
      </c>
      <c r="M55" s="32">
        <v>2.0661157024793209E-2</v>
      </c>
    </row>
    <row r="56" spans="3:13" ht="15" thickBot="1">
      <c r="H56" s="22">
        <v>-0.12396694214876033</v>
      </c>
      <c r="I56" s="23">
        <v>0.99173553719008267</v>
      </c>
      <c r="J56" s="24">
        <v>2.2314049586776856</v>
      </c>
      <c r="L56" s="33" t="s">
        <v>33</v>
      </c>
      <c r="M56" s="34">
        <v>0.92975206611570238</v>
      </c>
    </row>
    <row r="58" spans="3:13" ht="15" thickBot="1"/>
    <row r="59" spans="3:13">
      <c r="H59" s="29" t="str">
        <f t="array" ref="H59:J60">TRANSPOSE(L54:M56)</f>
        <v>p1</v>
      </c>
      <c r="I59" s="35" t="str">
        <v>p2</v>
      </c>
      <c r="J59" s="36" t="str">
        <v>p3</v>
      </c>
    </row>
    <row r="60" spans="3:13" ht="15" thickBot="1">
      <c r="H60" s="37">
        <v>4.9586776859504411E-2</v>
      </c>
      <c r="I60" s="38">
        <v>2.0661157024793209E-2</v>
      </c>
      <c r="J60" s="39">
        <v>0.92975206611570238</v>
      </c>
    </row>
    <row r="64" spans="3:13">
      <c r="C64" s="27" t="s">
        <v>34</v>
      </c>
    </row>
    <row r="66" spans="4:9">
      <c r="D66" t="s">
        <v>35</v>
      </c>
      <c r="F66" s="16" t="s">
        <v>36</v>
      </c>
      <c r="G66" s="9">
        <f t="array" ref="G66:I66">H14:J14</f>
        <v>1</v>
      </c>
      <c r="H66" s="10">
        <v>5</v>
      </c>
      <c r="I66" s="11">
        <v>10</v>
      </c>
    </row>
    <row r="67" spans="4:9" ht="15" thickBot="1">
      <c r="F67" s="16" t="s">
        <v>37</v>
      </c>
      <c r="G67" s="13">
        <f t="array" ref="G67:I67">G66:I66/H9:J9</f>
        <v>0.125</v>
      </c>
      <c r="H67" s="13">
        <v>0.5</v>
      </c>
      <c r="I67" s="13">
        <v>0.66666666666666663</v>
      </c>
    </row>
    <row r="68" spans="4:9" ht="15" thickBot="1">
      <c r="F68" s="40" t="s">
        <v>38</v>
      </c>
      <c r="G68" s="41">
        <f>SUMPRODUCT(G67:I67,H60:J60)*E9</f>
        <v>7.6363636363636349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EA8A4DB778B3419131F5B8502F05DF" ma:contentTypeVersion="2" ma:contentTypeDescription="Crear nuevo documento." ma:contentTypeScope="" ma:versionID="7b4f0182f536e05cbb366c375c7a8337">
  <xsd:schema xmlns:xsd="http://www.w3.org/2001/XMLSchema" xmlns:xs="http://www.w3.org/2001/XMLSchema" xmlns:p="http://schemas.microsoft.com/office/2006/metadata/properties" xmlns:ns2="c647e1cb-5d7a-4f25-a364-0969958c4296" targetNamespace="http://schemas.microsoft.com/office/2006/metadata/properties" ma:root="true" ma:fieldsID="6f1e891beffc474efd459d350cf088a7" ns2:_="">
    <xsd:import namespace="c647e1cb-5d7a-4f25-a364-0969958c4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7e1cb-5d7a-4f25-a364-0969958c4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579B01-8DAC-422C-920C-B87902AF548A}"/>
</file>

<file path=customXml/itemProps2.xml><?xml version="1.0" encoding="utf-8"?>
<ds:datastoreItem xmlns:ds="http://schemas.openxmlformats.org/officeDocument/2006/customXml" ds:itemID="{CB690D8F-16BB-4B79-9FA6-95A94293A8CD}"/>
</file>

<file path=customXml/itemProps3.xml><?xml version="1.0" encoding="utf-8"?>
<ds:datastoreItem xmlns:ds="http://schemas.openxmlformats.org/officeDocument/2006/customXml" ds:itemID="{7768AD08-80CE-4DBB-B653-73EC3010C0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Marina Asuncion Rubio</cp:lastModifiedBy>
  <cp:revision/>
  <dcterms:created xsi:type="dcterms:W3CDTF">2021-03-17T09:02:40Z</dcterms:created>
  <dcterms:modified xsi:type="dcterms:W3CDTF">2021-05-30T15:36:03Z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0x010100BDEA8A4DB778B3419131F5B8502F05DF</vt:lpwstr>
  </property>
</Properties>
</file>