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sers\Martin\Downloads\"/>
    </mc:Choice>
  </mc:AlternateContent>
  <xr:revisionPtr revIDLastSave="0" documentId="13_ncr:1_{B443AD7B-909D-424A-A667-2623AE79583F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BackLog" sheetId="4" r:id="rId1"/>
    <sheet name="Sprint2" sheetId="5" r:id="rId2"/>
    <sheet name="Sprint1Info" sheetId="2" r:id="rId3"/>
    <sheet name="Backlog1Table" sheetId="1" r:id="rId4"/>
    <sheet name="BurnDown1Table" sheetId="3" r:id="rId5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5" i="3"/>
  <c r="C6" i="3"/>
  <c r="C16" i="3"/>
  <c r="C17" i="3"/>
  <c r="C18" i="3"/>
  <c r="B13" i="3"/>
  <c r="C13" i="3"/>
  <c r="B14" i="3"/>
  <c r="C14" i="3"/>
  <c r="B15" i="3"/>
  <c r="C15" i="3"/>
  <c r="C19" i="3"/>
  <c r="B3" i="1"/>
  <c r="F3" i="1"/>
  <c r="I34" i="5"/>
  <c r="I25" i="5"/>
  <c r="I31" i="5"/>
  <c r="B4" i="2"/>
  <c r="F4" i="1"/>
  <c r="I19" i="5" l="1"/>
  <c r="I12" i="5"/>
  <c r="I6" i="5"/>
  <c r="F5" i="1" l="1"/>
  <c r="B6" i="1"/>
  <c r="B9" i="2" l="1"/>
  <c r="B10" i="2" s="1"/>
  <c r="B7" i="1"/>
  <c r="B6" i="2"/>
  <c r="C8" i="1"/>
  <c r="F8" i="1"/>
  <c r="B9" i="3" l="1"/>
  <c r="C7" i="3"/>
  <c r="C11" i="3"/>
  <c r="C8" i="3"/>
  <c r="C12" i="3"/>
  <c r="C9" i="3"/>
  <c r="C20" i="3"/>
  <c r="C10" i="3"/>
  <c r="B11" i="3"/>
  <c r="B7" i="3"/>
  <c r="B12" i="3"/>
  <c r="B6" i="3"/>
  <c r="B5" i="3"/>
  <c r="B10" i="3"/>
  <c r="B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<sst xmlns="http://schemas.openxmlformats.org/spreadsheetml/2006/main" count="208" uniqueCount="90">
  <si>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</si>
  <si>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</si>
  <si>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</si>
  <si>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</si>
  <si>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</si>
  <si>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</si>
  <si>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</si>
  <si>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</si>
  <si>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</si>
  <si>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</si>
  <si>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</si>
  <si>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</si>
  <si>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</si>
  <si>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</si>
  <si>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</si>
  <si>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</si>
  <si>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</si>
  <si>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</si>
  <si>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</si>
  <si>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</si>
  <si>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</si>
  <si>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</si>
  <si>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</si>
  <si>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</si>
  <si>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</si>
  <si>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HU2</t>
  </si>
  <si>
    <t>HU3</t>
  </si>
  <si>
    <t>HU4</t>
  </si>
  <si>
    <t>HU5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</si>
  <si>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</si>
  <si>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</si>
  <si>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</si>
  <si>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</si>
  <si>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</si>
  <si>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</si>
  <si>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</si>
  <si>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</si>
  <si>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Alta</t>
  </si>
  <si>
    <t>Terminado</t>
  </si>
  <si>
    <t>Necesito</t>
  </si>
  <si>
    <t>así podre...</t>
  </si>
  <si>
    <t>Prioridad</t>
  </si>
  <si>
    <t>Tareas</t>
  </si>
  <si>
    <t>Asignado</t>
  </si>
  <si>
    <t>Estimado</t>
  </si>
  <si>
    <t>Aceptado</t>
  </si>
  <si>
    <t>TOTAL</t>
  </si>
  <si>
    <t>SUBTOTAL</t>
  </si>
  <si>
    <t>HU1-1</t>
  </si>
  <si>
    <t>HU2-1</t>
  </si>
  <si>
    <t>HU2-2</t>
  </si>
  <si>
    <t>HU3-1</t>
  </si>
  <si>
    <t>HU3-2</t>
  </si>
  <si>
    <t>HU4-1</t>
  </si>
  <si>
    <t>HU5-1</t>
  </si>
  <si>
    <t>visualizar el numero de los mejores empleados</t>
  </si>
  <si>
    <t>Control</t>
  </si>
  <si>
    <t>Validación de datos</t>
  </si>
  <si>
    <t>Sprint N 2</t>
  </si>
  <si>
    <t>HU1-2</t>
  </si>
  <si>
    <t>Diseño</t>
  </si>
  <si>
    <t>Programacion</t>
  </si>
  <si>
    <t>Interfaz</t>
  </si>
  <si>
    <t>Maestro</t>
  </si>
  <si>
    <t>Docente</t>
  </si>
  <si>
    <t>Educador</t>
  </si>
  <si>
    <t xml:space="preserve">Ingreso de informacion personal </t>
  </si>
  <si>
    <t>Devolver la informacion de la comida seleccionada y generar preguntas</t>
  </si>
  <si>
    <t>Agregar un contador y un reloj con tiempo limitado</t>
  </si>
  <si>
    <t>Enviar los resultados al correo</t>
  </si>
  <si>
    <t>Medir la capacidad de adquirir conocimiento atravez de aplicaciones educativas</t>
  </si>
  <si>
    <t xml:space="preserve">Anilizar como los estudiantes manejan la presion </t>
  </si>
  <si>
    <t>Diego Portilla</t>
  </si>
  <si>
    <t>Alejandro Sarmiento</t>
  </si>
  <si>
    <t>Martín Han</t>
  </si>
  <si>
    <t>Martin Han</t>
  </si>
  <si>
    <t>Sebastian Bolaños</t>
  </si>
  <si>
    <t>Crear la interfaz para el ingreso de datos</t>
  </si>
  <si>
    <t>Crear las funciones que me perimitan ingrsar los datos con sus respectivas restricciones</t>
  </si>
  <si>
    <t>Generar la interfaz para responder el cuestionario</t>
  </si>
  <si>
    <t>Crear el cuestionario para cada una de las regiones con informacion variadad</t>
  </si>
  <si>
    <t>Crear las funciones que nos permiten generar el contador y el reloj con tiempo limitado</t>
  </si>
  <si>
    <t>Profesor</t>
  </si>
  <si>
    <t>Envie los datos de los cuestionarios resultos por los estudiantes</t>
  </si>
  <si>
    <t>Llevar un control del avance</t>
  </si>
  <si>
    <t>Crear una funcion que me envie los datos de cada uno de los estudiantes a mi mando</t>
  </si>
  <si>
    <t>Visualizar el porcentaje de avance</t>
  </si>
  <si>
    <t xml:space="preserve">Verificamos el interes y el tiempo que los estudiantes invierten </t>
  </si>
  <si>
    <t>Realizar la interfaz y la programacion que nos permita ver el avance de los estuadiantes.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</si>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</sst>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4" borderId="5" xfId="0" applyFont="1" applyFill="1" applyBorder="1" applyAlignment="1"/>
    <xf numFmtId="0" fontId="8" fillId="4" borderId="6" xfId="0" applyFont="1" applyFill="1" applyBorder="1" applyAlignment="1"/>
    <xf numFmtId="0" fontId="8" fillId="5" borderId="7" xfId="0" applyFont="1" applyFill="1" applyBorder="1" applyAlignment="1"/>
    <xf numFmtId="0" fontId="2" fillId="6" borderId="8" xfId="0" applyNumberFormat="1" applyFont="1" applyFill="1" applyBorder="1"/>
    <xf numFmtId="0" fontId="2" fillId="6" borderId="9" xfId="0" applyFont="1" applyFill="1" applyBorder="1"/>
    <xf numFmtId="0" fontId="8" fillId="4" borderId="10" xfId="0" applyFont="1" applyFill="1" applyBorder="1" applyAlignment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9" fillId="0" borderId="0" xfId="0" applyFont="1"/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8" fillId="0" borderId="0" xfId="0" applyFont="1" applyBorder="1" applyAlignment="1"/>
    <xf numFmtId="0" fontId="8" fillId="0" borderId="0" xfId="0" applyFont="1" applyAlignment="1"/>
    <xf numFmtId="0" fontId="0" fillId="0" borderId="0" xfId="0" applyFont="1" applyAlignment="1"/>
    <xf numFmtId="0" fontId="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3" borderId="1" xfId="0" applyFont="1" applyFill="1" applyBorder="1" applyAlignment="1"/>
    <xf numFmtId="0" fontId="8" fillId="3" borderId="1" xfId="0" applyFont="1" applyFill="1" applyBorder="1"/>
    <xf numFmtId="0" fontId="8" fillId="0" borderId="1" xfId="0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>
      <alignment horizontal="right"/>
    </xf>
    <xf numFmtId="0" fontId="6" fillId="0" borderId="1" xfId="0" applyFont="1" applyBorder="1"/>
    <xf numFmtId="0" fontId="7" fillId="0" borderId="1" xfId="0" applyFont="1" applyBorder="1" applyAlignment="1">
      <alignment horizontal="right"/>
    </xf>
    <xf numFmtId="0" fontId="8" fillId="0" borderId="1" xfId="0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0" fontId="8" fillId="0" borderId="0" xfId="0" applyFont="1" applyAlignment="1"/>
    <xf numFmtId="0" fontId="10" fillId="2" borderId="1" xfId="0" applyNumberFormat="1" applyFont="1" applyFill="1" applyBorder="1" applyAlignment="1">
      <alignment wrapText="1"/>
    </xf>
    <xf numFmtId="0" fontId="10" fillId="0" borderId="17" xfId="0" applyFont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0" fillId="2" borderId="1" xfId="0" applyNumberFormat="1" applyFont="1" applyFill="1" applyBorder="1" applyAlignment="1">
      <alignment horizontal="right" wrapText="1"/>
    </xf>
    <xf numFmtId="0" fontId="10" fillId="2" borderId="18" xfId="0" applyNumberFormat="1" applyFont="1" applyFill="1" applyBorder="1" applyAlignment="1">
      <alignment horizontal="right" wrapText="1"/>
    </xf>
    <xf numFmtId="0" fontId="10" fillId="2" borderId="1" xfId="0" applyFont="1" applyFill="1" applyBorder="1" applyAlignment="1">
      <alignment horizontal="left" wrapText="1"/>
    </xf>
    <xf numFmtId="0" fontId="10" fillId="0" borderId="0" xfId="0" applyFont="1"/>
    <xf numFmtId="1" fontId="10" fillId="0" borderId="0" xfId="0" applyNumberFormat="1" applyFont="1"/>
    <xf numFmtId="1" fontId="10" fillId="2" borderId="1" xfId="0" applyNumberFormat="1" applyFont="1" applyFill="1" applyBorder="1"/>
  </cellXfs>
  <cellStyles count="2">
    <cellStyle name="Normal" xfId="0" builtinId="0"/>
    <cellStyle name="Porcentaje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BurnDown1Table!$B$3:$B$20</c:f>
              <c:numCache>
                <c:formatCode>0</c:formatCode>
                <c:ptCount val="18"/>
                <c:pt idx="0">
                  <c:v>48</c:v>
                </c:pt>
                <c:pt idx="1">
                  <c:v>45</c:v>
                </c:pt>
                <c:pt idx="2">
                  <c:v>41.6</c:v>
                </c:pt>
                <c:pt idx="3">
                  <c:v>38.4</c:v>
                </c:pt>
                <c:pt idx="4">
                  <c:v>35.200000000000003</c:v>
                </c:pt>
                <c:pt idx="5">
                  <c:v>32</c:v>
                </c:pt>
                <c:pt idx="6">
                  <c:v>28.799999999999997</c:v>
                </c:pt>
                <c:pt idx="7">
                  <c:v>25.599999999999998</c:v>
                </c:pt>
                <c:pt idx="8">
                  <c:v>22.4</c:v>
                </c:pt>
                <c:pt idx="9">
                  <c:v>19.2</c:v>
                </c:pt>
                <c:pt idx="10">
                  <c:v>16</c:v>
                </c:pt>
                <c:pt idx="11">
                  <c:v>12.799999999999997</c:v>
                </c:pt>
                <c:pt idx="12">
                  <c:v>9.5999999999999943</c:v>
                </c:pt>
                <c:pt idx="13">
                  <c:v>9</c:v>
                </c:pt>
                <c:pt idx="14">
                  <c:v>6</c:v>
                </c:pt>
                <c:pt idx="15">
                  <c:v>3</c:v>
                </c:pt>
                <c:pt idx="16">
                  <c:v>0</c:v>
                </c:pt>
                <c:pt idx="1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BurnDown1Table!$C$3:$C$20</c:f>
              <c:numCache>
                <c:formatCode>0</c:formatCode>
                <c:ptCount val="18"/>
                <c:pt idx="0">
                  <c:v>48</c:v>
                </c:pt>
                <c:pt idx="1">
                  <c:v>39.529411764705884</c:v>
                </c:pt>
                <c:pt idx="2">
                  <c:v>31.058823529411764</c:v>
                </c:pt>
                <c:pt idx="3">
                  <c:v>22.588235294117645</c:v>
                </c:pt>
                <c:pt idx="4">
                  <c:v>14.117647058823529</c:v>
                </c:pt>
                <c:pt idx="5">
                  <c:v>5.647058823529413</c:v>
                </c:pt>
                <c:pt idx="6">
                  <c:v>-2.8235294117647101</c:v>
                </c:pt>
                <c:pt idx="7">
                  <c:v>-11.294117647058826</c:v>
                </c:pt>
                <c:pt idx="8">
                  <c:v>-19.764705882352942</c:v>
                </c:pt>
                <c:pt idx="9">
                  <c:v>-28.235294117647058</c:v>
                </c:pt>
                <c:pt idx="10">
                  <c:v>-36.705882352941174</c:v>
                </c:pt>
                <c:pt idx="11">
                  <c:v>-45.17647058823529</c:v>
                </c:pt>
                <c:pt idx="12">
                  <c:v>-53.64705882352942</c:v>
                </c:pt>
                <c:pt idx="13">
                  <c:v>-62.117647058823536</c:v>
                </c:pt>
                <c:pt idx="14">
                  <c:v>-70.588235294117652</c:v>
                </c:pt>
                <c:pt idx="15">
                  <c:v>-79.058823529411768</c:v>
                </c:pt>
                <c:pt idx="16">
                  <c:v>-87.529411764705884</c:v>
                </c:pt>
                <c:pt idx="17">
                  <c:v>-96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BurnDown1Table!$D$3:$D$20</c:f>
              <c:numCache>
                <c:formatCode>0</c:formatCode>
                <c:ptCount val="18"/>
                <c:pt idx="0">
                  <c:v>48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12</c:v>
                </c:pt>
                <c:pt idx="5">
                  <c:v>14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50752"/>
        <c:axId val="193483840"/>
      </c:lineChart>
      <c:catAx>
        <c:axId val="1942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3483840"/>
        <c:crosses val="autoZero"/>
        <c:auto val="1"/>
        <c:lblAlgn val="ctr"/>
        <c:lblOffset val="100"/>
        <c:noMultiLvlLbl val="0"/>
      </c:catAx>
      <c:valAx>
        <c:axId val="1934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2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20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8" totalsRowCount="1" headerRowDxfId="22" dataDxfId="21" totalsRowDxfId="20">
  <autoFilter ref="A2:G7" xr:uid="{00000000-0009-0000-0100-000001000000}"/>
  <tableColumns count="7">
    <tableColumn id="1" xr3:uid="{00000000-0010-0000-0100-000001000000}" name="Sprint" totalsRowLabel="Total" dataDxfId="13" totalsRowDxfId="6"/>
    <tableColumn id="2" xr3:uid="{00000000-0010-0000-0100-000002000000}" name="Item ID" dataDxfId="12" totalsRowDxfId="5">
      <calculatedColumnFormula>IFERROR(B2+1,1)</calculatedColumnFormula>
    </tableColumn>
    <tableColumn id="3" xr3:uid="{00000000-0010-0000-0100-000003000000}" name="Estimated Hours" totalsRowFunction="sum" dataDxfId="11" totalsRowDxfId="4"/>
    <tableColumn id="4" xr3:uid="{00000000-0010-0000-0100-000004000000}" name="Task Name" dataDxfId="10" totalsRowDxfId="3"/>
    <tableColumn id="5" xr3:uid="{00000000-0010-0000-0100-000005000000}" name="Assigned To" dataDxfId="9" totalsRowDxfId="2"/>
    <tableColumn id="6" xr3:uid="{00000000-0010-0000-0100-000006000000}" name="Remaining Hours" totalsRowFunction="sum" dataDxfId="8" totalsRowDxfId="1">
      <calculatedColumnFormula>SprintBacklog[[#This Row],[Estimated Hours]]</calculatedColumnFormula>
    </tableColumn>
    <tableColumn id="7" xr3:uid="{00000000-0010-0000-0100-000007000000}" name="Status" dataDxfId="7" totalsRowDxfId="0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20" totalsRowShown="0" headerRowDxfId="19" dataDxfId="18">
  <autoFilter ref="A2:D20" xr:uid="{00000000-0009-0000-0100-000003000000}"/>
  <tableColumns count="4">
    <tableColumn id="1" xr3:uid="{00000000-0010-0000-0200-000001000000}" name="Work Day" dataDxfId="17"/>
    <tableColumn id="2" xr3:uid="{00000000-0010-0000-0200-000002000000}" name="Target Burn Down" dataDxfId="16">
      <calculatedColumnFormula>IFERROR(TotalHours-(Table3[Work Day]*(TotalHours/WorkingDays)),0)</calculatedColumnFormula>
    </tableColumn>
    <tableColumn id="3" xr3:uid="{00000000-0010-0000-0200-000003000000}" name="Forecast Burn Down" dataDxfId="15">
      <calculatedColumnFormula>TotalHours-(Table3[Work Day]*DevRate)</calculatedColumnFormula>
    </tableColumn>
    <tableColumn id="4" xr3:uid="{00000000-0010-0000-0200-000004000000}" name="Actual Burn Down" dataDxfId="14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zoomScaleNormal="100" workbookViewId="0">
      <selection activeCell="G6" sqref="G6"/>
    </sheetView>
  </sheetViews>
  <sheetFormatPr baseColWidth="10" defaultRowHeight="15" x14ac:dyDescent="0.25"/>
  <cols>
    <col min="2" max="2" width="12.7109375" customWidth="1"/>
    <col min="4" max="4" width="21.7109375" customWidth="1"/>
    <col min="5" max="5" width="51.28515625" customWidth="1"/>
    <col min="6" max="6" width="18.5703125" customWidth="1"/>
  </cols>
  <sheetData>
    <row r="1" spans="1:8" ht="15.75" thickBot="1" x14ac:dyDescent="0.3">
      <c r="A1" s="30" t="s">
        <v>29</v>
      </c>
      <c r="B1" s="31" t="s">
        <v>30</v>
      </c>
      <c r="C1" s="31" t="s">
        <v>31</v>
      </c>
      <c r="D1" s="31" t="s">
        <v>32</v>
      </c>
      <c r="E1" s="33" t="s">
        <v>33</v>
      </c>
      <c r="F1" s="33" t="s">
        <v>34</v>
      </c>
      <c r="G1" s="31" t="s">
        <v>35</v>
      </c>
      <c r="H1" s="32" t="s">
        <v>36</v>
      </c>
    </row>
    <row r="2" spans="1:8" ht="16.5" x14ac:dyDescent="0.3">
      <c r="A2" s="26" t="s">
        <v>24</v>
      </c>
      <c r="B2" s="27" t="s">
        <v>60</v>
      </c>
      <c r="C2" s="28" t="s">
        <v>63</v>
      </c>
      <c r="D2" s="44" t="s">
        <v>66</v>
      </c>
      <c r="E2" s="44" t="s">
        <v>69</v>
      </c>
      <c r="F2" s="21" t="s">
        <v>45</v>
      </c>
      <c r="G2" s="29" t="s">
        <v>37</v>
      </c>
      <c r="H2" s="24" t="s">
        <v>38</v>
      </c>
    </row>
    <row r="3" spans="1:8" ht="16.5" x14ac:dyDescent="0.3">
      <c r="A3" s="25" t="s">
        <v>25</v>
      </c>
      <c r="B3" s="22" t="s">
        <v>61</v>
      </c>
      <c r="C3" s="20" t="s">
        <v>64</v>
      </c>
      <c r="D3" s="44" t="s">
        <v>67</v>
      </c>
      <c r="E3" s="44" t="s">
        <v>70</v>
      </c>
      <c r="F3" s="21" t="s">
        <v>45</v>
      </c>
      <c r="G3" s="23" t="s">
        <v>37</v>
      </c>
      <c r="H3" s="24" t="s">
        <v>38</v>
      </c>
    </row>
    <row r="4" spans="1:8" ht="16.5" x14ac:dyDescent="0.3">
      <c r="A4" s="25" t="s">
        <v>26</v>
      </c>
      <c r="B4" s="22" t="s">
        <v>62</v>
      </c>
      <c r="C4" s="20" t="s">
        <v>65</v>
      </c>
      <c r="D4" s="44" t="s">
        <v>68</v>
      </c>
      <c r="E4" s="44" t="s">
        <v>71</v>
      </c>
      <c r="F4" s="21" t="s">
        <v>45</v>
      </c>
      <c r="G4" s="23" t="s">
        <v>37</v>
      </c>
      <c r="H4" s="24" t="s">
        <v>38</v>
      </c>
    </row>
    <row r="5" spans="1:8" ht="16.5" x14ac:dyDescent="0.3">
      <c r="A5" s="25" t="s">
        <v>27</v>
      </c>
      <c r="B5" s="22" t="s">
        <v>56</v>
      </c>
      <c r="C5" s="20" t="s">
        <v>82</v>
      </c>
      <c r="D5" s="44" t="s">
        <v>83</v>
      </c>
      <c r="E5" s="20" t="s">
        <v>55</v>
      </c>
      <c r="F5" s="21" t="s">
        <v>45</v>
      </c>
      <c r="G5" s="23" t="s">
        <v>37</v>
      </c>
      <c r="H5" s="24" t="s">
        <v>38</v>
      </c>
    </row>
    <row r="6" spans="1:8" ht="16.5" x14ac:dyDescent="0.3">
      <c r="A6" s="25" t="s">
        <v>28</v>
      </c>
      <c r="B6" s="22" t="s">
        <v>56</v>
      </c>
      <c r="C6" s="20" t="s">
        <v>82</v>
      </c>
      <c r="D6" s="44" t="s">
        <v>86</v>
      </c>
      <c r="E6" s="44" t="s">
        <v>87</v>
      </c>
      <c r="F6" s="21" t="s">
        <v>45</v>
      </c>
      <c r="G6" s="23" t="s">
        <v>37</v>
      </c>
      <c r="H6" s="24" t="s">
        <v>38</v>
      </c>
    </row>
  </sheetData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8"/>
  <sheetViews>
    <sheetView topLeftCell="A22" zoomScale="130" zoomScaleNormal="130" workbookViewId="0">
      <selection activeCell="I34" sqref="I34"/>
    </sheetView>
  </sheetViews>
  <sheetFormatPr baseColWidth="10" defaultRowHeight="15" x14ac:dyDescent="0.25"/>
  <cols>
    <col min="3" max="3" width="12.28515625" customWidth="1"/>
    <col min="7" max="7" width="17" customWidth="1"/>
  </cols>
  <sheetData>
    <row r="1" spans="1:9" x14ac:dyDescent="0.25">
      <c r="A1" s="19"/>
      <c r="B1" s="43" t="s">
        <v>29</v>
      </c>
      <c r="C1" s="43" t="s">
        <v>30</v>
      </c>
      <c r="D1" s="43" t="s">
        <v>31</v>
      </c>
      <c r="E1" s="43" t="s">
        <v>39</v>
      </c>
      <c r="F1" s="43" t="s">
        <v>40</v>
      </c>
      <c r="G1" s="43" t="s">
        <v>34</v>
      </c>
      <c r="H1" s="43" t="s">
        <v>41</v>
      </c>
      <c r="I1" s="43" t="s">
        <v>10</v>
      </c>
    </row>
    <row r="2" spans="1:9" x14ac:dyDescent="0.25">
      <c r="A2" s="19"/>
      <c r="B2" s="44" t="s">
        <v>24</v>
      </c>
      <c r="C2" s="44" t="s">
        <v>60</v>
      </c>
      <c r="D2" s="44" t="s">
        <v>63</v>
      </c>
      <c r="E2" s="44" t="s">
        <v>66</v>
      </c>
      <c r="F2" s="44" t="s">
        <v>69</v>
      </c>
      <c r="G2" s="45"/>
      <c r="H2" s="44" t="s">
        <v>37</v>
      </c>
      <c r="I2" s="44" t="s">
        <v>38</v>
      </c>
    </row>
    <row r="3" spans="1:9" x14ac:dyDescent="0.25">
      <c r="A3" s="19"/>
      <c r="B3" s="46"/>
      <c r="C3" s="47" t="s">
        <v>42</v>
      </c>
      <c r="D3" s="46"/>
      <c r="E3" s="46"/>
      <c r="F3" s="46"/>
      <c r="G3" s="47" t="s">
        <v>43</v>
      </c>
      <c r="H3" s="46"/>
      <c r="I3" s="47" t="s">
        <v>44</v>
      </c>
    </row>
    <row r="4" spans="1:9" x14ac:dyDescent="0.25">
      <c r="A4" s="19"/>
      <c r="B4" s="46" t="s">
        <v>48</v>
      </c>
      <c r="C4" s="51" t="s">
        <v>77</v>
      </c>
      <c r="D4" s="52"/>
      <c r="E4" s="52"/>
      <c r="F4" s="52"/>
      <c r="G4" s="46" t="s">
        <v>73</v>
      </c>
      <c r="H4" s="46"/>
      <c r="I4" s="48">
        <v>5</v>
      </c>
    </row>
    <row r="5" spans="1:9" x14ac:dyDescent="0.25">
      <c r="A5" s="19"/>
      <c r="B5" s="46" t="s">
        <v>59</v>
      </c>
      <c r="C5" s="51" t="s">
        <v>78</v>
      </c>
      <c r="D5" s="52"/>
      <c r="E5" s="52"/>
      <c r="F5" s="52"/>
      <c r="G5" s="46" t="s">
        <v>72</v>
      </c>
      <c r="H5" s="46"/>
      <c r="I5" s="48">
        <v>7</v>
      </c>
    </row>
    <row r="6" spans="1:9" x14ac:dyDescent="0.25">
      <c r="A6" s="19"/>
      <c r="B6" s="18"/>
      <c r="C6" s="53"/>
      <c r="D6" s="53"/>
      <c r="E6" s="53"/>
      <c r="F6" s="53"/>
      <c r="G6" s="18"/>
      <c r="H6" s="49" t="s">
        <v>47</v>
      </c>
      <c r="I6" s="43">
        <f>SUM(I4:I5)</f>
        <v>12</v>
      </c>
    </row>
    <row r="7" spans="1:9" x14ac:dyDescent="0.25">
      <c r="A7" s="19"/>
      <c r="B7" s="43" t="s">
        <v>29</v>
      </c>
      <c r="C7" s="43" t="s">
        <v>30</v>
      </c>
      <c r="D7" s="43" t="s">
        <v>31</v>
      </c>
      <c r="E7" s="43" t="s">
        <v>39</v>
      </c>
      <c r="F7" s="43" t="s">
        <v>40</v>
      </c>
      <c r="G7" s="43" t="s">
        <v>34</v>
      </c>
      <c r="H7" s="43" t="s">
        <v>41</v>
      </c>
      <c r="I7" s="43" t="s">
        <v>10</v>
      </c>
    </row>
    <row r="8" spans="1:9" x14ac:dyDescent="0.25">
      <c r="A8" s="19"/>
      <c r="B8" s="44" t="s">
        <v>25</v>
      </c>
      <c r="C8" s="44" t="s">
        <v>61</v>
      </c>
      <c r="D8" s="44" t="s">
        <v>64</v>
      </c>
      <c r="E8" s="44" t="s">
        <v>67</v>
      </c>
      <c r="F8" s="44" t="s">
        <v>70</v>
      </c>
      <c r="G8" s="44"/>
      <c r="H8" s="44" t="s">
        <v>37</v>
      </c>
      <c r="I8" s="44" t="s">
        <v>38</v>
      </c>
    </row>
    <row r="9" spans="1:9" x14ac:dyDescent="0.25">
      <c r="A9" s="19"/>
      <c r="B9" s="46"/>
      <c r="C9" s="47" t="s">
        <v>42</v>
      </c>
      <c r="D9" s="46"/>
      <c r="E9" s="46"/>
      <c r="F9" s="46"/>
      <c r="G9" s="47" t="s">
        <v>43</v>
      </c>
      <c r="H9" s="46"/>
      <c r="I9" s="47" t="s">
        <v>44</v>
      </c>
    </row>
    <row r="10" spans="1:9" x14ac:dyDescent="0.25">
      <c r="A10" s="19"/>
      <c r="B10" s="46" t="s">
        <v>49</v>
      </c>
      <c r="C10" s="51" t="s">
        <v>79</v>
      </c>
      <c r="D10" s="52"/>
      <c r="E10" s="52"/>
      <c r="F10" s="52"/>
      <c r="G10" s="46" t="s">
        <v>72</v>
      </c>
      <c r="H10" s="46"/>
      <c r="I10" s="48">
        <v>5</v>
      </c>
    </row>
    <row r="11" spans="1:9" x14ac:dyDescent="0.25">
      <c r="A11" s="19"/>
      <c r="B11" s="46" t="s">
        <v>50</v>
      </c>
      <c r="C11" s="51" t="s">
        <v>80</v>
      </c>
      <c r="D11" s="52"/>
      <c r="E11" s="52"/>
      <c r="F11" s="52"/>
      <c r="G11" s="46" t="s">
        <v>74</v>
      </c>
      <c r="H11" s="46"/>
      <c r="I11" s="46">
        <v>5</v>
      </c>
    </row>
    <row r="12" spans="1:9" x14ac:dyDescent="0.25">
      <c r="A12" s="19"/>
      <c r="B12" s="18"/>
      <c r="C12" s="53"/>
      <c r="D12" s="53"/>
      <c r="E12" s="53"/>
      <c r="F12" s="53"/>
      <c r="G12" s="18"/>
      <c r="H12" s="49" t="s">
        <v>47</v>
      </c>
      <c r="I12" s="43">
        <f>SUM(I10:I11)</f>
        <v>10</v>
      </c>
    </row>
    <row r="13" spans="1:9" x14ac:dyDescent="0.25">
      <c r="A13" s="37"/>
      <c r="B13" s="36"/>
      <c r="C13" s="37"/>
      <c r="D13" s="37"/>
      <c r="E13" s="37"/>
      <c r="F13" s="37"/>
      <c r="G13" s="36"/>
      <c r="H13" s="41"/>
      <c r="I13" s="42"/>
    </row>
    <row r="14" spans="1:9" x14ac:dyDescent="0.25">
      <c r="A14" s="19"/>
      <c r="B14" s="43" t="s">
        <v>29</v>
      </c>
      <c r="C14" s="43" t="s">
        <v>30</v>
      </c>
      <c r="D14" s="43" t="s">
        <v>31</v>
      </c>
      <c r="E14" s="43" t="s">
        <v>39</v>
      </c>
      <c r="F14" s="43" t="s">
        <v>40</v>
      </c>
      <c r="G14" s="43" t="s">
        <v>34</v>
      </c>
      <c r="H14" s="43" t="s">
        <v>41</v>
      </c>
      <c r="I14" s="43" t="s">
        <v>10</v>
      </c>
    </row>
    <row r="15" spans="1:9" x14ac:dyDescent="0.25">
      <c r="A15" s="19"/>
      <c r="B15" s="44" t="s">
        <v>26</v>
      </c>
      <c r="C15" s="44" t="s">
        <v>62</v>
      </c>
      <c r="D15" s="44" t="s">
        <v>65</v>
      </c>
      <c r="E15" s="44" t="s">
        <v>68</v>
      </c>
      <c r="F15" s="44" t="s">
        <v>71</v>
      </c>
      <c r="G15" s="45"/>
      <c r="H15" s="44" t="s">
        <v>37</v>
      </c>
      <c r="I15" s="44" t="s">
        <v>38</v>
      </c>
    </row>
    <row r="16" spans="1:9" x14ac:dyDescent="0.25">
      <c r="A16" s="19"/>
      <c r="B16" s="46"/>
      <c r="C16" s="47" t="s">
        <v>42</v>
      </c>
      <c r="D16" s="46"/>
      <c r="E16" s="46"/>
      <c r="F16" s="46"/>
      <c r="G16" s="47" t="s">
        <v>43</v>
      </c>
      <c r="H16" s="46"/>
      <c r="I16" s="47" t="s">
        <v>44</v>
      </c>
    </row>
    <row r="17" spans="1:18" x14ac:dyDescent="0.25">
      <c r="A17" s="19"/>
      <c r="B17" s="46" t="s">
        <v>51</v>
      </c>
      <c r="C17" s="51" t="s">
        <v>81</v>
      </c>
      <c r="D17" s="52"/>
      <c r="E17" s="52"/>
      <c r="F17" s="52"/>
      <c r="G17" s="46" t="s">
        <v>75</v>
      </c>
      <c r="H17" s="46"/>
      <c r="I17" s="48">
        <v>7</v>
      </c>
    </row>
    <row r="18" spans="1:18" x14ac:dyDescent="0.25">
      <c r="A18" s="19"/>
      <c r="B18" s="46" t="s">
        <v>52</v>
      </c>
      <c r="C18" s="51" t="s">
        <v>57</v>
      </c>
      <c r="D18" s="52"/>
      <c r="E18" s="52"/>
      <c r="F18" s="52"/>
      <c r="G18" s="46" t="s">
        <v>76</v>
      </c>
      <c r="H18" s="46"/>
      <c r="I18" s="48">
        <v>4</v>
      </c>
    </row>
    <row r="19" spans="1:18" x14ac:dyDescent="0.25">
      <c r="A19" s="19"/>
      <c r="B19" s="17"/>
      <c r="C19" s="17"/>
      <c r="D19" s="17"/>
      <c r="E19" s="17"/>
      <c r="F19" s="17"/>
      <c r="G19" s="17"/>
      <c r="H19" s="49" t="s">
        <v>47</v>
      </c>
      <c r="I19" s="43">
        <f>SUM(I17:I18)</f>
        <v>11</v>
      </c>
      <c r="K19" s="18"/>
      <c r="L19" s="17"/>
      <c r="M19" s="17"/>
      <c r="N19" s="17"/>
      <c r="O19" s="17"/>
      <c r="P19" s="17"/>
      <c r="Q19" s="17"/>
      <c r="R19" s="17"/>
    </row>
    <row r="20" spans="1:18" x14ac:dyDescent="0.25">
      <c r="A20" s="40"/>
      <c r="B20" s="17"/>
      <c r="C20" s="17"/>
      <c r="D20" s="17"/>
      <c r="E20" s="17"/>
      <c r="F20" s="17"/>
      <c r="G20" s="17"/>
      <c r="H20" s="41"/>
      <c r="I20" s="42"/>
      <c r="K20" s="39"/>
      <c r="L20" s="17"/>
      <c r="M20" s="17"/>
      <c r="N20" s="17"/>
      <c r="O20" s="17"/>
      <c r="P20" s="17"/>
      <c r="Q20" s="17"/>
      <c r="R20" s="17"/>
    </row>
    <row r="21" spans="1:18" x14ac:dyDescent="0.25">
      <c r="A21" s="35"/>
      <c r="B21" s="43" t="s">
        <v>29</v>
      </c>
      <c r="C21" s="43" t="s">
        <v>30</v>
      </c>
      <c r="D21" s="43" t="s">
        <v>31</v>
      </c>
      <c r="E21" s="43" t="s">
        <v>39</v>
      </c>
      <c r="F21" s="43" t="s">
        <v>40</v>
      </c>
      <c r="G21" s="43" t="s">
        <v>34</v>
      </c>
      <c r="H21" s="43" t="s">
        <v>41</v>
      </c>
      <c r="I21" s="43" t="s">
        <v>10</v>
      </c>
      <c r="K21" s="38"/>
    </row>
    <row r="22" spans="1:18" x14ac:dyDescent="0.25">
      <c r="A22" s="19"/>
      <c r="B22" s="44" t="s">
        <v>53</v>
      </c>
      <c r="C22" s="44" t="s">
        <v>56</v>
      </c>
      <c r="D22" s="44" t="s">
        <v>82</v>
      </c>
      <c r="E22" s="44" t="s">
        <v>83</v>
      </c>
      <c r="F22" s="44" t="s">
        <v>84</v>
      </c>
      <c r="G22" s="45"/>
      <c r="H22" s="44" t="s">
        <v>37</v>
      </c>
      <c r="I22" s="44" t="s">
        <v>38</v>
      </c>
    </row>
    <row r="23" spans="1:18" x14ac:dyDescent="0.25">
      <c r="A23" s="19"/>
      <c r="B23" s="46"/>
      <c r="C23" s="47" t="s">
        <v>42</v>
      </c>
      <c r="D23" s="46"/>
      <c r="E23" s="46"/>
      <c r="F23" s="46"/>
      <c r="G23" s="47" t="s">
        <v>43</v>
      </c>
      <c r="H23" s="46"/>
      <c r="I23" s="47" t="s">
        <v>44</v>
      </c>
    </row>
    <row r="24" spans="1:18" x14ac:dyDescent="0.25">
      <c r="A24" s="19"/>
      <c r="B24" s="46" t="s">
        <v>53</v>
      </c>
      <c r="C24" s="51" t="s">
        <v>85</v>
      </c>
      <c r="D24" s="51"/>
      <c r="E24" s="51"/>
      <c r="F24" s="51"/>
      <c r="G24" s="46" t="s">
        <v>73</v>
      </c>
      <c r="H24" s="46"/>
      <c r="I24" s="48">
        <v>7</v>
      </c>
    </row>
    <row r="25" spans="1:18" x14ac:dyDescent="0.25">
      <c r="A25" s="19"/>
      <c r="B25" s="38"/>
      <c r="C25" s="54"/>
      <c r="D25" s="53"/>
      <c r="E25" s="53"/>
      <c r="F25" s="53"/>
      <c r="G25" s="18"/>
      <c r="H25" s="47" t="s">
        <v>47</v>
      </c>
      <c r="I25" s="50">
        <f>SUM(I24:I24)</f>
        <v>7</v>
      </c>
    </row>
    <row r="26" spans="1:18" x14ac:dyDescent="0.25">
      <c r="A26" s="19"/>
    </row>
    <row r="27" spans="1:18" x14ac:dyDescent="0.25">
      <c r="A27" s="19"/>
      <c r="B27" s="43" t="s">
        <v>29</v>
      </c>
      <c r="C27" s="43" t="s">
        <v>30</v>
      </c>
      <c r="D27" s="43" t="s">
        <v>31</v>
      </c>
      <c r="E27" s="43" t="s">
        <v>39</v>
      </c>
      <c r="F27" s="43" t="s">
        <v>40</v>
      </c>
      <c r="G27" s="43" t="s">
        <v>34</v>
      </c>
      <c r="H27" s="43" t="s">
        <v>41</v>
      </c>
      <c r="I27" s="43" t="s">
        <v>10</v>
      </c>
    </row>
    <row r="28" spans="1:18" x14ac:dyDescent="0.25">
      <c r="A28" s="19"/>
      <c r="B28" s="44" t="s">
        <v>28</v>
      </c>
      <c r="C28" s="44" t="s">
        <v>56</v>
      </c>
      <c r="D28" s="44" t="s">
        <v>82</v>
      </c>
      <c r="E28" s="44" t="s">
        <v>86</v>
      </c>
      <c r="F28" s="44" t="s">
        <v>87</v>
      </c>
      <c r="G28" s="45"/>
      <c r="H28" s="44" t="s">
        <v>37</v>
      </c>
      <c r="I28" s="44" t="s">
        <v>38</v>
      </c>
    </row>
    <row r="29" spans="1:18" x14ac:dyDescent="0.25">
      <c r="A29" s="19"/>
      <c r="B29" s="46"/>
      <c r="C29" s="47" t="s">
        <v>42</v>
      </c>
      <c r="D29" s="46"/>
      <c r="E29" s="46"/>
      <c r="F29" s="46"/>
      <c r="G29" s="47" t="s">
        <v>43</v>
      </c>
      <c r="H29" s="46"/>
      <c r="I29" s="47" t="s">
        <v>44</v>
      </c>
    </row>
    <row r="30" spans="1:18" x14ac:dyDescent="0.25">
      <c r="A30" s="19"/>
      <c r="B30" s="46" t="s">
        <v>54</v>
      </c>
      <c r="C30" s="51" t="s">
        <v>88</v>
      </c>
      <c r="D30" s="52"/>
      <c r="E30" s="52"/>
      <c r="F30" s="52"/>
      <c r="G30" s="46" t="s">
        <v>76</v>
      </c>
      <c r="H30" s="46"/>
      <c r="I30" s="48">
        <v>8</v>
      </c>
    </row>
    <row r="31" spans="1:18" x14ac:dyDescent="0.25">
      <c r="A31" s="19"/>
      <c r="B31" s="18"/>
      <c r="C31" s="54"/>
      <c r="D31" s="53"/>
      <c r="E31" s="53"/>
      <c r="F31" s="53"/>
      <c r="G31" s="18"/>
      <c r="H31" s="49" t="s">
        <v>47</v>
      </c>
      <c r="I31" s="50">
        <f>SUM(I30:I30)</f>
        <v>8</v>
      </c>
    </row>
    <row r="32" spans="1:18" x14ac:dyDescent="0.25">
      <c r="A32" s="19"/>
    </row>
    <row r="33" spans="1:9" x14ac:dyDescent="0.25">
      <c r="A33" s="19"/>
    </row>
    <row r="34" spans="1:9" ht="21" x14ac:dyDescent="0.35">
      <c r="A34" s="19"/>
      <c r="H34" s="34" t="s">
        <v>46</v>
      </c>
      <c r="I34" s="34">
        <f>I6+I12+I19+I25+I31</f>
        <v>48</v>
      </c>
    </row>
    <row r="35" spans="1:9" x14ac:dyDescent="0.25">
      <c r="A35" s="19"/>
    </row>
    <row r="36" spans="1:9" x14ac:dyDescent="0.25">
      <c r="A36" s="19"/>
    </row>
    <row r="37" spans="1:9" x14ac:dyDescent="0.25">
      <c r="A37" s="19"/>
    </row>
    <row r="38" spans="1:9" x14ac:dyDescent="0.25">
      <c r="A38" s="19"/>
    </row>
    <row r="39" spans="1:9" x14ac:dyDescent="0.25">
      <c r="A39" s="19"/>
      <c r="B39" t="s">
        <v>58</v>
      </c>
    </row>
    <row r="40" spans="1:9" x14ac:dyDescent="0.25">
      <c r="A40" s="19"/>
    </row>
    <row r="41" spans="1:9" x14ac:dyDescent="0.25">
      <c r="A41" s="19"/>
    </row>
    <row r="42" spans="1:9" x14ac:dyDescent="0.25">
      <c r="A42" s="19"/>
    </row>
    <row r="43" spans="1:9" x14ac:dyDescent="0.25">
      <c r="A43" s="19"/>
    </row>
    <row r="44" spans="1:9" x14ac:dyDescent="0.25">
      <c r="A44" s="19"/>
    </row>
    <row r="45" spans="1:9" x14ac:dyDescent="0.25">
      <c r="A45" s="19"/>
    </row>
    <row r="46" spans="1:9" x14ac:dyDescent="0.25">
      <c r="A46" s="19"/>
    </row>
    <row r="47" spans="1:9" x14ac:dyDescent="0.25">
      <c r="A47" s="19"/>
    </row>
    <row r="48" spans="1:9" x14ac:dyDescent="0.25">
      <c r="A48" s="19"/>
    </row>
  </sheetData>
  <mergeCells count="12">
    <mergeCell ref="C24:F24"/>
    <mergeCell ref="C25:F25"/>
    <mergeCell ref="C31:F31"/>
    <mergeCell ref="C30:F30"/>
    <mergeCell ref="C12:F12"/>
    <mergeCell ref="C17:F17"/>
    <mergeCell ref="C18:F18"/>
    <mergeCell ref="C4:F4"/>
    <mergeCell ref="C5:F5"/>
    <mergeCell ref="C6:F6"/>
    <mergeCell ref="C10:F10"/>
    <mergeCell ref="C11:F11"/>
  </mergeCells>
  <pageMargins left="0.7" right="0.7" top="0.75" bottom="0.75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30" zoomScaleNormal="130" workbookViewId="0">
      <selection activeCell="C12" sqref="C12"/>
    </sheetView>
  </sheetViews>
  <sheetFormatPr baseColWidth="10" defaultColWidth="9.140625" defaultRowHeight="16.5" x14ac:dyDescent="0.3"/>
  <cols>
    <col min="1" max="1" width="22.5703125" style="4" customWidth="1"/>
    <col min="2" max="2" width="11" style="3" customWidth="1"/>
    <col min="3" max="3" width="43.42578125" style="3" customWidth="1"/>
  </cols>
  <sheetData>
    <row r="1" spans="1:3" ht="17.25" thickBot="1" x14ac:dyDescent="0.35">
      <c r="C1" s="1"/>
    </row>
    <row r="2" spans="1:3" x14ac:dyDescent="0.3">
      <c r="A2" s="4" t="s">
        <v>0</v>
      </c>
      <c r="B2" s="5">
        <v>44256</v>
      </c>
      <c r="C2" s="2" t="s">
        <v>19</v>
      </c>
    </row>
    <row r="3" spans="1:3" ht="17.25" thickBot="1" x14ac:dyDescent="0.35">
      <c r="B3" s="6">
        <v>44278</v>
      </c>
      <c r="C3" s="2" t="s">
        <v>20</v>
      </c>
    </row>
    <row r="4" spans="1:3" ht="17.25" thickBot="1" x14ac:dyDescent="0.35">
      <c r="A4" s="4" t="s">
        <v>14</v>
      </c>
      <c r="B4" s="3">
        <f>NETWORKDAYS(B2,B3)</f>
        <v>17</v>
      </c>
      <c r="C4" s="2"/>
    </row>
    <row r="5" spans="1:3" ht="17.25" thickBot="1" x14ac:dyDescent="0.35">
      <c r="A5" s="4" t="s">
        <v>1</v>
      </c>
      <c r="B5" s="7">
        <v>2</v>
      </c>
      <c r="C5" s="2" t="s">
        <v>21</v>
      </c>
    </row>
    <row r="6" spans="1:3" x14ac:dyDescent="0.3">
      <c r="A6" s="4" t="s">
        <v>15</v>
      </c>
      <c r="B6" s="3">
        <f>B4-B5</f>
        <v>15</v>
      </c>
      <c r="C6" s="2"/>
    </row>
    <row r="7" spans="1:3" ht="17.25" thickBot="1" x14ac:dyDescent="0.35">
      <c r="A7" s="4" t="s">
        <v>3</v>
      </c>
      <c r="B7" s="3">
        <v>4</v>
      </c>
      <c r="C7" s="2"/>
    </row>
    <row r="8" spans="1:3" ht="17.25" thickBot="1" x14ac:dyDescent="0.35">
      <c r="A8" s="4" t="s">
        <v>22</v>
      </c>
      <c r="B8" s="8">
        <v>0.8</v>
      </c>
      <c r="C8" s="2" t="s">
        <v>23</v>
      </c>
    </row>
    <row r="9" spans="1:3" x14ac:dyDescent="0.3">
      <c r="A9" s="4" t="s">
        <v>2</v>
      </c>
      <c r="B9" s="3">
        <f>(B4-B5)*B8*B7*3</f>
        <v>144</v>
      </c>
      <c r="C9" s="2"/>
    </row>
    <row r="10" spans="1:3" x14ac:dyDescent="0.3">
      <c r="A10" s="4" t="s">
        <v>4</v>
      </c>
      <c r="B10" s="3">
        <f>IFERROR(B9/B4,0)</f>
        <v>8.4705882352941178</v>
      </c>
      <c r="C10" s="2"/>
    </row>
    <row r="11" spans="1:3" x14ac:dyDescent="0.3">
      <c r="C11" s="2"/>
    </row>
    <row r="12" spans="1:3" x14ac:dyDescent="0.3">
      <c r="C12" s="2"/>
    </row>
    <row r="13" spans="1:3" x14ac:dyDescent="0.3">
      <c r="C13" s="2"/>
    </row>
    <row r="14" spans="1:3" x14ac:dyDescent="0.3">
      <c r="C14" s="2"/>
    </row>
    <row r="15" spans="1:3" x14ac:dyDescent="0.3">
      <c r="C15" s="2"/>
    </row>
    <row r="16" spans="1:3" x14ac:dyDescent="0.3">
      <c r="C16" s="2"/>
    </row>
    <row r="17" spans="3:3" x14ac:dyDescent="0.3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8"/>
  <sheetViews>
    <sheetView zoomScaleNormal="100" workbookViewId="0">
      <selection activeCell="G7" sqref="G7"/>
    </sheetView>
  </sheetViews>
  <sheetFormatPr baseColWidth="10" defaultColWidth="9.140625" defaultRowHeight="16.5" x14ac:dyDescent="0.3"/>
  <cols>
    <col min="1" max="1" width="9.140625" style="3"/>
    <col min="2" max="2" width="9.5703125" style="3" customWidth="1"/>
    <col min="3" max="3" width="11.28515625" style="3" customWidth="1"/>
    <col min="4" max="4" width="35.140625" style="3" customWidth="1"/>
    <col min="5" max="5" width="19.5703125" style="3" customWidth="1"/>
    <col min="6" max="6" width="12.42578125" style="3" customWidth="1"/>
    <col min="7" max="7" width="13.5703125" style="3" customWidth="1"/>
    <col min="8" max="16384" width="9.140625" style="3"/>
  </cols>
  <sheetData>
    <row r="2" spans="1:7" ht="33" x14ac:dyDescent="0.3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3">
      <c r="A3" s="55">
        <v>2</v>
      </c>
      <c r="B3" s="56">
        <f>IFERROR(B2+1,1)</f>
        <v>1</v>
      </c>
      <c r="C3" s="59">
        <v>12</v>
      </c>
      <c r="D3" s="55" t="s">
        <v>24</v>
      </c>
      <c r="E3" s="60" t="s">
        <v>72</v>
      </c>
      <c r="F3" s="58">
        <f>SprintBacklog[[#This Row],[Estimated Hours]]</f>
        <v>12</v>
      </c>
      <c r="G3" s="57" t="s">
        <v>89</v>
      </c>
    </row>
    <row r="4" spans="1:7" x14ac:dyDescent="0.3">
      <c r="A4" s="11">
        <v>2</v>
      </c>
      <c r="B4" s="3">
        <v>2</v>
      </c>
      <c r="C4" s="11">
        <v>10</v>
      </c>
      <c r="D4" s="12" t="s">
        <v>25</v>
      </c>
      <c r="E4" s="11" t="s">
        <v>75</v>
      </c>
      <c r="F4" s="11">
        <f>SprintBacklog[[#This Row],[Estimated Hours]]</f>
        <v>10</v>
      </c>
      <c r="G4" s="11" t="s">
        <v>89</v>
      </c>
    </row>
    <row r="5" spans="1:7" x14ac:dyDescent="0.3">
      <c r="A5" s="11">
        <v>2</v>
      </c>
      <c r="B5" s="3">
        <v>3</v>
      </c>
      <c r="C5" s="11">
        <v>11</v>
      </c>
      <c r="D5" s="12" t="s">
        <v>26</v>
      </c>
      <c r="E5" s="11" t="s">
        <v>73</v>
      </c>
      <c r="F5" s="11">
        <f>SprintBacklog[[#This Row],[Estimated Hours]]</f>
        <v>11</v>
      </c>
      <c r="G5" s="11" t="s">
        <v>89</v>
      </c>
    </row>
    <row r="6" spans="1:7" x14ac:dyDescent="0.3">
      <c r="A6" s="11">
        <v>2</v>
      </c>
      <c r="B6" s="3">
        <f t="shared" ref="B6" si="0">IFERROR(B5+1,1)</f>
        <v>4</v>
      </c>
      <c r="C6" s="11">
        <v>7</v>
      </c>
      <c r="D6" s="12" t="s">
        <v>27</v>
      </c>
      <c r="E6" s="11" t="s">
        <v>76</v>
      </c>
      <c r="F6" s="11">
        <v>7</v>
      </c>
      <c r="G6" s="11" t="s">
        <v>89</v>
      </c>
    </row>
    <row r="7" spans="1:7" x14ac:dyDescent="0.3">
      <c r="A7" s="11">
        <v>2</v>
      </c>
      <c r="B7" s="3">
        <f>IFERROR(B6+1,1)</f>
        <v>5</v>
      </c>
      <c r="C7" s="11">
        <v>8</v>
      </c>
      <c r="D7" s="12" t="s">
        <v>28</v>
      </c>
      <c r="E7" s="11" t="s">
        <v>72</v>
      </c>
      <c r="F7" s="11">
        <v>8</v>
      </c>
      <c r="G7" s="11" t="s">
        <v>89</v>
      </c>
    </row>
    <row r="8" spans="1:7" x14ac:dyDescent="0.3">
      <c r="A8" s="3" t="s">
        <v>12</v>
      </c>
      <c r="C8" s="3">
        <f>SUBTOTAL(109,SprintBacklog[Estimated Hours])</f>
        <v>48</v>
      </c>
      <c r="F8" s="3">
        <f>SUBTOTAL(109,SprintBacklog[Remaining Hours])</f>
        <v>48</v>
      </c>
    </row>
  </sheetData>
  <dataValidations count="1">
    <dataValidation type="list" allowBlank="1" showInputMessage="1" showErrorMessage="1" sqref="G3:G7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20"/>
  <sheetViews>
    <sheetView tabSelected="1" zoomScaleNormal="100" workbookViewId="0">
      <selection activeCell="D21" sqref="D21"/>
    </sheetView>
  </sheetViews>
  <sheetFormatPr baseColWidth="10" defaultColWidth="7.85546875" defaultRowHeight="16.5" x14ac:dyDescent="0.3"/>
  <cols>
    <col min="1" max="1" width="10.28515625" style="3" customWidth="1"/>
    <col min="2" max="4" width="10.28515625" style="15" customWidth="1"/>
    <col min="5" max="16384" width="7.85546875" style="3"/>
  </cols>
  <sheetData>
    <row r="2" spans="1:5" ht="49.5" x14ac:dyDescent="0.3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3">
      <c r="A3" s="3">
        <v>0</v>
      </c>
      <c r="B3" s="15">
        <v>48</v>
      </c>
      <c r="C3" s="15">
        <v>48</v>
      </c>
      <c r="D3" s="15">
        <v>48</v>
      </c>
      <c r="E3" s="15"/>
    </row>
    <row r="4" spans="1:5" x14ac:dyDescent="0.3">
      <c r="A4" s="3">
        <v>1</v>
      </c>
      <c r="B4" s="15">
        <v>45</v>
      </c>
      <c r="C4" s="15">
        <f>TotalHours-(Table3[Work Day]*DevRate)</f>
        <v>39.529411764705884</v>
      </c>
      <c r="D4" s="16">
        <v>3</v>
      </c>
      <c r="E4" s="15"/>
    </row>
    <row r="5" spans="1:5" x14ac:dyDescent="0.3">
      <c r="A5" s="3">
        <v>2</v>
      </c>
      <c r="B5" s="15">
        <f>IFERROR(TotalHours-(Table3[Work Day]*(TotalHours/WorkingDays)),0)</f>
        <v>41.6</v>
      </c>
      <c r="C5" s="15">
        <f>TotalHours-(Table3[Work Day]*DevRate)</f>
        <v>31.058823529411764</v>
      </c>
      <c r="D5" s="16">
        <v>4</v>
      </c>
      <c r="E5" s="15"/>
    </row>
    <row r="6" spans="1:5" x14ac:dyDescent="0.3">
      <c r="A6" s="3">
        <v>3</v>
      </c>
      <c r="B6" s="15">
        <f>IFERROR(TotalHours-(Table3[Work Day]*(TotalHours/WorkingDays)),0)</f>
        <v>38.4</v>
      </c>
      <c r="C6" s="15">
        <f>TotalHours-(Table3[Work Day]*DevRate)</f>
        <v>22.588235294117645</v>
      </c>
      <c r="D6" s="16">
        <v>5</v>
      </c>
      <c r="E6" s="15"/>
    </row>
    <row r="7" spans="1:5" x14ac:dyDescent="0.3">
      <c r="A7" s="3">
        <v>4</v>
      </c>
      <c r="B7" s="15">
        <f>IFERROR(TotalHours-(Table3[Work Day]*(TotalHours/WorkingDays)),0)</f>
        <v>35.200000000000003</v>
      </c>
      <c r="C7" s="15">
        <f>TotalHours-(Table3[Work Day]*DevRate)</f>
        <v>14.117647058823529</v>
      </c>
      <c r="D7" s="16">
        <v>12</v>
      </c>
      <c r="E7" s="15"/>
    </row>
    <row r="8" spans="1:5" x14ac:dyDescent="0.3">
      <c r="A8" s="3">
        <v>5</v>
      </c>
      <c r="B8" s="15">
        <f>IFERROR(TotalHours-(Table3[Work Day]*(TotalHours/WorkingDays)),0)</f>
        <v>32</v>
      </c>
      <c r="C8" s="15">
        <f>TotalHours-(Table3[Work Day]*DevRate)</f>
        <v>5.647058823529413</v>
      </c>
      <c r="D8" s="16">
        <v>14</v>
      </c>
      <c r="E8" s="15"/>
    </row>
    <row r="9" spans="1:5" x14ac:dyDescent="0.3">
      <c r="A9" s="3">
        <v>6</v>
      </c>
      <c r="B9" s="15">
        <f>IFERROR(TotalHours-(Table3[Work Day]*(TotalHours/WorkingDays)),0)</f>
        <v>28.799999999999997</v>
      </c>
      <c r="C9" s="15">
        <f>TotalHours-(Table3[Work Day]*DevRate)</f>
        <v>-2.8235294117647101</v>
      </c>
      <c r="D9" s="16">
        <v>1</v>
      </c>
      <c r="E9" s="15"/>
    </row>
    <row r="10" spans="1:5" x14ac:dyDescent="0.3">
      <c r="A10" s="3">
        <v>7</v>
      </c>
      <c r="B10" s="15">
        <f>IFERROR(TotalHours-(Table3[Work Day]*(TotalHours/WorkingDays)),0)</f>
        <v>25.599999999999998</v>
      </c>
      <c r="C10" s="15">
        <f>TotalHours-(Table3[Work Day]*DevRate)</f>
        <v>-11.294117647058826</v>
      </c>
      <c r="D10" s="16">
        <v>4</v>
      </c>
      <c r="E10" s="15"/>
    </row>
    <row r="11" spans="1:5" x14ac:dyDescent="0.3">
      <c r="A11" s="3">
        <v>8</v>
      </c>
      <c r="B11" s="15">
        <f>IFERROR(TotalHours-(Table3[Work Day]*(TotalHours/WorkingDays)),0)</f>
        <v>22.4</v>
      </c>
      <c r="C11" s="15">
        <f>TotalHours-(Table3[Work Day]*DevRate)</f>
        <v>-19.764705882352942</v>
      </c>
      <c r="D11" s="16">
        <v>5</v>
      </c>
      <c r="E11" s="15"/>
    </row>
    <row r="12" spans="1:5" x14ac:dyDescent="0.3">
      <c r="A12" s="3">
        <v>9</v>
      </c>
      <c r="B12" s="15">
        <f>IFERROR(TotalHours-(Table3[Work Day]*(TotalHours/WorkingDays)),0)</f>
        <v>19.2</v>
      </c>
      <c r="C12" s="15">
        <f>TotalHours-(Table3[Work Day]*DevRate)</f>
        <v>-28.235294117647058</v>
      </c>
      <c r="D12" s="16">
        <v>6</v>
      </c>
      <c r="E12" s="15"/>
    </row>
    <row r="13" spans="1:5" x14ac:dyDescent="0.3">
      <c r="A13" s="61">
        <v>10</v>
      </c>
      <c r="B13" s="62">
        <f>IFERROR(TotalHours-(Table3[Work Day]*(TotalHours/WorkingDays)),0)</f>
        <v>16</v>
      </c>
      <c r="C13" s="62">
        <f>TotalHours-(Table3[Work Day]*DevRate)</f>
        <v>-36.705882352941174</v>
      </c>
      <c r="D13" s="63">
        <v>2</v>
      </c>
      <c r="E13" s="15"/>
    </row>
    <row r="14" spans="1:5" x14ac:dyDescent="0.3">
      <c r="A14" s="61">
        <v>11</v>
      </c>
      <c r="B14" s="62">
        <f>IFERROR(TotalHours-(Table3[Work Day]*(TotalHours/WorkingDays)),0)</f>
        <v>12.799999999999997</v>
      </c>
      <c r="C14" s="62">
        <f>TotalHours-(Table3[Work Day]*DevRate)</f>
        <v>-45.17647058823529</v>
      </c>
      <c r="D14" s="63">
        <v>1</v>
      </c>
      <c r="E14" s="15"/>
    </row>
    <row r="15" spans="1:5" x14ac:dyDescent="0.3">
      <c r="A15" s="61">
        <v>12</v>
      </c>
      <c r="B15" s="62">
        <f>IFERROR(TotalHours-(Table3[Work Day]*(TotalHours/WorkingDays)),0)</f>
        <v>9.5999999999999943</v>
      </c>
      <c r="C15" s="62">
        <f>TotalHours-(Table3[Work Day]*DevRate)</f>
        <v>-53.64705882352942</v>
      </c>
      <c r="D15" s="63">
        <v>0</v>
      </c>
      <c r="E15" s="15"/>
    </row>
    <row r="16" spans="1:5" x14ac:dyDescent="0.3">
      <c r="A16" s="61">
        <v>13</v>
      </c>
      <c r="B16" s="62">
        <v>9</v>
      </c>
      <c r="C16" s="62">
        <f>TotalHours-(Table3[Work Day]*DevRate)</f>
        <v>-62.117647058823536</v>
      </c>
      <c r="D16" s="63">
        <v>0</v>
      </c>
      <c r="E16" s="15"/>
    </row>
    <row r="17" spans="1:5" x14ac:dyDescent="0.3">
      <c r="A17" s="61">
        <v>14</v>
      </c>
      <c r="B17" s="62">
        <v>6</v>
      </c>
      <c r="C17" s="62">
        <f>TotalHours-(Table3[Work Day]*DevRate)</f>
        <v>-70.588235294117652</v>
      </c>
      <c r="D17" s="63">
        <v>0</v>
      </c>
      <c r="E17" s="15"/>
    </row>
    <row r="18" spans="1:5" x14ac:dyDescent="0.3">
      <c r="A18" s="61">
        <v>15</v>
      </c>
      <c r="B18" s="62">
        <v>3</v>
      </c>
      <c r="C18" s="62">
        <f>TotalHours-(Table3[Work Day]*DevRate)</f>
        <v>-79.058823529411768</v>
      </c>
      <c r="D18" s="63">
        <v>2</v>
      </c>
      <c r="E18" s="15"/>
    </row>
    <row r="19" spans="1:5" x14ac:dyDescent="0.3">
      <c r="A19" s="61">
        <v>16</v>
      </c>
      <c r="B19" s="62">
        <v>0</v>
      </c>
      <c r="C19" s="62">
        <f>TotalHours-(Table3[Work Day]*DevRate)</f>
        <v>-87.529411764705884</v>
      </c>
      <c r="D19" s="63">
        <v>2</v>
      </c>
      <c r="E19" s="15"/>
    </row>
    <row r="20" spans="1:5" x14ac:dyDescent="0.3">
      <c r="A20" s="3">
        <v>17</v>
      </c>
      <c r="B20" s="15">
        <v>-3</v>
      </c>
      <c r="C20" s="15">
        <f>TotalHours-(Table3[Work Day]*DevRate)</f>
        <v>-96</v>
      </c>
      <c r="D20" s="16">
        <v>3</v>
      </c>
      <c r="E20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BackLog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Martin</cp:lastModifiedBy>
  <cp:lastPrinted>2020-01-20T02:47:31Z</cp:lastPrinted>
  <dcterms:created xsi:type="dcterms:W3CDTF">2014-10-14T22:04:59Z</dcterms:created>
  <dcterms:modified xsi:type="dcterms:W3CDTF">2021-03-30T16:36:28Z</dcterms:modified>
</cp:coreProperties>
</file>