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1732543\Documents\"/>
    </mc:Choice>
  </mc:AlternateContent>
  <xr:revisionPtr revIDLastSave="0" documentId="13_ncr:1_{D1F9469F-52ED-4186-AD0F-456C9C291E39}" xr6:coauthVersionLast="45" xr6:coauthVersionMax="45" xr10:uidLastSave="{00000000-0000-0000-0000-000000000000}"/>
  <bookViews>
    <workbookView xWindow="-120" yWindow="-120" windowWidth="29040" windowHeight="15840" activeTab="1" xr2:uid="{9B78C182-DE30-4BDF-AB15-B3F7CC526AB7}"/>
  </bookViews>
  <sheets>
    <sheet name="Hoja1" sheetId="1" r:id="rId1"/>
    <sheet name="Hoja2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0" i="2" l="1"/>
  <c r="I10" i="2" a="1"/>
  <c r="G10" i="2"/>
  <c r="I10" i="2"/>
  <c r="G11" i="2"/>
  <c r="G12" i="2"/>
  <c r="H10" i="2" a="1"/>
  <c r="H10" i="2"/>
  <c r="M2" i="2"/>
  <c r="G3" i="2"/>
  <c r="C15" i="2"/>
  <c r="D15" i="2"/>
  <c r="I15" i="2" a="1"/>
  <c r="N2" i="2"/>
  <c r="H3" i="2"/>
  <c r="C16" i="2"/>
  <c r="O2" i="2"/>
  <c r="I3" i="2"/>
  <c r="C17" i="2"/>
  <c r="G15" i="2"/>
  <c r="I15" i="2"/>
  <c r="G16" i="2"/>
  <c r="G17" i="2"/>
  <c r="H15" i="2" a="1"/>
  <c r="H15" i="2"/>
  <c r="M3" i="2"/>
  <c r="G4" i="2"/>
  <c r="C20" i="2"/>
  <c r="D20" i="2"/>
  <c r="I20" i="2" a="1"/>
  <c r="N3" i="2"/>
  <c r="H4" i="2"/>
  <c r="C21" i="2"/>
  <c r="O3" i="2"/>
  <c r="I4" i="2"/>
  <c r="C22" i="2"/>
  <c r="G20" i="2"/>
  <c r="I20" i="2"/>
  <c r="G21" i="2"/>
  <c r="G22" i="2"/>
  <c r="H20" i="2" a="1"/>
  <c r="H20" i="2"/>
  <c r="M4" i="2"/>
  <c r="G5" i="2"/>
  <c r="C25" i="2"/>
  <c r="D25" i="2"/>
  <c r="I25" i="2" a="1"/>
  <c r="N4" i="2"/>
  <c r="H5" i="2"/>
  <c r="C26" i="2"/>
  <c r="O4" i="2"/>
  <c r="I5" i="2"/>
  <c r="C27" i="2"/>
  <c r="G25" i="2"/>
  <c r="I25" i="2"/>
  <c r="G26" i="2"/>
  <c r="G27" i="2"/>
  <c r="H25" i="2" a="1"/>
  <c r="H25" i="2"/>
  <c r="M5" i="2"/>
  <c r="G6" i="2"/>
  <c r="C30" i="2"/>
  <c r="D30" i="2"/>
  <c r="I30" i="2" a="1"/>
  <c r="N5" i="2"/>
  <c r="H6" i="2"/>
  <c r="C31" i="2"/>
  <c r="O5" i="2"/>
  <c r="I6" i="2"/>
  <c r="C32" i="2"/>
  <c r="G30" i="2"/>
  <c r="I30" i="2"/>
  <c r="G31" i="2"/>
  <c r="G32" i="2"/>
  <c r="H30" i="2" a="1"/>
  <c r="H30" i="2"/>
  <c r="M6" i="2"/>
  <c r="G7" i="2"/>
  <c r="N6" i="2"/>
  <c r="H7" i="2"/>
  <c r="O6" i="2"/>
  <c r="I7" i="2"/>
  <c r="J7" i="2"/>
  <c r="K7" i="2"/>
  <c r="L7" i="2"/>
  <c r="L30" i="2" a="1"/>
  <c r="L30" i="2"/>
  <c r="J6" i="2"/>
  <c r="K6" i="2"/>
  <c r="L6" i="2"/>
  <c r="L25" i="2" a="1"/>
  <c r="L25" i="2"/>
  <c r="J5" i="2"/>
  <c r="K5" i="2"/>
  <c r="L5" i="2"/>
  <c r="L20" i="2" a="1"/>
  <c r="L20" i="2"/>
  <c r="J4" i="2"/>
  <c r="K4" i="2"/>
  <c r="L4" i="2"/>
  <c r="L15" i="2" a="1"/>
  <c r="L15" i="2"/>
  <c r="J3" i="2"/>
  <c r="K3" i="2"/>
  <c r="L3" i="2"/>
  <c r="L10" i="2" a="1"/>
  <c r="L10" i="2"/>
  <c r="L2" i="2"/>
  <c r="K2" i="2"/>
  <c r="J2" i="2"/>
  <c r="D9" i="1"/>
  <c r="E9" i="1"/>
  <c r="H9" i="1" a="1"/>
  <c r="F9" i="1"/>
  <c r="H9" i="1"/>
  <c r="F10" i="1"/>
  <c r="G9" i="1" a="1"/>
  <c r="G9" i="1"/>
  <c r="L2" i="1"/>
  <c r="H3" i="1"/>
  <c r="C13" i="1"/>
  <c r="D13" i="1"/>
  <c r="M2" i="1"/>
  <c r="I3" i="1"/>
  <c r="C14" i="1"/>
  <c r="E13" i="1"/>
  <c r="H13" i="1" a="1"/>
  <c r="F13" i="1"/>
  <c r="H13" i="1"/>
  <c r="F14" i="1"/>
  <c r="G13" i="1" a="1"/>
  <c r="G13" i="1"/>
  <c r="L3" i="1"/>
  <c r="H4" i="1"/>
  <c r="C17" i="1"/>
  <c r="D17" i="1"/>
  <c r="M3" i="1"/>
  <c r="I4" i="1"/>
  <c r="C18" i="1"/>
  <c r="E17" i="1"/>
  <c r="H17" i="1" a="1"/>
  <c r="F17" i="1"/>
  <c r="H17" i="1"/>
  <c r="F18" i="1"/>
  <c r="G17" i="1" a="1"/>
  <c r="G17" i="1"/>
  <c r="L4" i="1"/>
  <c r="H5" i="1"/>
  <c r="C21" i="1"/>
  <c r="D21" i="1"/>
  <c r="M4" i="1"/>
  <c r="I5" i="1"/>
  <c r="C22" i="1"/>
  <c r="E21" i="1"/>
  <c r="H21" i="1" a="1"/>
  <c r="F21" i="1"/>
  <c r="H21" i="1"/>
  <c r="F22" i="1"/>
  <c r="G21" i="1" a="1"/>
  <c r="G21" i="1"/>
  <c r="L5" i="1"/>
  <c r="H6" i="1"/>
  <c r="M5" i="1"/>
  <c r="I6" i="1"/>
  <c r="J6" i="1"/>
  <c r="K6" i="1"/>
  <c r="J21" i="1" a="1"/>
  <c r="J21" i="1"/>
  <c r="J5" i="1"/>
  <c r="K5" i="1"/>
  <c r="J17" i="1" a="1"/>
  <c r="J17" i="1"/>
  <c r="J4" i="1"/>
  <c r="K4" i="1"/>
  <c r="J13" i="1" a="1"/>
  <c r="J13" i="1"/>
  <c r="J3" i="1"/>
  <c r="K3" i="1"/>
  <c r="J9" i="1" a="1"/>
  <c r="J9" i="1"/>
  <c r="K2" i="1"/>
  <c r="J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<sst xmlns="http://schemas.openxmlformats.org/spreadsheetml/2006/main" count="112" uniqueCount="33">
  <si>
    <t>x^2+y^2-10=0</t>
  </si>
  <si>
    <t>x-y=0</t>
  </si>
  <si>
    <t>x=[2,4]</t>
  </si>
  <si>
    <t>F1</t>
  </si>
  <si>
    <t>F2</t>
  </si>
  <si>
    <t>Valores</t>
  </si>
  <si>
    <t>Derivada</t>
  </si>
  <si>
    <t>2x+2y</t>
  </si>
  <si>
    <t>1-1</t>
  </si>
  <si>
    <t>x</t>
  </si>
  <si>
    <t>y</t>
  </si>
  <si>
    <t>f1</t>
  </si>
  <si>
    <t>f2</t>
  </si>
  <si>
    <t>h1</t>
  </si>
  <si>
    <t>h2</t>
  </si>
  <si>
    <t>Matriz Jacobiana</t>
  </si>
  <si>
    <t>F*-1</t>
  </si>
  <si>
    <t>Delta</t>
  </si>
  <si>
    <t>Matriz Inversa</t>
  </si>
  <si>
    <t>Identidad</t>
  </si>
  <si>
    <t>Iteraciones</t>
  </si>
  <si>
    <t>Respuesta</t>
  </si>
  <si>
    <t>Comprobacion en Matlab</t>
  </si>
  <si>
    <t>Metodo Newton-Raphson 2x2</t>
  </si>
  <si>
    <t>Derivando</t>
  </si>
  <si>
    <t>2x-2+3</t>
  </si>
  <si>
    <t>1-1-1</t>
  </si>
  <si>
    <t>1+1+4</t>
  </si>
  <si>
    <t>z</t>
  </si>
  <si>
    <t>f3</t>
  </si>
  <si>
    <t>h3</t>
  </si>
  <si>
    <t>Alejandro Velázquez Torres</t>
  </si>
  <si>
    <t>Metodo Newton-Raphson 3x3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</si>
</sst>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"/>
    <numFmt numFmtId="165" formatCode="0.000000000"/>
    <numFmt numFmtId="166" formatCode="0.00000000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66" fontId="0" fillId="3" borderId="2" xfId="0" applyNumberFormat="1" applyFill="1" applyBorder="1" applyAlignment="1">
      <alignment horizontal="center" vertical="center"/>
    </xf>
    <xf numFmtId="166" fontId="0" fillId="3" borderId="4" xfId="0" applyNumberFormat="1" applyFill="1" applyBorder="1" applyAlignment="1">
      <alignment horizontal="center" vertical="center"/>
    </xf>
    <xf numFmtId="166" fontId="0" fillId="3" borderId="3" xfId="0" applyNumberFormat="1" applyFill="1" applyBorder="1" applyAlignment="1">
      <alignment horizontal="center" vertical="center"/>
    </xf>
    <xf numFmtId="166" fontId="0" fillId="3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6" fontId="0" fillId="3" borderId="2" xfId="0" applyNumberFormat="1" applyFill="1" applyBorder="1" applyAlignment="1">
      <alignment horizontal="center" vertical="center"/>
    </xf>
    <xf numFmtId="166" fontId="0" fillId="3" borderId="4" xfId="0" applyNumberFormat="1" applyFill="1" applyBorder="1" applyAlignment="1">
      <alignment horizontal="center" vertical="center"/>
    </xf>
    <xf numFmtId="166" fontId="0" fillId="3" borderId="3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11</xdr:row>
      <xdr:rowOff>38100</xdr:rowOff>
    </xdr:from>
    <xdr:to>
      <xdr:col>14</xdr:col>
      <xdr:colOff>371740</xdr:colOff>
      <xdr:row>15</xdr:row>
      <xdr:rowOff>47733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83E2657-5302-48CC-AAF5-D6EDDA017D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77350" y="2133600"/>
          <a:ext cx="1895740" cy="7716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276226</xdr:colOff>
      <xdr:row>7</xdr:row>
      <xdr:rowOff>114300</xdr:rowOff>
    </xdr:from>
    <xdr:to>
      <xdr:col>16</xdr:col>
      <xdr:colOff>554940</xdr:colOff>
      <xdr:row>15</xdr:row>
      <xdr:rowOff>104775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A87C8A-E0AE-4BBA-810D-0F669793C0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87251" y="685800"/>
          <a:ext cx="1802714" cy="1514475"/>
        </a:xfrm>
        <a:prstGeom prst="rect">
          <a:avLst/>
        </a:prstGeom>
      </xdr:spPr>
    </xdr:pic>
    <xdr:clientData/>
  </xdr:twoCellAnchor>
  <xdr:twoCellAnchor editAs="oneCell">
    <xdr:from>
      <xdr:col>15</xdr:col>
      <xdr:colOff>9525</xdr:colOff>
      <xdr:row>2</xdr:row>
      <xdr:rowOff>19050</xdr:rowOff>
    </xdr:from>
    <xdr:to>
      <xdr:col>17</xdr:col>
      <xdr:colOff>324107</xdr:colOff>
      <xdr:row>7</xdr:row>
      <xdr:rowOff>66815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10D894-04CB-4FDD-A241-3BB770E399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687425" y="400050"/>
          <a:ext cx="1838582" cy="10002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649C-17F9-4AFB-804E-830C87335C68}">
  <dimension ref="A1:T22"/>
  <sheetViews>
    <sheetView workbookViewId="0">
      <selection activeCell="Q15" sqref="Q15"/>
    </sheetView>
  </sheetViews>
  <sheetFormatPr baseColWidth="10" defaultRowHeight="15" x14ac:dyDescent="0.25"/>
  <cols>
    <col min="3" max="5" width="11.5703125" bestFit="1" customWidth="1"/>
    <col min="6" max="6" width="12.28515625" bestFit="1" customWidth="1"/>
    <col min="7" max="11" width="11.5703125" bestFit="1" customWidth="1"/>
  </cols>
  <sheetData>
    <row r="1" spans="1:20" x14ac:dyDescent="0.25">
      <c r="A1" s="26" t="s">
        <v>23</v>
      </c>
      <c r="B1" s="26"/>
      <c r="C1" s="26"/>
      <c r="D1" s="3" t="s">
        <v>5</v>
      </c>
      <c r="E1" s="3" t="s">
        <v>2</v>
      </c>
      <c r="H1" s="17" t="s">
        <v>9</v>
      </c>
      <c r="I1" s="17" t="s">
        <v>10</v>
      </c>
      <c r="J1" s="17" t="s">
        <v>11</v>
      </c>
      <c r="K1" s="17" t="s">
        <v>12</v>
      </c>
      <c r="L1" s="17" t="s">
        <v>13</v>
      </c>
      <c r="M1" s="17" t="s">
        <v>14</v>
      </c>
    </row>
    <row r="2" spans="1:20" x14ac:dyDescent="0.25">
      <c r="A2" s="26" t="s">
        <v>31</v>
      </c>
      <c r="B2" s="26"/>
      <c r="C2" s="26"/>
      <c r="G2" s="4">
        <v>1</v>
      </c>
      <c r="H2" s="6">
        <v>2</v>
      </c>
      <c r="I2" s="6">
        <v>4</v>
      </c>
      <c r="J2" s="6">
        <f>(H2^2)+(I2^2)-10</f>
        <v>10</v>
      </c>
      <c r="K2" s="6">
        <f>H2-I2</f>
        <v>-2</v>
      </c>
      <c r="L2" s="6">
        <f>G9</f>
        <v>0.49999999999999978</v>
      </c>
      <c r="M2" s="6">
        <f>G10</f>
        <v>-1.5</v>
      </c>
    </row>
    <row r="3" spans="1:20" x14ac:dyDescent="0.25">
      <c r="G3" s="4">
        <v>2</v>
      </c>
      <c r="H3" s="6">
        <f t="shared" ref="H3:I6" si="0">H2+L2</f>
        <v>2.5</v>
      </c>
      <c r="I3" s="6">
        <f t="shared" si="0"/>
        <v>2.5</v>
      </c>
      <c r="J3" s="6">
        <f>(H3^2)+(I3^2)-10</f>
        <v>2.5</v>
      </c>
      <c r="K3" s="6">
        <f>H3-I3</f>
        <v>0</v>
      </c>
      <c r="L3" s="6">
        <f>G13</f>
        <v>-0.25</v>
      </c>
      <c r="M3" s="6">
        <f>G14</f>
        <v>-0.25</v>
      </c>
      <c r="S3" s="3" t="s">
        <v>6</v>
      </c>
    </row>
    <row r="4" spans="1:20" x14ac:dyDescent="0.25">
      <c r="G4" s="4">
        <v>3</v>
      </c>
      <c r="H4" s="6">
        <f t="shared" si="0"/>
        <v>2.25</v>
      </c>
      <c r="I4" s="6">
        <f t="shared" si="0"/>
        <v>2.25</v>
      </c>
      <c r="J4" s="6">
        <f>(H4^2)+(I4^2)-10</f>
        <v>0.125</v>
      </c>
      <c r="K4" s="6">
        <f>H4-I4</f>
        <v>0</v>
      </c>
      <c r="L4" s="6">
        <f>G17</f>
        <v>-1.3888888888888888E-2</v>
      </c>
      <c r="M4" s="6">
        <f>G18</f>
        <v>-1.3888888888888888E-2</v>
      </c>
      <c r="P4" s="4" t="s">
        <v>3</v>
      </c>
      <c r="Q4" s="25" t="s">
        <v>0</v>
      </c>
      <c r="R4" s="25"/>
      <c r="S4" s="3" t="s">
        <v>3</v>
      </c>
      <c r="T4" s="3" t="s">
        <v>7</v>
      </c>
    </row>
    <row r="5" spans="1:20" x14ac:dyDescent="0.25">
      <c r="G5" s="4">
        <v>4</v>
      </c>
      <c r="H5" s="6">
        <f t="shared" si="0"/>
        <v>2.2361111111111112</v>
      </c>
      <c r="I5" s="6">
        <f t="shared" si="0"/>
        <v>2.2361111111111112</v>
      </c>
      <c r="J5" s="6">
        <f>(H5^2)+(I5^2)-10</f>
        <v>3.8580246913610949E-4</v>
      </c>
      <c r="K5" s="6">
        <f>H5-I5</f>
        <v>0</v>
      </c>
      <c r="L5" s="6">
        <f>G21</f>
        <v>-4.313319530714268E-5</v>
      </c>
      <c r="M5" s="6">
        <f>G22</f>
        <v>-4.313319530714268E-5</v>
      </c>
      <c r="P5" s="4" t="s">
        <v>4</v>
      </c>
      <c r="Q5" s="25" t="s">
        <v>1</v>
      </c>
      <c r="R5" s="25"/>
      <c r="S5" s="3" t="s">
        <v>4</v>
      </c>
      <c r="T5" s="5" t="s">
        <v>8</v>
      </c>
    </row>
    <row r="6" spans="1:20" x14ac:dyDescent="0.25">
      <c r="E6" s="26" t="s">
        <v>21</v>
      </c>
      <c r="F6" s="26"/>
      <c r="G6" s="4">
        <v>5</v>
      </c>
      <c r="H6" s="18">
        <f t="shared" si="0"/>
        <v>2.2360679779158041</v>
      </c>
      <c r="I6" s="18">
        <f t="shared" si="0"/>
        <v>2.2360679779158041</v>
      </c>
      <c r="J6" s="6">
        <f>(H6^2)+(I6^2)-10</f>
        <v>3.7209471059895805E-9</v>
      </c>
      <c r="K6" s="6">
        <f>H6-I6</f>
        <v>0</v>
      </c>
      <c r="L6" s="6"/>
      <c r="M6" s="6"/>
    </row>
    <row r="8" spans="1:20" x14ac:dyDescent="0.25">
      <c r="A8" s="16" t="s">
        <v>20</v>
      </c>
      <c r="B8" s="27" t="s">
        <v>15</v>
      </c>
      <c r="C8" s="28"/>
      <c r="D8" s="3"/>
      <c r="E8" s="3"/>
      <c r="F8" s="3" t="s">
        <v>16</v>
      </c>
      <c r="G8" s="3" t="s">
        <v>17</v>
      </c>
      <c r="H8" s="3" t="s">
        <v>18</v>
      </c>
      <c r="I8" s="3"/>
      <c r="J8" s="3" t="s">
        <v>19</v>
      </c>
      <c r="K8" s="3"/>
    </row>
    <row r="9" spans="1:20" x14ac:dyDescent="0.25">
      <c r="A9" s="16">
        <v>1</v>
      </c>
      <c r="B9" s="3" t="s">
        <v>9</v>
      </c>
      <c r="C9" s="9">
        <v>2</v>
      </c>
      <c r="D9" s="9">
        <f>2*C9</f>
        <v>4</v>
      </c>
      <c r="E9" s="9">
        <f>2*C10</f>
        <v>8</v>
      </c>
      <c r="F9" s="9">
        <f>-((C9^2)+(C10^2)-10)</f>
        <v>-10</v>
      </c>
      <c r="G9" s="9" cm="1">
        <f t="array" ref="G9:G10">MMULT(_xlfn.ANCHORARRAY(H9),F9:F10)</f>
        <v>0.49999999999999978</v>
      </c>
      <c r="H9" s="9" cm="1">
        <f t="array" ref="H9:I10">MINVERSE(D9:E10)</f>
        <v>8.3333333333333343E-2</v>
      </c>
      <c r="I9" s="9">
        <v>0.66666666666666663</v>
      </c>
      <c r="J9" s="9" cm="1">
        <f t="array" ref="J9:K10">MMULT(_xlfn.ANCHORARRAY(H9),D9:E10)</f>
        <v>1</v>
      </c>
      <c r="K9" s="9">
        <v>1.1102230246251565E-16</v>
      </c>
    </row>
    <row r="10" spans="1:20" x14ac:dyDescent="0.25">
      <c r="A10" s="2"/>
      <c r="B10" s="3" t="s">
        <v>10</v>
      </c>
      <c r="C10" s="9">
        <v>4</v>
      </c>
      <c r="D10" s="9">
        <v>1</v>
      </c>
      <c r="E10" s="9">
        <v>-1</v>
      </c>
      <c r="F10" s="9">
        <f>-(C9-C10)</f>
        <v>2</v>
      </c>
      <c r="G10" s="9">
        <v>-1.5</v>
      </c>
      <c r="H10" s="9">
        <v>8.3333333333333329E-2</v>
      </c>
      <c r="I10" s="9">
        <v>-0.33333333333333331</v>
      </c>
      <c r="J10" s="9">
        <v>0</v>
      </c>
      <c r="K10" s="9">
        <v>1</v>
      </c>
    </row>
    <row r="11" spans="1:20" x14ac:dyDescent="0.25">
      <c r="A11" s="2"/>
      <c r="B11" s="2"/>
      <c r="C11" s="7"/>
      <c r="D11" s="7"/>
      <c r="E11" s="7"/>
      <c r="F11" s="7"/>
      <c r="G11" s="7"/>
      <c r="H11" s="7"/>
      <c r="I11" s="7"/>
      <c r="J11" s="7"/>
      <c r="K11" s="7"/>
      <c r="M11" s="26" t="s">
        <v>22</v>
      </c>
      <c r="N11" s="26"/>
    </row>
    <row r="12" spans="1:20" x14ac:dyDescent="0.25">
      <c r="A12" s="2"/>
      <c r="B12" s="3" t="s">
        <v>15</v>
      </c>
      <c r="C12" s="3"/>
      <c r="D12" s="3"/>
      <c r="E12" s="3"/>
      <c r="F12" s="3" t="s">
        <v>16</v>
      </c>
      <c r="G12" s="3" t="s">
        <v>17</v>
      </c>
      <c r="H12" s="3" t="s">
        <v>18</v>
      </c>
      <c r="I12" s="3"/>
      <c r="J12" s="3" t="s">
        <v>19</v>
      </c>
      <c r="K12" s="3"/>
    </row>
    <row r="13" spans="1:20" x14ac:dyDescent="0.25">
      <c r="A13" s="16">
        <v>2</v>
      </c>
      <c r="B13" s="3" t="s">
        <v>9</v>
      </c>
      <c r="C13" s="9">
        <f>H3</f>
        <v>2.5</v>
      </c>
      <c r="D13" s="9">
        <f>2*C13</f>
        <v>5</v>
      </c>
      <c r="E13" s="9">
        <f>2*C14</f>
        <v>5</v>
      </c>
      <c r="F13" s="9">
        <f>-((C13^2)+(C14^2)-10)</f>
        <v>-2.5</v>
      </c>
      <c r="G13" s="9" cm="1">
        <f t="array" ref="G13:G14">MMULT(_xlfn.ANCHORARRAY(H13),F13:F14)</f>
        <v>-0.25</v>
      </c>
      <c r="H13" s="9" cm="1">
        <f t="array" ref="H13:I14">MINVERSE(D13:E14)</f>
        <v>0.1</v>
      </c>
      <c r="I13" s="9">
        <v>0.5</v>
      </c>
      <c r="J13" s="9" cm="1">
        <f t="array" ref="J13:K14">MMULT(_xlfn.ANCHORARRAY(H13),D13:E14)</f>
        <v>1</v>
      </c>
      <c r="K13" s="9">
        <v>0</v>
      </c>
    </row>
    <row r="14" spans="1:20" x14ac:dyDescent="0.25">
      <c r="A14" s="2"/>
      <c r="B14" s="3" t="s">
        <v>10</v>
      </c>
      <c r="C14" s="9">
        <f>I3</f>
        <v>2.5</v>
      </c>
      <c r="D14" s="9">
        <v>1</v>
      </c>
      <c r="E14" s="9">
        <v>-1</v>
      </c>
      <c r="F14" s="9">
        <f>-(C13-C14)</f>
        <v>0</v>
      </c>
      <c r="G14" s="9">
        <v>-0.25</v>
      </c>
      <c r="H14" s="9">
        <v>0.1</v>
      </c>
      <c r="I14" s="9">
        <v>-0.5</v>
      </c>
      <c r="J14" s="9">
        <v>0</v>
      </c>
      <c r="K14" s="9">
        <v>1</v>
      </c>
    </row>
    <row r="15" spans="1:20" x14ac:dyDescent="0.25">
      <c r="A15" s="2"/>
      <c r="B15" s="2"/>
      <c r="C15" s="7"/>
      <c r="D15" s="7"/>
      <c r="E15" s="7"/>
      <c r="F15" s="7"/>
      <c r="G15" s="7"/>
      <c r="H15" s="7"/>
      <c r="I15" s="7"/>
      <c r="J15" s="7"/>
      <c r="K15" s="7"/>
    </row>
    <row r="16" spans="1:20" x14ac:dyDescent="0.25">
      <c r="A16" s="1"/>
      <c r="B16" s="25" t="s">
        <v>15</v>
      </c>
      <c r="C16" s="25"/>
      <c r="D16" s="25"/>
      <c r="E16" s="25"/>
      <c r="F16" s="3" t="s">
        <v>16</v>
      </c>
      <c r="G16" s="3" t="s">
        <v>17</v>
      </c>
      <c r="H16" s="25" t="s">
        <v>18</v>
      </c>
      <c r="I16" s="25"/>
      <c r="J16" s="25" t="s">
        <v>19</v>
      </c>
      <c r="K16" s="25"/>
    </row>
    <row r="17" spans="1:11" x14ac:dyDescent="0.25">
      <c r="A17" s="16">
        <v>3</v>
      </c>
      <c r="B17" s="3" t="s">
        <v>9</v>
      </c>
      <c r="C17" s="8">
        <f>H4</f>
        <v>2.25</v>
      </c>
      <c r="D17" s="8">
        <f>2*C17</f>
        <v>4.5</v>
      </c>
      <c r="E17" s="8">
        <f>2*C18</f>
        <v>4.5</v>
      </c>
      <c r="F17" s="8">
        <f>-((C17^2)+(C18^2)-10)</f>
        <v>-0.125</v>
      </c>
      <c r="G17" s="8" cm="1">
        <f t="array" ref="G17:G18">MMULT(_xlfn.ANCHORARRAY(H17),F17:F18)</f>
        <v>-1.3888888888888888E-2</v>
      </c>
      <c r="H17" s="8" cm="1">
        <f t="array" ref="H17:I18">MINVERSE(D17:E18)</f>
        <v>0.1111111111111111</v>
      </c>
      <c r="I17" s="8">
        <v>0.5</v>
      </c>
      <c r="J17" s="8" cm="1">
        <f t="array" ref="J17:K18">MMULT(_xlfn.ANCHORARRAY(H17),D17:E18)</f>
        <v>1</v>
      </c>
      <c r="K17" s="8">
        <v>0</v>
      </c>
    </row>
    <row r="18" spans="1:11" x14ac:dyDescent="0.25">
      <c r="A18" s="1"/>
      <c r="B18" s="3" t="s">
        <v>10</v>
      </c>
      <c r="C18" s="8">
        <f>I4</f>
        <v>2.25</v>
      </c>
      <c r="D18" s="8">
        <v>1</v>
      </c>
      <c r="E18" s="8">
        <v>-1</v>
      </c>
      <c r="F18" s="8">
        <f>-(C17-C18)</f>
        <v>0</v>
      </c>
      <c r="G18" s="8">
        <v>-1.3888888888888888E-2</v>
      </c>
      <c r="H18" s="8">
        <v>0.1111111111111111</v>
      </c>
      <c r="I18" s="8">
        <v>-0.5</v>
      </c>
      <c r="J18" s="8">
        <v>0</v>
      </c>
      <c r="K18" s="8">
        <v>1</v>
      </c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/>
      <c r="B20" s="25" t="s">
        <v>15</v>
      </c>
      <c r="C20" s="25"/>
      <c r="D20" s="25"/>
      <c r="E20" s="25"/>
      <c r="F20" s="8" t="s">
        <v>16</v>
      </c>
      <c r="G20" s="8" t="s">
        <v>17</v>
      </c>
      <c r="H20" s="24" t="s">
        <v>18</v>
      </c>
      <c r="I20" s="24"/>
      <c r="J20" s="24" t="s">
        <v>19</v>
      </c>
      <c r="K20" s="24"/>
    </row>
    <row r="21" spans="1:11" x14ac:dyDescent="0.25">
      <c r="A21" s="16">
        <v>4</v>
      </c>
      <c r="B21" s="3" t="s">
        <v>9</v>
      </c>
      <c r="C21" s="8">
        <f>H5</f>
        <v>2.2361111111111112</v>
      </c>
      <c r="D21" s="8">
        <f>2*C21</f>
        <v>4.4722222222222223</v>
      </c>
      <c r="E21" s="8">
        <f>2*C22</f>
        <v>4.4722222222222223</v>
      </c>
      <c r="F21" s="8">
        <f>-((C21^2)+(C22^2)-10)</f>
        <v>-3.8580246913610949E-4</v>
      </c>
      <c r="G21" s="8" cm="1">
        <f t="array" ref="G21:G22">MMULT(_xlfn.ANCHORARRAY(H21),F21:F22)</f>
        <v>-4.313319530714268E-5</v>
      </c>
      <c r="H21" s="8" cm="1">
        <f t="array" ref="H21:I22">MINVERSE(D21:E22)</f>
        <v>0.11180124223602485</v>
      </c>
      <c r="I21" s="8">
        <v>0.5</v>
      </c>
      <c r="J21" s="8" cm="1">
        <f t="array" ref="J21:K22">MMULT(_xlfn.ANCHORARRAY(H21),D21:E22)</f>
        <v>1</v>
      </c>
      <c r="K21" s="8">
        <v>0</v>
      </c>
    </row>
    <row r="22" spans="1:11" x14ac:dyDescent="0.25">
      <c r="A22" s="1"/>
      <c r="B22" s="3" t="s">
        <v>10</v>
      </c>
      <c r="C22" s="8">
        <f>I5</f>
        <v>2.2361111111111112</v>
      </c>
      <c r="D22" s="8">
        <v>1</v>
      </c>
      <c r="E22" s="8">
        <v>-1</v>
      </c>
      <c r="F22" s="8">
        <f>-(C21-C22)</f>
        <v>0</v>
      </c>
      <c r="G22" s="8">
        <v>-4.313319530714268E-5</v>
      </c>
      <c r="H22" s="8">
        <v>0.11180124223602485</v>
      </c>
      <c r="I22" s="8">
        <v>-0.5</v>
      </c>
      <c r="J22" s="8">
        <v>0</v>
      </c>
      <c r="K22" s="8">
        <v>1</v>
      </c>
    </row>
  </sheetData>
  <mergeCells count="13">
    <mergeCell ref="Q4:R4"/>
    <mergeCell ref="Q5:R5"/>
    <mergeCell ref="B8:C8"/>
    <mergeCell ref="M11:N11"/>
    <mergeCell ref="B16:E16"/>
    <mergeCell ref="E6:F6"/>
    <mergeCell ref="H20:I20"/>
    <mergeCell ref="J20:K20"/>
    <mergeCell ref="H16:I16"/>
    <mergeCell ref="J16:K16"/>
    <mergeCell ref="A1:C1"/>
    <mergeCell ref="A2:C2"/>
    <mergeCell ref="B20:E2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F8D00-A439-48D3-A44D-E20A8FD10EBA}">
  <dimension ref="A1:Q32"/>
  <sheetViews>
    <sheetView tabSelected="1" workbookViewId="0">
      <selection activeCell="P29" sqref="P29"/>
    </sheetView>
  </sheetViews>
  <sheetFormatPr baseColWidth="10" defaultRowHeight="15" x14ac:dyDescent="0.25"/>
  <cols>
    <col min="3" max="4" width="14.5703125" bestFit="1" customWidth="1"/>
    <col min="5" max="6" width="14.28515625" bestFit="1" customWidth="1"/>
    <col min="7" max="7" width="15.28515625" bestFit="1" customWidth="1"/>
    <col min="8" max="11" width="14.28515625" bestFit="1" customWidth="1"/>
    <col min="12" max="14" width="13.5703125" bestFit="1" customWidth="1"/>
  </cols>
  <sheetData>
    <row r="1" spans="1:17" x14ac:dyDescent="0.25">
      <c r="A1" s="26" t="s">
        <v>32</v>
      </c>
      <c r="B1" s="26"/>
      <c r="C1" s="26"/>
      <c r="F1" s="10"/>
      <c r="G1" s="17" t="s">
        <v>9</v>
      </c>
      <c r="H1" s="17" t="s">
        <v>10</v>
      </c>
      <c r="I1" s="17" t="s">
        <v>28</v>
      </c>
      <c r="J1" s="17" t="s">
        <v>11</v>
      </c>
      <c r="K1" s="17" t="s">
        <v>12</v>
      </c>
      <c r="L1" s="17" t="s">
        <v>29</v>
      </c>
      <c r="M1" s="17" t="s">
        <v>13</v>
      </c>
      <c r="N1" s="17" t="s">
        <v>14</v>
      </c>
      <c r="O1" s="17" t="s">
        <v>30</v>
      </c>
    </row>
    <row r="2" spans="1:17" x14ac:dyDescent="0.25">
      <c r="A2" s="26" t="s">
        <v>31</v>
      </c>
      <c r="B2" s="26"/>
      <c r="C2" s="26"/>
      <c r="F2" s="4">
        <v>1</v>
      </c>
      <c r="G2" s="12">
        <v>5</v>
      </c>
      <c r="H2" s="12">
        <v>5</v>
      </c>
      <c r="I2" s="12">
        <v>5</v>
      </c>
      <c r="J2" s="12">
        <f t="shared" ref="J2:J7" si="0">(G2^2)-(2*H2)+(3*I2)-17</f>
        <v>13</v>
      </c>
      <c r="K2" s="12">
        <f t="shared" ref="K2:K7" si="1">G2-H2-I2+7</f>
        <v>2</v>
      </c>
      <c r="L2" s="12">
        <f t="shared" ref="L2:L7" si="2">G2+H2+(4*I2)-21</f>
        <v>9</v>
      </c>
      <c r="M2" s="12">
        <f>H10</f>
        <v>1.9999999999999987</v>
      </c>
      <c r="N2" s="12">
        <f>H11</f>
        <v>8.9999999999999964</v>
      </c>
      <c r="O2" s="12">
        <f>H12</f>
        <v>-4.9999999999999982</v>
      </c>
      <c r="P2" s="26" t="s">
        <v>22</v>
      </c>
      <c r="Q2" s="26"/>
    </row>
    <row r="3" spans="1:17" x14ac:dyDescent="0.25">
      <c r="D3" s="17" t="s">
        <v>24</v>
      </c>
      <c r="F3" s="4">
        <v>2</v>
      </c>
      <c r="G3" s="12">
        <f t="shared" ref="G3:I7" si="3">G2+M2</f>
        <v>6.9999999999999982</v>
      </c>
      <c r="H3" s="12">
        <f t="shared" si="3"/>
        <v>13.999999999999996</v>
      </c>
      <c r="I3" s="12">
        <f t="shared" si="3"/>
        <v>0</v>
      </c>
      <c r="J3" s="12">
        <f t="shared" si="0"/>
        <v>3.9999999999999787</v>
      </c>
      <c r="K3" s="12">
        <f t="shared" si="1"/>
        <v>0</v>
      </c>
      <c r="L3" s="12">
        <f t="shared" si="2"/>
        <v>0</v>
      </c>
      <c r="M3" s="12">
        <f>H15</f>
        <v>-0.4615384615384599</v>
      </c>
      <c r="N3" s="12">
        <f>H16</f>
        <v>-0.7692307692307665</v>
      </c>
      <c r="O3" s="12">
        <f>H17</f>
        <v>0.30769230769230832</v>
      </c>
    </row>
    <row r="4" spans="1:17" x14ac:dyDescent="0.25">
      <c r="D4" s="4" t="s">
        <v>25</v>
      </c>
      <c r="F4" s="4">
        <v>3</v>
      </c>
      <c r="G4" s="12">
        <f t="shared" si="3"/>
        <v>6.5384615384615383</v>
      </c>
      <c r="H4" s="12">
        <f t="shared" si="3"/>
        <v>13.23076923076923</v>
      </c>
      <c r="I4" s="12">
        <f t="shared" si="3"/>
        <v>0.30769230769230832</v>
      </c>
      <c r="J4" s="12">
        <f t="shared" si="0"/>
        <v>0.21301775147928836</v>
      </c>
      <c r="K4" s="12">
        <f t="shared" si="1"/>
        <v>0</v>
      </c>
      <c r="L4" s="12">
        <f t="shared" si="2"/>
        <v>0</v>
      </c>
      <c r="M4" s="12">
        <f>H20</f>
        <v>-2.750891492613327E-2</v>
      </c>
      <c r="N4" s="12">
        <f>H21</f>
        <v>-4.5848191543555454E-2</v>
      </c>
      <c r="O4" s="12">
        <f>H22</f>
        <v>1.8339276617422177E-2</v>
      </c>
    </row>
    <row r="5" spans="1:17" x14ac:dyDescent="0.25">
      <c r="D5" s="11" t="s">
        <v>26</v>
      </c>
      <c r="F5" s="4">
        <v>4</v>
      </c>
      <c r="G5" s="12">
        <f t="shared" si="3"/>
        <v>6.5109526235354052</v>
      </c>
      <c r="H5" s="12">
        <f t="shared" si="3"/>
        <v>13.184921039225674</v>
      </c>
      <c r="I5" s="12">
        <f t="shared" si="3"/>
        <v>0.3260315843097305</v>
      </c>
      <c r="J5" s="12">
        <f t="shared" si="0"/>
        <v>7.5674040041562307E-4</v>
      </c>
      <c r="K5" s="12">
        <f t="shared" si="1"/>
        <v>0</v>
      </c>
      <c r="L5" s="12">
        <f t="shared" si="2"/>
        <v>0</v>
      </c>
      <c r="M5" s="12">
        <f>H25</f>
        <v>-9.8424051813523922E-5</v>
      </c>
      <c r="N5" s="12">
        <f>H26</f>
        <v>-1.6404008635468895E-4</v>
      </c>
      <c r="O5" s="12">
        <f>H27</f>
        <v>6.561603454116503E-5</v>
      </c>
    </row>
    <row r="6" spans="1:17" x14ac:dyDescent="0.25">
      <c r="D6" s="4" t="s">
        <v>27</v>
      </c>
      <c r="F6" s="4">
        <v>5</v>
      </c>
      <c r="G6" s="12">
        <f t="shared" si="3"/>
        <v>6.5108541994835916</v>
      </c>
      <c r="H6" s="12">
        <f t="shared" si="3"/>
        <v>13.184756999139319</v>
      </c>
      <c r="I6" s="12">
        <f t="shared" si="3"/>
        <v>0.32609720034427164</v>
      </c>
      <c r="J6" s="12">
        <f t="shared" si="0"/>
        <v>9.6872945221093687E-9</v>
      </c>
      <c r="K6" s="12">
        <f t="shared" si="1"/>
        <v>0</v>
      </c>
      <c r="L6" s="12">
        <f t="shared" si="2"/>
        <v>0</v>
      </c>
      <c r="M6" s="12">
        <f>H30</f>
        <v>-1.2599927948293951E-9</v>
      </c>
      <c r="N6" s="12">
        <f>H31</f>
        <v>-2.0999879913823253E-9</v>
      </c>
      <c r="O6" s="12">
        <f>H32</f>
        <v>8.3999608473134986E-10</v>
      </c>
    </row>
    <row r="7" spans="1:17" x14ac:dyDescent="0.25">
      <c r="E7" s="16" t="s">
        <v>21</v>
      </c>
      <c r="F7" s="4">
        <v>6</v>
      </c>
      <c r="G7" s="13">
        <f t="shared" si="3"/>
        <v>6.5108541982235986</v>
      </c>
      <c r="H7" s="13">
        <f t="shared" si="3"/>
        <v>13.184756997039331</v>
      </c>
      <c r="I7" s="13">
        <f t="shared" si="3"/>
        <v>0.32609720118426772</v>
      </c>
      <c r="J7" s="12">
        <f t="shared" si="0"/>
        <v>0</v>
      </c>
      <c r="K7" s="12">
        <f t="shared" si="1"/>
        <v>0</v>
      </c>
      <c r="L7" s="12">
        <f t="shared" si="2"/>
        <v>0</v>
      </c>
      <c r="M7" s="12"/>
      <c r="N7" s="12"/>
      <c r="O7" s="12"/>
    </row>
    <row r="8" spans="1:17" x14ac:dyDescent="0.25">
      <c r="O8" s="32"/>
      <c r="P8" s="32"/>
      <c r="Q8" s="32"/>
    </row>
    <row r="9" spans="1:17" x14ac:dyDescent="0.25">
      <c r="A9" s="19" t="s">
        <v>20</v>
      </c>
      <c r="B9" s="20" t="s">
        <v>15</v>
      </c>
      <c r="C9" s="21"/>
      <c r="D9" s="21"/>
      <c r="E9" s="21"/>
      <c r="F9" s="22"/>
      <c r="G9" s="23" t="s">
        <v>16</v>
      </c>
      <c r="H9" s="23" t="s">
        <v>17</v>
      </c>
      <c r="I9" s="20" t="s">
        <v>18</v>
      </c>
      <c r="J9" s="21"/>
      <c r="K9" s="22"/>
      <c r="L9" s="20" t="s">
        <v>19</v>
      </c>
      <c r="M9" s="21"/>
      <c r="N9" s="22"/>
      <c r="O9" s="32"/>
      <c r="P9" s="32"/>
      <c r="Q9" s="32"/>
    </row>
    <row r="10" spans="1:17" x14ac:dyDescent="0.25">
      <c r="A10" s="19">
        <v>1</v>
      </c>
      <c r="B10" s="4" t="s">
        <v>9</v>
      </c>
      <c r="C10" s="15">
        <v>5</v>
      </c>
      <c r="D10" s="15">
        <f>2*C10</f>
        <v>10</v>
      </c>
      <c r="E10" s="15">
        <v>-2</v>
      </c>
      <c r="F10" s="15">
        <v>3</v>
      </c>
      <c r="G10" s="15">
        <f>-((C10^2)-(2*C11)+(3*C12)-17)</f>
        <v>-13</v>
      </c>
      <c r="H10" s="15" cm="1">
        <f t="array" ref="H10:H12">MMULT(_xlfn.ANCHORARRAY(I10),G10:G12)</f>
        <v>1.9999999999999987</v>
      </c>
      <c r="I10" s="15" cm="1">
        <f t="array" ref="I10:K12">MINVERSE(D10:F12)</f>
        <v>0.21428571428571427</v>
      </c>
      <c r="J10" s="15">
        <v>-0.78571428571428537</v>
      </c>
      <c r="K10" s="15">
        <v>-0.35714285714285704</v>
      </c>
      <c r="L10" s="15" cm="1">
        <f t="array" ref="L10:N12">MMULT(D10:F12,_xlfn.ANCHORARRAY(I10))</f>
        <v>1</v>
      </c>
      <c r="M10" s="15">
        <v>0</v>
      </c>
      <c r="N10" s="15">
        <v>2.2204460492503131E-16</v>
      </c>
      <c r="O10" s="32"/>
      <c r="P10" s="32"/>
      <c r="Q10" s="32"/>
    </row>
    <row r="11" spans="1:17" x14ac:dyDescent="0.25">
      <c r="A11" s="10"/>
      <c r="B11" s="4" t="s">
        <v>10</v>
      </c>
      <c r="C11" s="15">
        <v>5</v>
      </c>
      <c r="D11" s="15">
        <v>1</v>
      </c>
      <c r="E11" s="15">
        <v>-1</v>
      </c>
      <c r="F11" s="15">
        <v>-1</v>
      </c>
      <c r="G11" s="15">
        <f>-(C10-C11-C12+7)</f>
        <v>-2</v>
      </c>
      <c r="H11" s="15">
        <v>8.9999999999999964</v>
      </c>
      <c r="I11" s="15">
        <v>0.3571428571428571</v>
      </c>
      <c r="J11" s="15">
        <v>-2.6428571428571419</v>
      </c>
      <c r="K11" s="15">
        <v>-0.92857142857142827</v>
      </c>
      <c r="L11" s="15">
        <v>0</v>
      </c>
      <c r="M11" s="15">
        <v>0.99999999999999978</v>
      </c>
      <c r="N11" s="15">
        <v>-1.1102230246251565E-16</v>
      </c>
      <c r="O11" s="32"/>
      <c r="P11" s="32"/>
      <c r="Q11" s="32"/>
    </row>
    <row r="12" spans="1:17" x14ac:dyDescent="0.25">
      <c r="A12" s="10"/>
      <c r="B12" s="4" t="s">
        <v>28</v>
      </c>
      <c r="C12" s="15">
        <v>5</v>
      </c>
      <c r="D12" s="15">
        <v>1</v>
      </c>
      <c r="E12" s="15">
        <v>1</v>
      </c>
      <c r="F12" s="15">
        <v>4</v>
      </c>
      <c r="G12" s="15">
        <f>-(C10+C11+(4*C12)-21)</f>
        <v>-9</v>
      </c>
      <c r="H12" s="15">
        <v>-4.9999999999999982</v>
      </c>
      <c r="I12" s="15">
        <v>-0.14285714285714282</v>
      </c>
      <c r="J12" s="15">
        <v>0.85714285714285676</v>
      </c>
      <c r="K12" s="15">
        <v>0.57142857142857129</v>
      </c>
      <c r="L12" s="15">
        <v>1.1102230246251565E-16</v>
      </c>
      <c r="M12" s="15">
        <v>0</v>
      </c>
      <c r="N12" s="15">
        <v>0.99999999999999978</v>
      </c>
      <c r="O12" s="32"/>
      <c r="P12" s="32"/>
      <c r="Q12" s="32"/>
    </row>
    <row r="13" spans="1:17" x14ac:dyDescent="0.25">
      <c r="A13" s="10"/>
      <c r="B13" s="10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32"/>
      <c r="P13" s="32"/>
      <c r="Q13" s="32"/>
    </row>
    <row r="14" spans="1:17" x14ac:dyDescent="0.25">
      <c r="A14" s="19" t="s">
        <v>20</v>
      </c>
      <c r="B14" s="20"/>
      <c r="C14" s="21" t="s">
        <v>15</v>
      </c>
      <c r="D14" s="21"/>
      <c r="E14" s="21"/>
      <c r="F14" s="22"/>
      <c r="G14" s="23" t="s">
        <v>16</v>
      </c>
      <c r="H14" s="23" t="s">
        <v>17</v>
      </c>
      <c r="I14" s="20" t="s">
        <v>18</v>
      </c>
      <c r="J14" s="21"/>
      <c r="K14" s="22"/>
      <c r="L14" s="20" t="s">
        <v>19</v>
      </c>
      <c r="M14" s="21"/>
      <c r="N14" s="22"/>
      <c r="O14" s="32"/>
      <c r="P14" s="32"/>
      <c r="Q14" s="32"/>
    </row>
    <row r="15" spans="1:17" x14ac:dyDescent="0.25">
      <c r="A15" s="19">
        <v>2</v>
      </c>
      <c r="B15" s="4" t="s">
        <v>9</v>
      </c>
      <c r="C15" s="15">
        <f>G3</f>
        <v>6.9999999999999982</v>
      </c>
      <c r="D15" s="15">
        <f>2*C15</f>
        <v>13.999999999999996</v>
      </c>
      <c r="E15" s="15">
        <v>-2</v>
      </c>
      <c r="F15" s="15">
        <v>3</v>
      </c>
      <c r="G15" s="15">
        <f>-((C15^2)-(2*C16)+(3*C17)-17)</f>
        <v>-3.9999999999999787</v>
      </c>
      <c r="H15" s="15" cm="1">
        <f t="array" ref="H15:H17">MMULT(_xlfn.ANCHORARRAY(I15),G15:G17)</f>
        <v>-0.4615384615384599</v>
      </c>
      <c r="I15" s="15" cm="1">
        <f t="array" ref="I15:K17">MINVERSE(D15:F17)</f>
        <v>0.11538461538461543</v>
      </c>
      <c r="J15" s="15">
        <v>-0.42307692307692318</v>
      </c>
      <c r="K15" s="15">
        <v>-0.19230769230769237</v>
      </c>
      <c r="L15" s="15" cm="1">
        <f t="array" ref="L15:N17">MMULT(D15:F17,_xlfn.ANCHORARRAY(I15))</f>
        <v>1</v>
      </c>
      <c r="M15" s="15">
        <v>4.4408920985006262E-16</v>
      </c>
      <c r="N15" s="15">
        <v>-2.2204460492503131E-16</v>
      </c>
      <c r="O15" s="32"/>
      <c r="P15" s="32"/>
      <c r="Q15" s="32"/>
    </row>
    <row r="16" spans="1:17" x14ac:dyDescent="0.25">
      <c r="A16" s="10"/>
      <c r="B16" s="4" t="s">
        <v>10</v>
      </c>
      <c r="C16" s="15">
        <f>H3</f>
        <v>13.999999999999996</v>
      </c>
      <c r="D16" s="15">
        <v>1</v>
      </c>
      <c r="E16" s="15">
        <v>-1</v>
      </c>
      <c r="F16" s="15">
        <v>-1</v>
      </c>
      <c r="G16" s="15">
        <f>-(C15-C16-C17+7)</f>
        <v>-1.7763568394002505E-15</v>
      </c>
      <c r="H16" s="15">
        <v>-0.7692307692307665</v>
      </c>
      <c r="I16" s="15">
        <v>0.1923076923076924</v>
      </c>
      <c r="J16" s="15">
        <v>-2.0384615384615388</v>
      </c>
      <c r="K16" s="15">
        <v>-0.65384615384615385</v>
      </c>
      <c r="L16" s="15">
        <v>-1.3877787807814457E-17</v>
      </c>
      <c r="M16" s="15">
        <v>1.0000000000000002</v>
      </c>
      <c r="N16" s="15">
        <v>-1.1102230246251565E-16</v>
      </c>
      <c r="O16" s="32"/>
      <c r="P16" s="32"/>
      <c r="Q16" s="32"/>
    </row>
    <row r="17" spans="1:14" x14ac:dyDescent="0.25">
      <c r="A17" s="10"/>
      <c r="B17" s="4" t="s">
        <v>28</v>
      </c>
      <c r="C17" s="15">
        <f>I3</f>
        <v>0</v>
      </c>
      <c r="D17" s="15">
        <v>1</v>
      </c>
      <c r="E17" s="15">
        <v>1</v>
      </c>
      <c r="F17" s="15">
        <v>4</v>
      </c>
      <c r="G17" s="15">
        <f>-(C15+C16+(4*C17)-21)</f>
        <v>7.1054273576010019E-15</v>
      </c>
      <c r="H17" s="15">
        <v>0.30769230769230832</v>
      </c>
      <c r="I17" s="15">
        <v>-7.6923076923076955E-2</v>
      </c>
      <c r="J17" s="15">
        <v>0.61538461538461542</v>
      </c>
      <c r="K17" s="15">
        <v>0.46153846153846156</v>
      </c>
      <c r="L17" s="15">
        <v>0</v>
      </c>
      <c r="M17" s="15">
        <v>-4.4408920985006262E-16</v>
      </c>
      <c r="N17" s="15">
        <v>1</v>
      </c>
    </row>
    <row r="18" spans="1:14" x14ac:dyDescent="0.25">
      <c r="A18" s="10"/>
      <c r="B18" s="10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</row>
    <row r="19" spans="1:14" x14ac:dyDescent="0.25">
      <c r="A19" s="19" t="s">
        <v>20</v>
      </c>
      <c r="B19" s="20"/>
      <c r="C19" s="21" t="s">
        <v>15</v>
      </c>
      <c r="D19" s="21"/>
      <c r="E19" s="21"/>
      <c r="F19" s="22"/>
      <c r="G19" s="23" t="s">
        <v>16</v>
      </c>
      <c r="H19" s="23" t="s">
        <v>17</v>
      </c>
      <c r="I19" s="20" t="s">
        <v>18</v>
      </c>
      <c r="J19" s="21"/>
      <c r="K19" s="22"/>
      <c r="L19" s="20" t="s">
        <v>19</v>
      </c>
      <c r="M19" s="21"/>
      <c r="N19" s="22"/>
    </row>
    <row r="20" spans="1:14" x14ac:dyDescent="0.25">
      <c r="A20" s="19">
        <v>3</v>
      </c>
      <c r="B20" s="4" t="s">
        <v>9</v>
      </c>
      <c r="C20" s="15">
        <f>G4</f>
        <v>6.5384615384615383</v>
      </c>
      <c r="D20" s="15">
        <f>2*C20</f>
        <v>13.076923076923077</v>
      </c>
      <c r="E20" s="15">
        <v>-2</v>
      </c>
      <c r="F20" s="15">
        <v>3</v>
      </c>
      <c r="G20" s="15">
        <f>-((C20^2)-(2*C21)+(3*C22)-17)</f>
        <v>-0.21301775147928836</v>
      </c>
      <c r="H20" s="15" cm="1">
        <f t="array" ref="H20:H22">MMULT(_xlfn.ANCHORARRAY(I20),G20:G22)</f>
        <v>-2.750891492613327E-2</v>
      </c>
      <c r="I20" s="15" cm="1">
        <f t="array" ref="I20:K22">MINVERSE(D20:F22)</f>
        <v>0.12913907284768214</v>
      </c>
      <c r="J20" s="15">
        <v>-0.47350993377483441</v>
      </c>
      <c r="K20" s="15">
        <v>-0.21523178807947019</v>
      </c>
      <c r="L20" s="15" cm="1">
        <f t="array" ref="L20:N22">MMULT(D20:F22,_xlfn.ANCHORARRAY(I20))</f>
        <v>1.0000000000000002</v>
      </c>
      <c r="M20" s="15">
        <v>2.2204460492503131E-16</v>
      </c>
      <c r="N20" s="15">
        <v>0</v>
      </c>
    </row>
    <row r="21" spans="1:14" x14ac:dyDescent="0.25">
      <c r="A21" s="10"/>
      <c r="B21" s="4" t="s">
        <v>10</v>
      </c>
      <c r="C21" s="15">
        <f>H4</f>
        <v>13.23076923076923</v>
      </c>
      <c r="D21" s="15">
        <v>1</v>
      </c>
      <c r="E21" s="15">
        <v>-1</v>
      </c>
      <c r="F21" s="15">
        <v>-1</v>
      </c>
      <c r="G21" s="15">
        <f>-(C20-C21-C22+7)</f>
        <v>0</v>
      </c>
      <c r="H21" s="15">
        <v>-4.5848191543555454E-2</v>
      </c>
      <c r="I21" s="15">
        <v>0.21523178807947024</v>
      </c>
      <c r="J21" s="15">
        <v>-2.1225165562913908</v>
      </c>
      <c r="K21" s="15">
        <v>-0.69205298013245031</v>
      </c>
      <c r="L21" s="15">
        <v>-1.3877787807814457E-17</v>
      </c>
      <c r="M21" s="15">
        <v>1.0000000000000002</v>
      </c>
      <c r="N21" s="15">
        <v>0</v>
      </c>
    </row>
    <row r="22" spans="1:14" x14ac:dyDescent="0.25">
      <c r="A22" s="10"/>
      <c r="B22" s="4" t="s">
        <v>28</v>
      </c>
      <c r="C22" s="15">
        <f>I4</f>
        <v>0.30769230769230832</v>
      </c>
      <c r="D22" s="15">
        <v>1</v>
      </c>
      <c r="E22" s="15">
        <v>1</v>
      </c>
      <c r="F22" s="15">
        <v>4</v>
      </c>
      <c r="G22" s="15">
        <f>-(C20+C21+(4*C22)-21)</f>
        <v>0</v>
      </c>
      <c r="H22" s="15">
        <v>1.8339276617422177E-2</v>
      </c>
      <c r="I22" s="15">
        <v>-8.6092715231788089E-2</v>
      </c>
      <c r="J22" s="15">
        <v>0.64900662251655628</v>
      </c>
      <c r="K22" s="15">
        <v>0.47682119205298013</v>
      </c>
      <c r="L22" s="15">
        <v>5.5511151231257827E-17</v>
      </c>
      <c r="M22" s="15">
        <v>0</v>
      </c>
      <c r="N22" s="15">
        <v>1</v>
      </c>
    </row>
    <row r="23" spans="1:14" x14ac:dyDescent="0.25">
      <c r="A23" s="10"/>
      <c r="B23" s="10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</row>
    <row r="24" spans="1:14" x14ac:dyDescent="0.25">
      <c r="A24" s="19" t="s">
        <v>20</v>
      </c>
      <c r="B24" s="20"/>
      <c r="C24" s="21" t="s">
        <v>15</v>
      </c>
      <c r="D24" s="21"/>
      <c r="E24" s="21"/>
      <c r="F24" s="22"/>
      <c r="G24" s="23" t="s">
        <v>16</v>
      </c>
      <c r="H24" s="23" t="s">
        <v>17</v>
      </c>
      <c r="I24" s="20" t="s">
        <v>18</v>
      </c>
      <c r="J24" s="21"/>
      <c r="K24" s="22"/>
      <c r="L24" s="20" t="s">
        <v>19</v>
      </c>
      <c r="M24" s="21"/>
      <c r="N24" s="22"/>
    </row>
    <row r="25" spans="1:14" x14ac:dyDescent="0.25">
      <c r="A25" s="19">
        <v>3</v>
      </c>
      <c r="B25" s="4" t="s">
        <v>9</v>
      </c>
      <c r="C25" s="15">
        <f>G5</f>
        <v>6.5109526235354052</v>
      </c>
      <c r="D25" s="15">
        <f>2*C25</f>
        <v>13.02190524707081</v>
      </c>
      <c r="E25" s="15">
        <v>-2</v>
      </c>
      <c r="F25" s="15">
        <v>3</v>
      </c>
      <c r="G25" s="15">
        <f>-((C25^2)-(2*C26)+(3*C27)-17)</f>
        <v>-7.5674040041562307E-4</v>
      </c>
      <c r="H25" s="15" cm="1">
        <f t="array" ref="H25:H27">MMULT(_xlfn.ANCHORARRAY(I25),G25:G27)</f>
        <v>-9.8424051813523922E-5</v>
      </c>
      <c r="I25" s="15" cm="1">
        <f t="array" ref="I25:K27">MINVERSE(D25:F27)</f>
        <v>0.1300631653341579</v>
      </c>
      <c r="J25" s="15">
        <v>-0.47689827289191233</v>
      </c>
      <c r="K25" s="15">
        <v>-0.2167719422235965</v>
      </c>
      <c r="L25" s="15" cm="1">
        <f t="array" ref="L25:N27">MMULT(D25:F27,_xlfn.ANCHORARRAY(I25))</f>
        <v>1.0000000000000004</v>
      </c>
      <c r="M25" s="15">
        <v>0</v>
      </c>
      <c r="N25" s="15">
        <v>2.2204460492503131E-16</v>
      </c>
    </row>
    <row r="26" spans="1:14" x14ac:dyDescent="0.25">
      <c r="A26" s="10"/>
      <c r="B26" s="4" t="s">
        <v>10</v>
      </c>
      <c r="C26" s="15">
        <f>H5</f>
        <v>13.184921039225674</v>
      </c>
      <c r="D26" s="15">
        <v>1</v>
      </c>
      <c r="E26" s="15">
        <v>-1</v>
      </c>
      <c r="F26" s="15">
        <v>-1</v>
      </c>
      <c r="G26" s="15">
        <f>-(C25-C26-C27+7)</f>
        <v>0</v>
      </c>
      <c r="H26" s="15">
        <v>-1.6404008635468895E-4</v>
      </c>
      <c r="I26" s="15">
        <v>0.2167719422235965</v>
      </c>
      <c r="J26" s="15">
        <v>-2.1281637881531879</v>
      </c>
      <c r="K26" s="15">
        <v>-0.69461990370599447</v>
      </c>
      <c r="L26" s="15">
        <v>0</v>
      </c>
      <c r="M26" s="15">
        <v>1.0000000000000004</v>
      </c>
      <c r="N26" s="15">
        <v>2.2204460492503131E-16</v>
      </c>
    </row>
    <row r="27" spans="1:14" x14ac:dyDescent="0.25">
      <c r="A27" s="10"/>
      <c r="B27" s="4" t="s">
        <v>28</v>
      </c>
      <c r="C27" s="15">
        <f>I5</f>
        <v>0.3260315843097305</v>
      </c>
      <c r="D27" s="15">
        <v>1</v>
      </c>
      <c r="E27" s="15">
        <v>1</v>
      </c>
      <c r="F27" s="15">
        <v>4</v>
      </c>
      <c r="G27" s="15">
        <f>-(C25+C26+(4*C27)-21)</f>
        <v>-3.5527136788005009E-15</v>
      </c>
      <c r="H27" s="15">
        <v>6.561603454116503E-5</v>
      </c>
      <c r="I27" s="15">
        <v>-8.6708776889438594E-2</v>
      </c>
      <c r="J27" s="15">
        <v>0.65126551526127496</v>
      </c>
      <c r="K27" s="15">
        <v>0.47784796148239772</v>
      </c>
      <c r="L27" s="15">
        <v>0</v>
      </c>
      <c r="M27" s="15">
        <v>-4.4408920985006262E-16</v>
      </c>
      <c r="N27" s="15">
        <v>0.99999999999999989</v>
      </c>
    </row>
    <row r="28" spans="1:14" x14ac:dyDescent="0.25">
      <c r="A28" s="10"/>
      <c r="B28" s="10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</row>
    <row r="29" spans="1:14" x14ac:dyDescent="0.25">
      <c r="A29" s="19" t="s">
        <v>20</v>
      </c>
      <c r="B29" s="29"/>
      <c r="C29" s="30" t="s">
        <v>15</v>
      </c>
      <c r="D29" s="30"/>
      <c r="E29" s="30"/>
      <c r="F29" s="31"/>
      <c r="G29" s="23" t="s">
        <v>16</v>
      </c>
      <c r="H29" s="23" t="s">
        <v>17</v>
      </c>
      <c r="I29" s="29" t="s">
        <v>18</v>
      </c>
      <c r="J29" s="30"/>
      <c r="K29" s="31"/>
      <c r="L29" s="29" t="s">
        <v>19</v>
      </c>
      <c r="M29" s="30"/>
      <c r="N29" s="31"/>
    </row>
    <row r="30" spans="1:14" x14ac:dyDescent="0.25">
      <c r="A30" s="19">
        <v>3</v>
      </c>
      <c r="B30" s="4" t="s">
        <v>9</v>
      </c>
      <c r="C30" s="15">
        <f>G6</f>
        <v>6.5108541994835916</v>
      </c>
      <c r="D30" s="15">
        <f>2*C30</f>
        <v>13.021708398967183</v>
      </c>
      <c r="E30" s="15">
        <v>-2</v>
      </c>
      <c r="F30" s="15">
        <v>3</v>
      </c>
      <c r="G30" s="15">
        <f>-((C30^2)-(2*C31)+(3*C32)-17)</f>
        <v>-9.6872945221093687E-9</v>
      </c>
      <c r="H30" s="15" cm="1">
        <f t="array" ref="H30:H32">MMULT(_xlfn.ANCHORARRAY(I30),G30:G32)</f>
        <v>-1.2599927948293951E-9</v>
      </c>
      <c r="I30" s="15" cm="1">
        <f t="array" ref="I30:K32">MINVERSE(D30:F32)</f>
        <v>0.13006649538598666</v>
      </c>
      <c r="J30" s="15">
        <v>-0.47691048308195128</v>
      </c>
      <c r="K30" s="15">
        <v>-0.21677749230997781</v>
      </c>
      <c r="L30" s="15" cm="1">
        <f t="array" ref="L30:N32">MMULT(D30:F32,_xlfn.ANCHORARRAY(I30))</f>
        <v>1</v>
      </c>
      <c r="M30" s="15">
        <v>-4.4408920985006262E-16</v>
      </c>
      <c r="N30" s="15">
        <v>-2.2204460492503131E-16</v>
      </c>
    </row>
    <row r="31" spans="1:14" x14ac:dyDescent="0.25">
      <c r="A31" s="10"/>
      <c r="B31" s="4" t="s">
        <v>10</v>
      </c>
      <c r="C31" s="15">
        <f>H6</f>
        <v>13.184756999139319</v>
      </c>
      <c r="D31" s="15">
        <v>1</v>
      </c>
      <c r="E31" s="15">
        <v>-1</v>
      </c>
      <c r="F31" s="15">
        <v>-1</v>
      </c>
      <c r="G31" s="15">
        <f>-(C30-C31-C32+7)</f>
        <v>-8.8817841970012523E-16</v>
      </c>
      <c r="H31" s="15">
        <v>-2.0999879913823253E-9</v>
      </c>
      <c r="I31" s="15">
        <v>0.21677749230997781</v>
      </c>
      <c r="J31" s="15">
        <v>-2.1281841384699192</v>
      </c>
      <c r="K31" s="15">
        <v>-0.69462915384996315</v>
      </c>
      <c r="L31" s="15">
        <v>-2.7755575615628914E-17</v>
      </c>
      <c r="M31" s="15">
        <v>1.0000000000000004</v>
      </c>
      <c r="N31" s="15">
        <v>1.6653345369377348E-16</v>
      </c>
    </row>
    <row r="32" spans="1:14" x14ac:dyDescent="0.25">
      <c r="A32" s="10"/>
      <c r="B32" s="4" t="s">
        <v>28</v>
      </c>
      <c r="C32" s="15">
        <f>I6</f>
        <v>0.32609720034427164</v>
      </c>
      <c r="D32" s="15">
        <v>1</v>
      </c>
      <c r="E32" s="15">
        <v>1</v>
      </c>
      <c r="F32" s="15">
        <v>4</v>
      </c>
      <c r="G32" s="15">
        <f>-(C30+C31+(4*C32)-21)</f>
        <v>3.5527136788005009E-15</v>
      </c>
      <c r="H32" s="15">
        <v>8.3999608473134986E-10</v>
      </c>
      <c r="I32" s="15">
        <v>-8.6710996923991118E-2</v>
      </c>
      <c r="J32" s="15">
        <v>0.65127365538796755</v>
      </c>
      <c r="K32" s="15">
        <v>0.47785166153998521</v>
      </c>
      <c r="L32" s="15">
        <v>0</v>
      </c>
      <c r="M32" s="15">
        <v>-4.4408920985006262E-16</v>
      </c>
      <c r="N32" s="15">
        <v>0.99999999999999989</v>
      </c>
    </row>
  </sheetData>
  <mergeCells count="7">
    <mergeCell ref="A1:C1"/>
    <mergeCell ref="A2:C2"/>
    <mergeCell ref="O8:Q16"/>
    <mergeCell ref="P2:Q2"/>
    <mergeCell ref="L29:N29"/>
    <mergeCell ref="I29:K29"/>
    <mergeCell ref="B29:F29"/>
  </mergeCells>
  <pageMargins left="0.7" right="0.7" top="0.75" bottom="0.75" header="0.3" footer="0.3"/>
  <ignoredErrors>
    <ignoredError sqref="D5" twoDigitTextYear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Mtz</dc:creator>
  <cp:lastModifiedBy>Alejandro Velázquez Torres</cp:lastModifiedBy>
  <dcterms:created xsi:type="dcterms:W3CDTF">2020-10-21T02:17:32Z</dcterms:created>
  <dcterms:modified xsi:type="dcterms:W3CDTF">2020-10-22T02:37:48Z</dcterms:modified>
</cp:coreProperties>
</file>