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732543\Documents\"/>
    </mc:Choice>
  </mc:AlternateContent>
  <xr:revisionPtr revIDLastSave="0" documentId="8_{93525A18-9F32-4FB5-AA3E-3D129E84009C}" xr6:coauthVersionLast="45" xr6:coauthVersionMax="45" xr10:uidLastSave="{00000000-0000-0000-0000-000000000000}"/>
  <bookViews>
    <workbookView xWindow="-120" yWindow="-120" windowWidth="29040" windowHeight="15840" xr2:uid="{7A4F38FE-41DC-45DD-9722-1A4568F6250D}"/>
  </bookViews>
  <sheets>
    <sheet name="Método bairst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3" i="1" l="1"/>
  <c r="L16" i="1" l="1"/>
  <c r="F62" i="1"/>
  <c r="F59" i="1"/>
  <c r="F53" i="1"/>
  <c r="F50" i="1"/>
  <c r="F44" i="1"/>
  <c r="F41" i="1"/>
  <c r="F35" i="1"/>
  <c r="F32" i="1"/>
  <c r="Q3" i="1"/>
  <c r="P3" i="1"/>
  <c r="O3" i="1"/>
  <c r="F26" i="1"/>
  <c r="H25" i="1" s="1"/>
  <c r="G24" i="1"/>
  <c r="F23" i="1"/>
  <c r="H22" i="1"/>
  <c r="G21" i="1"/>
  <c r="G23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7" i="1"/>
  <c r="G26" i="1" l="1"/>
  <c r="I22" i="1"/>
  <c r="H21" i="1"/>
  <c r="H23" i="1" s="1"/>
  <c r="J22" i="1" l="1"/>
  <c r="I21" i="1"/>
  <c r="H24" i="1"/>
  <c r="H26" i="1" s="1"/>
  <c r="I24" i="1" s="1"/>
  <c r="I25" i="1"/>
  <c r="I26" i="1" l="1"/>
  <c r="R3" i="1" s="1"/>
  <c r="J21" i="1"/>
  <c r="J23" i="1" s="1"/>
  <c r="N3" i="1" s="1"/>
  <c r="T3" i="1" l="1"/>
  <c r="M4" i="1" s="1"/>
  <c r="V3" i="1"/>
  <c r="S3" i="1"/>
  <c r="U3" i="1" l="1"/>
  <c r="L4" i="1"/>
  <c r="E31" i="1"/>
  <c r="E30" i="1" l="1"/>
  <c r="H34" i="1"/>
  <c r="H31" i="1"/>
  <c r="G30" i="1" l="1"/>
  <c r="G32" i="1" s="1"/>
  <c r="G33" i="1"/>
  <c r="I31" i="1" l="1"/>
  <c r="H30" i="1"/>
  <c r="H32" i="1" s="1"/>
  <c r="G35" i="1"/>
  <c r="P4" i="1" l="1"/>
  <c r="I34" i="1"/>
  <c r="H33" i="1"/>
  <c r="H35" i="1" s="1"/>
  <c r="I30" i="1"/>
  <c r="I32" i="1" s="1"/>
  <c r="J31" i="1"/>
  <c r="O4" i="1" l="1"/>
  <c r="J30" i="1"/>
  <c r="J32" i="1" s="1"/>
  <c r="N4" i="1" s="1"/>
  <c r="I33" i="1"/>
  <c r="I35" i="1" s="1"/>
  <c r="R4" i="1" s="1"/>
  <c r="Q4" i="1"/>
  <c r="S4" i="1" l="1"/>
  <c r="T4" i="1"/>
  <c r="V4" i="1" l="1"/>
  <c r="M5" i="1"/>
  <c r="U4" i="1"/>
  <c r="L5" i="1"/>
  <c r="E39" i="1" l="1"/>
  <c r="E40" i="1"/>
  <c r="H40" i="1" l="1"/>
  <c r="H43" i="1"/>
  <c r="G42" i="1"/>
  <c r="G39" i="1"/>
  <c r="G41" i="1" s="1"/>
  <c r="G44" i="1" l="1"/>
  <c r="H39" i="1"/>
  <c r="H41" i="1" s="1"/>
  <c r="I40" i="1"/>
  <c r="J40" i="1" l="1"/>
  <c r="I39" i="1"/>
  <c r="I41" i="1" s="1"/>
  <c r="P5" i="1"/>
  <c r="I43" i="1"/>
  <c r="H42" i="1"/>
  <c r="H44" i="1" s="1"/>
  <c r="I42" i="1" l="1"/>
  <c r="I44" i="1" s="1"/>
  <c r="R5" i="1" s="1"/>
  <c r="Q5" i="1"/>
  <c r="O5" i="1"/>
  <c r="J39" i="1"/>
  <c r="J41" i="1" s="1"/>
  <c r="N5" i="1" s="1"/>
  <c r="T5" i="1" l="1"/>
  <c r="S5" i="1"/>
  <c r="U5" i="1" l="1"/>
  <c r="L6" i="1"/>
  <c r="V5" i="1"/>
  <c r="M6" i="1"/>
  <c r="E49" i="1" l="1"/>
  <c r="E48" i="1"/>
  <c r="H49" i="1" l="1"/>
  <c r="H52" i="1"/>
  <c r="G51" i="1"/>
  <c r="G48" i="1"/>
  <c r="G50" i="1" s="1"/>
  <c r="I49" i="1" l="1"/>
  <c r="G53" i="1"/>
  <c r="H48" i="1"/>
  <c r="H50" i="1" s="1"/>
  <c r="J49" i="1" l="1"/>
  <c r="I48" i="1"/>
  <c r="I50" i="1" s="1"/>
  <c r="P6" i="1"/>
  <c r="I52" i="1"/>
  <c r="H51" i="1"/>
  <c r="H53" i="1" s="1"/>
  <c r="I51" i="1" l="1"/>
  <c r="I53" i="1" s="1"/>
  <c r="R6" i="1" s="1"/>
  <c r="Q6" i="1"/>
  <c r="O6" i="1"/>
  <c r="J48" i="1"/>
  <c r="J50" i="1" s="1"/>
  <c r="N6" i="1" s="1"/>
  <c r="S6" i="1" l="1"/>
  <c r="T6" i="1"/>
  <c r="V6" i="1" l="1"/>
  <c r="M7" i="1"/>
  <c r="E58" i="1" s="1"/>
  <c r="U6" i="1"/>
  <c r="L7" i="1"/>
  <c r="M11" i="1" l="1"/>
  <c r="E57" i="1"/>
  <c r="M12" i="1"/>
  <c r="Q12" i="1" s="1"/>
  <c r="H58" i="1"/>
  <c r="H61" i="1"/>
  <c r="G60" i="1" l="1"/>
  <c r="G57" i="1"/>
  <c r="G59" i="1" s="1"/>
  <c r="Q11" i="1"/>
  <c r="N12" i="1"/>
  <c r="O12" i="1" s="1"/>
  <c r="S12" i="1" s="1"/>
  <c r="N11" i="1"/>
  <c r="O11" i="1" s="1"/>
  <c r="S11" i="1" s="1"/>
  <c r="M16" i="1" l="1"/>
  <c r="I58" i="1"/>
  <c r="G62" i="1"/>
  <c r="H57" i="1"/>
  <c r="H59" i="1" s="1"/>
  <c r="P7" i="1" l="1"/>
  <c r="I61" i="1"/>
  <c r="H60" i="1"/>
  <c r="H62" i="1" s="1"/>
  <c r="N16" i="1"/>
  <c r="J58" i="1"/>
  <c r="I57" i="1"/>
  <c r="I59" i="1" s="1"/>
  <c r="O20" i="1"/>
  <c r="M20" i="1"/>
  <c r="T20" i="1" s="1"/>
  <c r="M19" i="1"/>
  <c r="T19" i="1" s="1"/>
  <c r="O19" i="1"/>
  <c r="I60" i="1" l="1"/>
  <c r="Q7" i="1"/>
  <c r="P19" i="1"/>
  <c r="Q19" i="1" s="1"/>
  <c r="R19" i="1" s="1"/>
  <c r="V19" i="1" s="1"/>
  <c r="P20" i="1"/>
  <c r="Q20" i="1" s="1"/>
  <c r="R20" i="1" s="1"/>
  <c r="V20" i="1" s="1"/>
  <c r="O7" i="1"/>
  <c r="I62" i="1"/>
  <c r="R7" i="1" s="1"/>
  <c r="J57" i="1"/>
  <c r="J59" i="1" s="1"/>
  <c r="N7" i="1" s="1"/>
  <c r="S7" i="1" s="1"/>
  <c r="U7" i="1" s="1"/>
  <c r="T7" i="1" l="1"/>
  <c r="V7" i="1" s="1"/>
</calcChain>
</file>

<file path=xl/sharedStrings.xml><?xml version="1.0" encoding="utf-8"?>
<sst xmlns="http://schemas.openxmlformats.org/spreadsheetml/2006/main" count="83" uniqueCount="40">
  <si>
    <t>Metodo de Bairstow</t>
  </si>
  <si>
    <t>f(x)</t>
  </si>
  <si>
    <t>x^4-8x^3+39x^2-62x+50</t>
  </si>
  <si>
    <t>x</t>
  </si>
  <si>
    <t>r</t>
  </si>
  <si>
    <t>s</t>
  </si>
  <si>
    <t>a4</t>
  </si>
  <si>
    <t>a3</t>
  </si>
  <si>
    <t>a2</t>
  </si>
  <si>
    <t>a1</t>
  </si>
  <si>
    <t>a0</t>
  </si>
  <si>
    <t>b0</t>
  </si>
  <si>
    <t>b1</t>
  </si>
  <si>
    <t>c3</t>
  </si>
  <si>
    <t>c2</t>
  </si>
  <si>
    <t>c1</t>
  </si>
  <si>
    <t>DeltaR</t>
  </si>
  <si>
    <t>DeltaS</t>
  </si>
  <si>
    <t>Error 1</t>
  </si>
  <si>
    <t>Error 2</t>
  </si>
  <si>
    <t>Formula de R</t>
  </si>
  <si>
    <t>(r+-raiz(r*r+4s)/2</t>
  </si>
  <si>
    <t>r0</t>
  </si>
  <si>
    <t>r1</t>
  </si>
  <si>
    <t>Raiz</t>
  </si>
  <si>
    <t>raiz</t>
  </si>
  <si>
    <t>Raiz (imaginario)</t>
  </si>
  <si>
    <t>+</t>
  </si>
  <si>
    <t>-</t>
  </si>
  <si>
    <t>i</t>
  </si>
  <si>
    <t>Formula general</t>
  </si>
  <si>
    <t>a</t>
  </si>
  <si>
    <t>b</t>
  </si>
  <si>
    <t>c</t>
  </si>
  <si>
    <t>x^2-6x+25</t>
  </si>
  <si>
    <t>r3</t>
  </si>
  <si>
    <t>r4</t>
  </si>
  <si>
    <t>b*b</t>
  </si>
  <si>
    <t>4ac</t>
  </si>
  <si>
    <t>Alejandro Velázquez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</si>
</sst>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2" xfId="0" applyFill="1" applyBorder="1" applyAlignment="1"/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31255468066492E-2"/>
          <c:y val="7.407407407407407E-2"/>
          <c:w val="0.86542366579177599"/>
          <c:h val="0.841674686497521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'Método bairstow'!$B$7:$B$47</c:f>
              <c:numCache>
                <c:formatCode>0.0000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1.80000000000001</c:v>
                </c:pt>
                <c:pt idx="30">
                  <c:v>2.0000000000000102</c:v>
                </c:pt>
                <c:pt idx="31">
                  <c:v>2.2000000000000099</c:v>
                </c:pt>
                <c:pt idx="32">
                  <c:v>2.4000000000000101</c:v>
                </c:pt>
                <c:pt idx="33">
                  <c:v>2.6000000000000099</c:v>
                </c:pt>
                <c:pt idx="34">
                  <c:v>2.80000000000001</c:v>
                </c:pt>
                <c:pt idx="35">
                  <c:v>3.0000000000000102</c:v>
                </c:pt>
                <c:pt idx="36">
                  <c:v>3.2000000000000099</c:v>
                </c:pt>
                <c:pt idx="37">
                  <c:v>3.4000000000000101</c:v>
                </c:pt>
                <c:pt idx="38">
                  <c:v>3.6000000000000099</c:v>
                </c:pt>
                <c:pt idx="39">
                  <c:v>3.80000000000001</c:v>
                </c:pt>
                <c:pt idx="40">
                  <c:v>4.0000000000000098</c:v>
                </c:pt>
              </c:numCache>
            </c:numRef>
          </c:xVal>
          <c:yVal>
            <c:numRef>
              <c:f>'Método bairstow'!$C$7:$C$47</c:f>
              <c:numCache>
                <c:formatCode>0.0000</c:formatCode>
                <c:ptCount val="41"/>
                <c:pt idx="0">
                  <c:v>1690</c:v>
                </c:pt>
                <c:pt idx="1">
                  <c:v>1496.2495999999996</c:v>
                </c:pt>
                <c:pt idx="2">
                  <c:v>1319.8496000000002</c:v>
                </c:pt>
                <c:pt idx="3">
                  <c:v>1159.7055999999998</c:v>
                </c:pt>
                <c:pt idx="4">
                  <c:v>1014.7616000000002</c:v>
                </c:pt>
                <c:pt idx="5">
                  <c:v>884</c:v>
                </c:pt>
                <c:pt idx="6">
                  <c:v>766.44159999999988</c:v>
                </c:pt>
                <c:pt idx="7">
                  <c:v>661.14560000000006</c:v>
                </c:pt>
                <c:pt idx="8">
                  <c:v>567.20959999999991</c:v>
                </c:pt>
                <c:pt idx="9">
                  <c:v>483.76960000000008</c:v>
                </c:pt>
                <c:pt idx="10">
                  <c:v>410</c:v>
                </c:pt>
                <c:pt idx="11">
                  <c:v>345.11360000000002</c:v>
                </c:pt>
                <c:pt idx="12">
                  <c:v>288.36160000000001</c:v>
                </c:pt>
                <c:pt idx="13">
                  <c:v>239.03359999999998</c:v>
                </c:pt>
                <c:pt idx="14">
                  <c:v>196.45759999999999</c:v>
                </c:pt>
                <c:pt idx="15">
                  <c:v>160</c:v>
                </c:pt>
                <c:pt idx="16">
                  <c:v>129.06560000000002</c:v>
                </c:pt>
                <c:pt idx="17">
                  <c:v>103.0976</c:v>
                </c:pt>
                <c:pt idx="18">
                  <c:v>81.577600000000004</c:v>
                </c:pt>
                <c:pt idx="19">
                  <c:v>64.025599999999997</c:v>
                </c:pt>
                <c:pt idx="20">
                  <c:v>50</c:v>
                </c:pt>
                <c:pt idx="21">
                  <c:v>39.0976</c:v>
                </c:pt>
                <c:pt idx="22">
                  <c:v>30.953600000000002</c:v>
                </c:pt>
                <c:pt idx="23">
                  <c:v>25.241600000000005</c:v>
                </c:pt>
                <c:pt idx="24">
                  <c:v>21.6736</c:v>
                </c:pt>
                <c:pt idx="25">
                  <c:v>20</c:v>
                </c:pt>
                <c:pt idx="26">
                  <c:v>20.009600000000006</c:v>
                </c:pt>
                <c:pt idx="27">
                  <c:v>21.529599999999988</c:v>
                </c:pt>
                <c:pt idx="28">
                  <c:v>24.425600000000017</c:v>
                </c:pt>
                <c:pt idx="29">
                  <c:v>28.601600000000246</c:v>
                </c:pt>
                <c:pt idx="30">
                  <c:v>34.000000000000298</c:v>
                </c:pt>
                <c:pt idx="31">
                  <c:v>40.60160000000036</c:v>
                </c:pt>
                <c:pt idx="32">
                  <c:v>48.425600000000401</c:v>
                </c:pt>
                <c:pt idx="33">
                  <c:v>57.529600000000471</c:v>
                </c:pt>
                <c:pt idx="34">
                  <c:v>68.009600000000518</c:v>
                </c:pt>
                <c:pt idx="35">
                  <c:v>80.000000000000597</c:v>
                </c:pt>
                <c:pt idx="36">
                  <c:v>93.673600000000761</c:v>
                </c:pt>
                <c:pt idx="37">
                  <c:v>109.24160000000074</c:v>
                </c:pt>
                <c:pt idx="38">
                  <c:v>126.95360000000085</c:v>
                </c:pt>
                <c:pt idx="39">
                  <c:v>147.09760000000105</c:v>
                </c:pt>
                <c:pt idx="40">
                  <c:v>170.00000000000122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7E-4522-8A66-48D076C7D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411215"/>
        <c:axId val="1583406127"/>
      </c:scatterChart>
      <c:valAx>
        <c:axId val="17634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3406127"/>
        <c:crosses val="autoZero"/>
        <c:crossBetween val="midCat"/>
      </c:valAx>
      <c:valAx>
        <c:axId val="158340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34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22</xdr:row>
      <xdr:rowOff>147637</xdr:rowOff>
    </xdr:from>
    <xdr:to>
      <xdr:col>16</xdr:col>
      <xdr:colOff>238125</xdr:colOff>
      <xdr:row>37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5379F8-E9DA-4230-A99A-E3F5ED69F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47625</xdr:colOff>
      <xdr:row>5</xdr:row>
      <xdr:rowOff>171450</xdr:rowOff>
    </xdr:from>
    <xdr:to>
      <xdr:col>10</xdr:col>
      <xdr:colOff>514350</xdr:colOff>
      <xdr:row>13</xdr:row>
      <xdr:rowOff>47820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6F3E5-956D-4446-8E15-A76F3850B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3625" y="1123950"/>
          <a:ext cx="5800725" cy="1400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104D-2917-406C-843D-850DDDE42A7B}">
  <dimension ref="A1:W62"/>
  <sheetViews>
    <sheetView tabSelected="1" workbookViewId="0">
      <selection activeCell="S28" sqref="S28"/>
    </sheetView>
  </sheetViews>
  <sheetFormatPr baseColWidth="10" defaultRowHeight="15" x14ac:dyDescent="0.25"/>
  <sheetData>
    <row r="1" spans="1:23" x14ac:dyDescent="0.25">
      <c r="A1" s="20" t="s">
        <v>0</v>
      </c>
      <c r="B1" s="20"/>
      <c r="C1" s="20"/>
    </row>
    <row r="2" spans="1:23" x14ac:dyDescent="0.25">
      <c r="A2" s="20" t="s">
        <v>39</v>
      </c>
      <c r="B2" s="20"/>
      <c r="C2" s="20"/>
      <c r="L2" s="3" t="s">
        <v>4</v>
      </c>
      <c r="M2" s="3" t="s">
        <v>5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1"/>
    </row>
    <row r="3" spans="1:23" x14ac:dyDescent="0.25">
      <c r="L3" s="3">
        <v>-1</v>
      </c>
      <c r="M3" s="3">
        <v>-1</v>
      </c>
      <c r="N3" s="3">
        <f>J23</f>
        <v>103</v>
      </c>
      <c r="O3" s="3">
        <f>I23</f>
        <v>-100</v>
      </c>
      <c r="P3" s="3">
        <f>G26</f>
        <v>-10</v>
      </c>
      <c r="Q3" s="3">
        <f t="shared" ref="Q3:R3" si="0">H26</f>
        <v>56</v>
      </c>
      <c r="R3" s="3">
        <f t="shared" si="0"/>
        <v>-146</v>
      </c>
      <c r="S3" s="3">
        <f>((N3*P3)-(O3*Q3))/((Q3^2)-(R3*P3))</f>
        <v>2.7267303102625298</v>
      </c>
      <c r="T3" s="3">
        <f>((O3*R3)-(N3*Q3))/((Q3^2)-(R3*P3))</f>
        <v>5.2696897374701672</v>
      </c>
      <c r="U3" s="3">
        <f t="shared" ref="U3:V3" si="1">ABS(S3/L3)*100</f>
        <v>272.673031026253</v>
      </c>
      <c r="V3" s="3">
        <f t="shared" si="1"/>
        <v>526.96897374701678</v>
      </c>
      <c r="W3" s="1"/>
    </row>
    <row r="4" spans="1:23" x14ac:dyDescent="0.25">
      <c r="A4" s="21" t="s">
        <v>1</v>
      </c>
      <c r="B4" s="11" t="s">
        <v>2</v>
      </c>
      <c r="C4" s="11"/>
      <c r="L4" s="3">
        <f t="shared" ref="L4:M7" si="2">L3+S3</f>
        <v>1.7267303102625298</v>
      </c>
      <c r="M4" s="3">
        <f t="shared" si="2"/>
        <v>4.2696897374701672</v>
      </c>
      <c r="N4" s="3">
        <f>J32</f>
        <v>131.90562753065848</v>
      </c>
      <c r="O4" s="3">
        <f>I32</f>
        <v>-32.774196056925405</v>
      </c>
      <c r="P4" s="3">
        <f>G35</f>
        <v>-4.5465393794749396</v>
      </c>
      <c r="Q4" s="3">
        <f t="shared" ref="Q4:R4" si="3">H35</f>
        <v>28.856487203877855</v>
      </c>
      <c r="R4" s="3">
        <f t="shared" si="3"/>
        <v>-2.3591374838348074</v>
      </c>
      <c r="S4" s="3">
        <f>((N4*P4)-(O4*Q4))/((Q4^2)-(R4*P4))</f>
        <v>0.42098086610400925</v>
      </c>
      <c r="T4" s="3">
        <f>((O4*R4)-(N4*Q4))/((Q4^2)-(R4*P4))</f>
        <v>-4.5366740194164281</v>
      </c>
      <c r="U4" s="3">
        <f t="shared" ref="U4" si="4">ABS(S4/L4)*100</f>
        <v>24.380232605055962</v>
      </c>
      <c r="V4" s="3">
        <f t="shared" ref="V4" si="5">ABS(T4/M4)*100</f>
        <v>106.25301364647754</v>
      </c>
      <c r="W4" s="1"/>
    </row>
    <row r="5" spans="1:23" x14ac:dyDescent="0.25">
      <c r="L5" s="3">
        <f t="shared" si="2"/>
        <v>2.1477111763665389</v>
      </c>
      <c r="M5" s="3">
        <f t="shared" si="2"/>
        <v>-0.26698428194626089</v>
      </c>
      <c r="N5" s="3">
        <f>J41</f>
        <v>33.897940052495329</v>
      </c>
      <c r="O5" s="3">
        <f>I41</f>
        <v>-4.2448379793778273</v>
      </c>
      <c r="P5" s="3">
        <f>G44</f>
        <v>-3.7045776472669227</v>
      </c>
      <c r="Q5" s="3">
        <f t="shared" ref="Q5:R5" si="6">H44</f>
        <v>17.940642505512084</v>
      </c>
      <c r="R5" s="3">
        <f t="shared" si="6"/>
        <v>35.275544443976791</v>
      </c>
      <c r="S5" s="3">
        <f>((N5*P5)-(O5*Q5))/((Q5^2)-(R5*P5))</f>
        <v>-0.10920934106673783</v>
      </c>
      <c r="T5" s="3">
        <f>((O5*R5)-(N5*Q5))/((Q5^2)-(R5*P5))</f>
        <v>-1.6747182314550335</v>
      </c>
      <c r="U5" s="3">
        <f t="shared" ref="U5" si="7">ABS(S5/L5)*100</f>
        <v>5.0849174818513694</v>
      </c>
      <c r="V5" s="3">
        <f t="shared" ref="V5" si="8">ABS(T5/M5)*100</f>
        <v>627.2722196403023</v>
      </c>
      <c r="W5" s="1"/>
    </row>
    <row r="6" spans="1:23" x14ac:dyDescent="0.25">
      <c r="B6" s="22" t="s">
        <v>3</v>
      </c>
      <c r="C6" s="22" t="s">
        <v>1</v>
      </c>
      <c r="L6" s="3">
        <f t="shared" si="2"/>
        <v>2.038501835299801</v>
      </c>
      <c r="M6" s="3">
        <f t="shared" si="2"/>
        <v>-1.9417025134012944</v>
      </c>
      <c r="N6" s="3">
        <f>J50</f>
        <v>2.3455553748487858</v>
      </c>
      <c r="O6" s="3">
        <f>I50</f>
        <v>0.34591899570062523</v>
      </c>
      <c r="P6" s="3">
        <f>G53</f>
        <v>-3.922996329400398</v>
      </c>
      <c r="Q6" s="3">
        <f t="shared" ref="Q6:R6" si="9">H53</f>
        <v>14.967034805962564</v>
      </c>
      <c r="R6" s="3">
        <f t="shared" si="9"/>
        <v>38.473538749512116</v>
      </c>
      <c r="S6" s="3">
        <f>((N6*P6)-(O6*Q6))/((Q6^2)-(R6*P6))</f>
        <v>-3.8349724127027543E-2</v>
      </c>
      <c r="T6" s="3">
        <f>((O6*R6)-(N6*Q6))/((Q6^2)-(R6*P6))</f>
        <v>-5.813481353486661E-2</v>
      </c>
      <c r="U6" s="3">
        <f t="shared" ref="U6" si="10">ABS(S6/L6)*100</f>
        <v>1.8812700318902327</v>
      </c>
      <c r="V6" s="3">
        <f t="shared" ref="V6" si="11">ABS(T6/M6)*100</f>
        <v>2.9940123748942074</v>
      </c>
      <c r="W6" s="1"/>
    </row>
    <row r="7" spans="1:23" x14ac:dyDescent="0.25">
      <c r="B7" s="2">
        <v>-4</v>
      </c>
      <c r="C7" s="2">
        <f>(B7^4)-(8*(B7^3))+(39*(B7^2))-(62*B7)+50</f>
        <v>1690</v>
      </c>
      <c r="L7" s="3">
        <f t="shared" si="2"/>
        <v>2.0001521111727736</v>
      </c>
      <c r="M7" s="3">
        <f t="shared" si="2"/>
        <v>-1.9998373269361611</v>
      </c>
      <c r="N7" s="3">
        <f>J59</f>
        <v>8.2204562595080688E-3</v>
      </c>
      <c r="O7" s="3">
        <f>I59</f>
        <v>1.6309785529298182E-3</v>
      </c>
      <c r="P7" s="3">
        <f>G62</f>
        <v>-3.9996957776544524</v>
      </c>
      <c r="Q7" s="3">
        <f t="shared" ref="Q7:R7" si="12">H62</f>
        <v>14.999716970850011</v>
      </c>
      <c r="R7" s="3">
        <f t="shared" si="12"/>
        <v>38.002087457334994</v>
      </c>
      <c r="S7" s="3">
        <f>((N7*P7)-(O7*Q7))/((Q7^2)-(R7*P7))</f>
        <v>-1.5210960441671486E-4</v>
      </c>
      <c r="T7" s="3">
        <f>((O7*R7)-(N7*Q7))/((Q7^2)-(R7*P7))</f>
        <v>-1.6266798727637406E-4</v>
      </c>
      <c r="U7" s="3">
        <f t="shared" ref="U7" si="13">ABS(S7/L7)*100</f>
        <v>7.6049018255679845E-3</v>
      </c>
      <c r="V7" s="3">
        <f t="shared" ref="V7" si="14">ABS(T7/M7)*100</f>
        <v>8.1340609601276218E-3</v>
      </c>
      <c r="W7" s="1"/>
    </row>
    <row r="8" spans="1:23" x14ac:dyDescent="0.25">
      <c r="B8" s="2">
        <v>-3.8</v>
      </c>
      <c r="C8" s="2">
        <f t="shared" ref="C8:C47" si="15">(B8^4)-(8*(B8^3))+(39*(B8^2))-(62*B8)+50</f>
        <v>1496.2495999999996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B9" s="2">
        <v>-3.6</v>
      </c>
      <c r="C9" s="2">
        <f t="shared" si="15"/>
        <v>1319.8496000000002</v>
      </c>
      <c r="L9" s="3" t="s">
        <v>20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B10" s="2">
        <v>-3.4</v>
      </c>
      <c r="C10" s="2">
        <f t="shared" si="15"/>
        <v>1159.7055999999998</v>
      </c>
      <c r="L10" s="7" t="s">
        <v>21</v>
      </c>
      <c r="M10" s="1"/>
      <c r="N10" s="3" t="s">
        <v>24</v>
      </c>
      <c r="O10" s="3" t="s">
        <v>25</v>
      </c>
      <c r="P10" s="3" t="s">
        <v>25</v>
      </c>
      <c r="Q10" s="3" t="s">
        <v>26</v>
      </c>
      <c r="R10" s="3"/>
      <c r="S10" s="1"/>
      <c r="T10" s="1"/>
      <c r="U10" s="1"/>
      <c r="V10" s="1"/>
      <c r="W10" s="1"/>
    </row>
    <row r="11" spans="1:23" x14ac:dyDescent="0.25">
      <c r="B11" s="2">
        <v>-3.2</v>
      </c>
      <c r="C11" s="2">
        <f t="shared" si="15"/>
        <v>1014.7616000000002</v>
      </c>
      <c r="L11" s="3" t="s">
        <v>22</v>
      </c>
      <c r="M11" s="3">
        <f>L7</f>
        <v>2.0001521111727736</v>
      </c>
      <c r="N11" s="3">
        <f>($M$11^2)+(4*$M$7)</f>
        <v>-3.9987408399157411</v>
      </c>
      <c r="O11" s="3">
        <f>ABS(N11)</f>
        <v>3.9987408399157411</v>
      </c>
      <c r="P11" s="3">
        <v>-1</v>
      </c>
      <c r="Q11" s="12">
        <f>M11/2</f>
        <v>1.0000760555863868</v>
      </c>
      <c r="R11" s="12" t="s">
        <v>27</v>
      </c>
      <c r="S11" s="12">
        <f>SQRT(O11)/2</f>
        <v>0.99984259260092301</v>
      </c>
      <c r="T11" s="12" t="s">
        <v>29</v>
      </c>
      <c r="U11" s="1"/>
      <c r="V11" s="1"/>
      <c r="W11" s="1"/>
    </row>
    <row r="12" spans="1:23" x14ac:dyDescent="0.25">
      <c r="B12" s="2">
        <v>-3</v>
      </c>
      <c r="C12" s="2">
        <f t="shared" si="15"/>
        <v>884</v>
      </c>
      <c r="L12" s="3" t="s">
        <v>23</v>
      </c>
      <c r="M12" s="3">
        <f>L7</f>
        <v>2.0001521111727736</v>
      </c>
      <c r="N12" s="3">
        <f>($M$11^2)+(4*$M$7)</f>
        <v>-3.9987408399157411</v>
      </c>
      <c r="O12" s="3">
        <f>ABS(N12)</f>
        <v>3.9987408399157411</v>
      </c>
      <c r="P12" s="3">
        <v>-1</v>
      </c>
      <c r="Q12" s="12">
        <f>M12/2</f>
        <v>1.0000760555863868</v>
      </c>
      <c r="R12" s="12" t="s">
        <v>28</v>
      </c>
      <c r="S12" s="12">
        <f>SQRT(O12)/2</f>
        <v>0.99984259260092301</v>
      </c>
      <c r="T12" s="12" t="s">
        <v>29</v>
      </c>
      <c r="U12" s="1"/>
      <c r="V12" s="1"/>
      <c r="W12" s="1"/>
    </row>
    <row r="13" spans="1:23" x14ac:dyDescent="0.25">
      <c r="B13" s="2">
        <v>-2.8</v>
      </c>
      <c r="C13" s="2">
        <f t="shared" si="15"/>
        <v>766.44159999999988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B14" s="2">
        <v>-2.6</v>
      </c>
      <c r="C14" s="2">
        <f t="shared" si="15"/>
        <v>661.14560000000006</v>
      </c>
      <c r="L14" s="3" t="s">
        <v>30</v>
      </c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B15" s="2">
        <v>-2.4</v>
      </c>
      <c r="C15" s="2">
        <f t="shared" si="15"/>
        <v>567.20959999999991</v>
      </c>
      <c r="L15" s="3" t="s">
        <v>31</v>
      </c>
      <c r="M15" s="3" t="s">
        <v>32</v>
      </c>
      <c r="N15" s="3" t="s">
        <v>33</v>
      </c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B16" s="2">
        <v>-2.2000000000000002</v>
      </c>
      <c r="C16" s="2">
        <f t="shared" si="15"/>
        <v>483.76960000000008</v>
      </c>
      <c r="D16" s="5"/>
      <c r="E16" s="8" t="s">
        <v>4</v>
      </c>
      <c r="F16" s="8" t="s">
        <v>5</v>
      </c>
      <c r="G16" s="5"/>
      <c r="H16" s="5"/>
      <c r="I16" s="5"/>
      <c r="J16" s="5"/>
      <c r="L16" s="3">
        <f>F59</f>
        <v>1</v>
      </c>
      <c r="M16" s="3">
        <f t="shared" ref="M16:N16" si="16">G59</f>
        <v>-5.999847888827226</v>
      </c>
      <c r="N16" s="3">
        <f t="shared" si="16"/>
        <v>24.999554251510553</v>
      </c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2">
        <v>-2</v>
      </c>
      <c r="C17" s="2">
        <f t="shared" si="15"/>
        <v>410</v>
      </c>
      <c r="D17" s="5"/>
      <c r="E17" s="8">
        <v>-1</v>
      </c>
      <c r="F17" s="8">
        <v>-1</v>
      </c>
      <c r="G17" s="5"/>
      <c r="H17" s="5"/>
      <c r="I17" s="5"/>
      <c r="J17" s="5"/>
      <c r="L17" s="3" t="s">
        <v>34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2">
        <v>-1.8</v>
      </c>
      <c r="C18" s="2">
        <f t="shared" si="15"/>
        <v>345.11360000000002</v>
      </c>
      <c r="D18" s="5"/>
      <c r="E18" s="5"/>
      <c r="F18" s="5"/>
      <c r="G18" s="5"/>
      <c r="H18" s="5"/>
      <c r="I18" s="5"/>
      <c r="J18" s="5"/>
      <c r="L18" s="1"/>
      <c r="M18" s="1"/>
      <c r="N18" s="1"/>
      <c r="O18" s="3" t="s">
        <v>37</v>
      </c>
      <c r="P18" s="3" t="s">
        <v>38</v>
      </c>
      <c r="Q18" s="3"/>
      <c r="R18" s="3" t="s">
        <v>25</v>
      </c>
      <c r="S18" s="3" t="s">
        <v>25</v>
      </c>
      <c r="T18" s="1"/>
      <c r="U18" s="1"/>
      <c r="V18" s="1"/>
      <c r="W18" s="1"/>
    </row>
    <row r="19" spans="2:23" x14ac:dyDescent="0.25">
      <c r="B19" s="2">
        <v>-1.6</v>
      </c>
      <c r="C19" s="2">
        <f t="shared" si="15"/>
        <v>288.36160000000001</v>
      </c>
      <c r="D19" s="5"/>
      <c r="E19" s="5"/>
      <c r="F19" s="8" t="s">
        <v>6</v>
      </c>
      <c r="G19" s="8" t="s">
        <v>7</v>
      </c>
      <c r="H19" s="8" t="s">
        <v>8</v>
      </c>
      <c r="I19" s="8" t="s">
        <v>9</v>
      </c>
      <c r="J19" s="8" t="s">
        <v>10</v>
      </c>
      <c r="L19" s="3" t="s">
        <v>35</v>
      </c>
      <c r="M19" s="3">
        <f>ABS($M$16)</f>
        <v>5.999847888827226</v>
      </c>
      <c r="N19" s="3" t="s">
        <v>27</v>
      </c>
      <c r="O19" s="3">
        <f>$M$16*$M$16</f>
        <v>35.99817468906452</v>
      </c>
      <c r="P19" s="3">
        <f>4*$L$16*$N$16</f>
        <v>99.998217006042211</v>
      </c>
      <c r="Q19" s="3">
        <f>O19-P19</f>
        <v>-64.000042316977698</v>
      </c>
      <c r="R19" s="3">
        <f>SQRT(ABS(Q19))/2</f>
        <v>4.0000013224053346</v>
      </c>
      <c r="S19" s="3">
        <v>-1</v>
      </c>
      <c r="T19" s="4">
        <f>M19/2</f>
        <v>2.999923944413613</v>
      </c>
      <c r="U19" s="4" t="s">
        <v>27</v>
      </c>
      <c r="V19" s="4">
        <f>R19</f>
        <v>4.0000013224053346</v>
      </c>
      <c r="W19" s="4" t="s">
        <v>29</v>
      </c>
    </row>
    <row r="20" spans="2:23" x14ac:dyDescent="0.25">
      <c r="B20" s="2">
        <v>-1.4</v>
      </c>
      <c r="C20" s="2">
        <f t="shared" si="15"/>
        <v>239.03359999999998</v>
      </c>
      <c r="D20" s="5"/>
      <c r="E20" s="5"/>
      <c r="F20" s="8">
        <v>1</v>
      </c>
      <c r="G20" s="8">
        <v>-8</v>
      </c>
      <c r="H20" s="8">
        <v>39</v>
      </c>
      <c r="I20" s="8">
        <v>-62</v>
      </c>
      <c r="J20" s="8">
        <v>50</v>
      </c>
      <c r="L20" s="3" t="s">
        <v>36</v>
      </c>
      <c r="M20" s="3">
        <f>ABS($M$16)</f>
        <v>5.999847888827226</v>
      </c>
      <c r="N20" s="3" t="s">
        <v>28</v>
      </c>
      <c r="O20" s="3">
        <f>$M$16*$M$16</f>
        <v>35.99817468906452</v>
      </c>
      <c r="P20" s="3">
        <f>4*$L$16*$N$16</f>
        <v>99.998217006042211</v>
      </c>
      <c r="Q20" s="3">
        <f>O20-P20</f>
        <v>-64.000042316977698</v>
      </c>
      <c r="R20" s="3">
        <f>SQRT(ABS(Q20))/2</f>
        <v>4.0000013224053346</v>
      </c>
      <c r="S20" s="3">
        <v>-1</v>
      </c>
      <c r="T20" s="4">
        <f>M20/2</f>
        <v>2.999923944413613</v>
      </c>
      <c r="U20" s="4" t="s">
        <v>28</v>
      </c>
      <c r="V20" s="4">
        <f>R20</f>
        <v>4.0000013224053346</v>
      </c>
      <c r="W20" s="4" t="s">
        <v>29</v>
      </c>
    </row>
    <row r="21" spans="2:23" x14ac:dyDescent="0.25">
      <c r="B21" s="2">
        <v>-1.2</v>
      </c>
      <c r="C21" s="2">
        <f t="shared" si="15"/>
        <v>196.45759999999999</v>
      </c>
      <c r="D21" s="8" t="s">
        <v>4</v>
      </c>
      <c r="E21" s="8">
        <v>-1</v>
      </c>
      <c r="F21" s="8"/>
      <c r="G21" s="8">
        <f>E21*F23</f>
        <v>-1</v>
      </c>
      <c r="H21" s="8">
        <f>G23*E21</f>
        <v>9</v>
      </c>
      <c r="I21" s="8">
        <f>H23*E21</f>
        <v>-47</v>
      </c>
      <c r="J21" s="8">
        <f>E21*I23</f>
        <v>100</v>
      </c>
    </row>
    <row r="22" spans="2:23" x14ac:dyDescent="0.25">
      <c r="B22" s="2">
        <v>-1</v>
      </c>
      <c r="C22" s="2">
        <f t="shared" si="15"/>
        <v>160</v>
      </c>
      <c r="D22" s="8" t="s">
        <v>5</v>
      </c>
      <c r="E22" s="8">
        <v>-1</v>
      </c>
      <c r="F22" s="8"/>
      <c r="G22" s="8"/>
      <c r="H22" s="8">
        <f>E22*F23</f>
        <v>-1</v>
      </c>
      <c r="I22" s="8">
        <f>G23*E22</f>
        <v>9</v>
      </c>
      <c r="J22" s="8">
        <f>H23*E22</f>
        <v>-47</v>
      </c>
      <c r="L22" s="13"/>
      <c r="M22" s="14"/>
      <c r="N22" s="13"/>
    </row>
    <row r="23" spans="2:23" x14ac:dyDescent="0.25">
      <c r="B23" s="2">
        <v>-0.8</v>
      </c>
      <c r="C23" s="2">
        <f t="shared" si="15"/>
        <v>129.06560000000002</v>
      </c>
      <c r="D23" s="5"/>
      <c r="E23" s="5"/>
      <c r="F23" s="17">
        <f>SUM(F20:F22)</f>
        <v>1</v>
      </c>
      <c r="G23" s="18">
        <f t="shared" ref="G23:J23" si="17">SUM(G20:G22)</f>
        <v>-9</v>
      </c>
      <c r="H23" s="18">
        <f t="shared" si="17"/>
        <v>47</v>
      </c>
      <c r="I23" s="9">
        <f t="shared" si="17"/>
        <v>-100</v>
      </c>
      <c r="J23" s="9">
        <f t="shared" si="17"/>
        <v>103</v>
      </c>
    </row>
    <row r="24" spans="2:23" x14ac:dyDescent="0.25">
      <c r="B24" s="2">
        <v>-0.6</v>
      </c>
      <c r="C24" s="2">
        <f t="shared" si="15"/>
        <v>103.0976</v>
      </c>
      <c r="D24" s="5"/>
      <c r="E24" s="5"/>
      <c r="F24" s="8"/>
      <c r="G24" s="8">
        <f>E21*F26</f>
        <v>-1</v>
      </c>
      <c r="H24" s="8">
        <f>E21*G26</f>
        <v>10</v>
      </c>
      <c r="I24" s="8">
        <f>H26*E21</f>
        <v>-56</v>
      </c>
      <c r="J24" s="8"/>
    </row>
    <row r="25" spans="2:23" x14ac:dyDescent="0.25">
      <c r="B25" s="2">
        <v>-0.4</v>
      </c>
      <c r="C25" s="2">
        <f t="shared" si="15"/>
        <v>81.577600000000004</v>
      </c>
      <c r="D25" s="5"/>
      <c r="E25" s="5"/>
      <c r="F25" s="8"/>
      <c r="G25" s="8"/>
      <c r="H25" s="8">
        <f>F26*E22</f>
        <v>-1</v>
      </c>
      <c r="I25" s="8">
        <f>G26*E22</f>
        <v>10</v>
      </c>
      <c r="J25" s="8"/>
    </row>
    <row r="26" spans="2:23" x14ac:dyDescent="0.25">
      <c r="B26" s="2">
        <v>-0.2</v>
      </c>
      <c r="C26" s="2">
        <f t="shared" si="15"/>
        <v>64.025599999999997</v>
      </c>
      <c r="D26" s="5"/>
      <c r="E26" s="5"/>
      <c r="F26" s="17">
        <f>F23</f>
        <v>1</v>
      </c>
      <c r="G26" s="18">
        <f>SUM(G23:G24)</f>
        <v>-10</v>
      </c>
      <c r="H26" s="18">
        <f>SUM(H23:H25)</f>
        <v>56</v>
      </c>
      <c r="I26" s="18">
        <f>SUM(I23:I25)</f>
        <v>-146</v>
      </c>
      <c r="J26" s="8"/>
    </row>
    <row r="27" spans="2:23" x14ac:dyDescent="0.25">
      <c r="B27" s="2">
        <v>0</v>
      </c>
      <c r="C27" s="2">
        <f t="shared" si="15"/>
        <v>50</v>
      </c>
      <c r="D27" s="5"/>
      <c r="E27" s="5"/>
      <c r="F27" s="5"/>
      <c r="G27" s="5"/>
      <c r="H27" s="5"/>
      <c r="I27" s="5"/>
      <c r="J27" s="5"/>
    </row>
    <row r="28" spans="2:23" x14ac:dyDescent="0.25">
      <c r="B28" s="2">
        <v>0.2</v>
      </c>
      <c r="C28" s="2">
        <f t="shared" si="15"/>
        <v>39.0976</v>
      </c>
      <c r="D28" s="5"/>
      <c r="E28" s="5"/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</row>
    <row r="29" spans="2:23" x14ac:dyDescent="0.25">
      <c r="B29" s="2">
        <v>0.4</v>
      </c>
      <c r="C29" s="2">
        <f t="shared" si="15"/>
        <v>30.953600000000002</v>
      </c>
      <c r="D29" s="5"/>
      <c r="E29" s="5"/>
      <c r="F29" s="8">
        <v>1</v>
      </c>
      <c r="G29" s="8">
        <v>-8</v>
      </c>
      <c r="H29" s="8">
        <v>39</v>
      </c>
      <c r="I29" s="8">
        <v>-62</v>
      </c>
      <c r="J29" s="8">
        <v>50</v>
      </c>
    </row>
    <row r="30" spans="2:23" x14ac:dyDescent="0.25">
      <c r="B30" s="2">
        <v>0.6</v>
      </c>
      <c r="C30" s="2">
        <f t="shared" si="15"/>
        <v>25.241600000000005</v>
      </c>
      <c r="D30" s="8" t="s">
        <v>4</v>
      </c>
      <c r="E30" s="8">
        <f>L4</f>
        <v>1.7267303102625298</v>
      </c>
      <c r="F30" s="8"/>
      <c r="G30" s="8">
        <f>E30*F32</f>
        <v>1.7267303102625298</v>
      </c>
      <c r="H30" s="8">
        <f>G32*E30</f>
        <v>-10.832244917720905</v>
      </c>
      <c r="I30" s="8">
        <f>H32*E30</f>
        <v>56.010719157729326</v>
      </c>
      <c r="J30" s="8">
        <f>E30*I32</f>
        <v>-56.592197725979787</v>
      </c>
    </row>
    <row r="31" spans="2:23" x14ac:dyDescent="0.25">
      <c r="B31" s="2">
        <v>0.8</v>
      </c>
      <c r="C31" s="2">
        <f t="shared" si="15"/>
        <v>21.6736</v>
      </c>
      <c r="D31" s="8" t="s">
        <v>5</v>
      </c>
      <c r="E31" s="8">
        <f>M4</f>
        <v>4.2696897374701672</v>
      </c>
      <c r="F31" s="8"/>
      <c r="G31" s="8"/>
      <c r="H31" s="8">
        <f>E31*F32</f>
        <v>4.2696897374701672</v>
      </c>
      <c r="I31" s="8">
        <f>G32*E31</f>
        <v>-26.784915214654735</v>
      </c>
      <c r="J31" s="8">
        <f>H32*E31</f>
        <v>138.49782525663827</v>
      </c>
    </row>
    <row r="32" spans="2:23" x14ac:dyDescent="0.25">
      <c r="B32" s="2">
        <v>1</v>
      </c>
      <c r="C32" s="2">
        <f t="shared" si="15"/>
        <v>20</v>
      </c>
      <c r="D32" s="5"/>
      <c r="E32" s="5"/>
      <c r="F32" s="17">
        <f>SUM(F29:F31)</f>
        <v>1</v>
      </c>
      <c r="G32" s="18">
        <f t="shared" ref="G32:J32" si="18">SUM(G29:G31)</f>
        <v>-6.2732696897374698</v>
      </c>
      <c r="H32" s="18">
        <f t="shared" si="18"/>
        <v>32.43744481974926</v>
      </c>
      <c r="I32" s="9">
        <f t="shared" si="18"/>
        <v>-32.774196056925405</v>
      </c>
      <c r="J32" s="9">
        <f t="shared" si="18"/>
        <v>131.90562753065848</v>
      </c>
    </row>
    <row r="33" spans="2:10" x14ac:dyDescent="0.25">
      <c r="B33" s="2">
        <v>1.2</v>
      </c>
      <c r="C33" s="2">
        <f t="shared" si="15"/>
        <v>20.009600000000006</v>
      </c>
      <c r="D33" s="5"/>
      <c r="E33" s="5"/>
      <c r="F33" s="8"/>
      <c r="G33" s="8">
        <f>E30*F35</f>
        <v>1.7267303102625298</v>
      </c>
      <c r="H33" s="8">
        <f>E30*G35</f>
        <v>-7.8506473533415724</v>
      </c>
      <c r="I33" s="8">
        <f>H35*E30</f>
        <v>49.827371102638729</v>
      </c>
      <c r="J33" s="8"/>
    </row>
    <row r="34" spans="2:10" x14ac:dyDescent="0.25">
      <c r="B34" s="2">
        <v>1.4</v>
      </c>
      <c r="C34" s="2">
        <f t="shared" si="15"/>
        <v>21.529599999999988</v>
      </c>
      <c r="D34" s="5"/>
      <c r="E34" s="5"/>
      <c r="F34" s="8"/>
      <c r="G34" s="8"/>
      <c r="H34" s="8">
        <f>F35*E31</f>
        <v>4.2696897374701672</v>
      </c>
      <c r="I34" s="8">
        <f>G35*E31</f>
        <v>-19.412312529548132</v>
      </c>
      <c r="J34" s="8"/>
    </row>
    <row r="35" spans="2:10" x14ac:dyDescent="0.25">
      <c r="B35" s="2">
        <v>1.6</v>
      </c>
      <c r="C35" s="2">
        <f t="shared" si="15"/>
        <v>24.425600000000017</v>
      </c>
      <c r="D35" s="5"/>
      <c r="E35" s="5"/>
      <c r="F35" s="17">
        <f>F32</f>
        <v>1</v>
      </c>
      <c r="G35" s="19">
        <f>SUM(G32:G33)</f>
        <v>-4.5465393794749396</v>
      </c>
      <c r="H35" s="19">
        <f>SUM(H32:H34)</f>
        <v>28.856487203877855</v>
      </c>
      <c r="I35" s="19">
        <f>SUM(I32:I34)</f>
        <v>-2.3591374838348074</v>
      </c>
      <c r="J35" s="8"/>
    </row>
    <row r="36" spans="2:10" x14ac:dyDescent="0.25">
      <c r="B36" s="2">
        <v>1.80000000000001</v>
      </c>
      <c r="C36" s="2">
        <f t="shared" si="15"/>
        <v>28.601600000000246</v>
      </c>
      <c r="D36" s="5"/>
      <c r="E36" s="5"/>
      <c r="F36" s="5"/>
      <c r="G36" s="5"/>
      <c r="H36" s="5"/>
      <c r="I36" s="5"/>
      <c r="J36" s="5"/>
    </row>
    <row r="37" spans="2:10" x14ac:dyDescent="0.25">
      <c r="B37" s="2">
        <v>2.0000000000000102</v>
      </c>
      <c r="C37" s="2">
        <f t="shared" si="15"/>
        <v>34.000000000000298</v>
      </c>
      <c r="D37" s="5"/>
      <c r="E37" s="5"/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</row>
    <row r="38" spans="2:10" x14ac:dyDescent="0.25">
      <c r="B38" s="2">
        <v>2.2000000000000099</v>
      </c>
      <c r="C38" s="2">
        <f t="shared" si="15"/>
        <v>40.60160000000036</v>
      </c>
      <c r="D38" s="5"/>
      <c r="E38" s="5"/>
      <c r="F38" s="8">
        <v>1</v>
      </c>
      <c r="G38" s="8">
        <v>-8</v>
      </c>
      <c r="H38" s="8">
        <v>39</v>
      </c>
      <c r="I38" s="8">
        <v>-62</v>
      </c>
      <c r="J38" s="8">
        <v>50</v>
      </c>
    </row>
    <row r="39" spans="2:10" x14ac:dyDescent="0.25">
      <c r="B39" s="2">
        <v>2.4000000000000101</v>
      </c>
      <c r="C39" s="2">
        <f t="shared" si="15"/>
        <v>48.425600000000401</v>
      </c>
      <c r="D39" s="8" t="s">
        <v>4</v>
      </c>
      <c r="E39" s="10">
        <f>L5</f>
        <v>2.1477111763665389</v>
      </c>
      <c r="F39" s="8"/>
      <c r="G39" s="8">
        <f>E39*F41</f>
        <v>2.1477111763665389</v>
      </c>
      <c r="H39" s="8">
        <f>G41*E39</f>
        <v>-12.56902611384257</v>
      </c>
      <c r="I39" s="8">
        <f>H41*E39</f>
        <v>56.192692891302265</v>
      </c>
      <c r="J39" s="8">
        <f>E39*I41</f>
        <v>-9.116685970174915</v>
      </c>
    </row>
    <row r="40" spans="2:10" x14ac:dyDescent="0.25">
      <c r="B40" s="2">
        <v>2.6000000000000099</v>
      </c>
      <c r="C40" s="2">
        <f t="shared" si="15"/>
        <v>57.529600000000471</v>
      </c>
      <c r="D40" s="8" t="s">
        <v>5</v>
      </c>
      <c r="E40" s="10">
        <f>M5</f>
        <v>-0.26698428194626089</v>
      </c>
      <c r="F40" s="8"/>
      <c r="G40" s="8"/>
      <c r="H40" s="8">
        <f>E40*F41</f>
        <v>-0.26698428194626089</v>
      </c>
      <c r="I40" s="8">
        <f>G41*E40</f>
        <v>1.5624691293199076</v>
      </c>
      <c r="J40" s="8">
        <f>H41*E40</f>
        <v>-6.9853739773297541</v>
      </c>
    </row>
    <row r="41" spans="2:10" x14ac:dyDescent="0.25">
      <c r="B41" s="2">
        <v>2.80000000000001</v>
      </c>
      <c r="C41" s="2">
        <f t="shared" si="15"/>
        <v>68.009600000000518</v>
      </c>
      <c r="D41" s="5"/>
      <c r="E41" s="5"/>
      <c r="F41" s="17">
        <f>SUM(F38:F40)</f>
        <v>1</v>
      </c>
      <c r="G41" s="18">
        <f t="shared" ref="G41:J41" si="19">SUM(G38:G40)</f>
        <v>-5.8522888236334616</v>
      </c>
      <c r="H41" s="18">
        <f t="shared" si="19"/>
        <v>26.163989604211171</v>
      </c>
      <c r="I41" s="9">
        <f t="shared" si="19"/>
        <v>-4.2448379793778273</v>
      </c>
      <c r="J41" s="9">
        <f t="shared" si="19"/>
        <v>33.897940052495329</v>
      </c>
    </row>
    <row r="42" spans="2:10" x14ac:dyDescent="0.25">
      <c r="B42" s="2">
        <v>3.0000000000000102</v>
      </c>
      <c r="C42" s="2">
        <f t="shared" si="15"/>
        <v>80.000000000000597</v>
      </c>
      <c r="D42" s="5"/>
      <c r="E42" s="5"/>
      <c r="F42" s="8"/>
      <c r="G42" s="8">
        <f>E39*F44</f>
        <v>2.1477111763665389</v>
      </c>
      <c r="H42" s="8">
        <f>E39*G44</f>
        <v>-7.9563628167528275</v>
      </c>
      <c r="I42" s="8">
        <f>H44*E39</f>
        <v>38.53131842028489</v>
      </c>
      <c r="J42" s="8"/>
    </row>
    <row r="43" spans="2:10" x14ac:dyDescent="0.25">
      <c r="B43" s="2">
        <v>3.2000000000000099</v>
      </c>
      <c r="C43" s="2">
        <f t="shared" si="15"/>
        <v>93.673600000000761</v>
      </c>
      <c r="D43" s="5"/>
      <c r="E43" s="5"/>
      <c r="F43" s="8"/>
      <c r="G43" s="8"/>
      <c r="H43" s="8">
        <f>F44*E40</f>
        <v>-0.26698428194626089</v>
      </c>
      <c r="I43" s="8">
        <f>G44*E40</f>
        <v>0.98906400306972797</v>
      </c>
      <c r="J43" s="8"/>
    </row>
    <row r="44" spans="2:10" x14ac:dyDescent="0.25">
      <c r="B44" s="2">
        <v>3.4000000000000101</v>
      </c>
      <c r="C44" s="2">
        <f t="shared" si="15"/>
        <v>109.24160000000074</v>
      </c>
      <c r="D44" s="5"/>
      <c r="E44" s="5"/>
      <c r="F44" s="17">
        <f>F41</f>
        <v>1</v>
      </c>
      <c r="G44" s="19">
        <f>SUM(G41:G42)</f>
        <v>-3.7045776472669227</v>
      </c>
      <c r="H44" s="19">
        <f>SUM(H41:H43)</f>
        <v>17.940642505512084</v>
      </c>
      <c r="I44" s="19">
        <f>SUM(I41:I43)</f>
        <v>35.275544443976791</v>
      </c>
      <c r="J44" s="8"/>
    </row>
    <row r="45" spans="2:10" x14ac:dyDescent="0.25">
      <c r="B45" s="2">
        <v>3.6000000000000099</v>
      </c>
      <c r="C45" s="2">
        <f t="shared" si="15"/>
        <v>126.95360000000085</v>
      </c>
      <c r="D45" s="5"/>
      <c r="E45" s="5"/>
      <c r="F45" s="5"/>
      <c r="G45" s="5"/>
      <c r="H45" s="5"/>
      <c r="I45" s="5"/>
      <c r="J45" s="5"/>
    </row>
    <row r="46" spans="2:10" x14ac:dyDescent="0.25">
      <c r="B46" s="2">
        <v>3.80000000000001</v>
      </c>
      <c r="C46" s="2">
        <f t="shared" si="15"/>
        <v>147.09760000000105</v>
      </c>
      <c r="D46" s="5"/>
      <c r="E46" s="5"/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</row>
    <row r="47" spans="2:10" x14ac:dyDescent="0.25">
      <c r="B47" s="2">
        <v>4.0000000000000098</v>
      </c>
      <c r="C47" s="2">
        <f t="shared" si="15"/>
        <v>170.00000000000122</v>
      </c>
      <c r="D47" s="5"/>
      <c r="E47" s="5"/>
      <c r="F47" s="8">
        <v>1</v>
      </c>
      <c r="G47" s="8">
        <v>-8</v>
      </c>
      <c r="H47" s="8">
        <v>39</v>
      </c>
      <c r="I47" s="8">
        <v>-62</v>
      </c>
      <c r="J47" s="8">
        <v>50</v>
      </c>
    </row>
    <row r="48" spans="2:10" x14ac:dyDescent="0.25">
      <c r="D48" s="8" t="s">
        <v>4</v>
      </c>
      <c r="E48" s="10">
        <f>L6</f>
        <v>2.038501835299801</v>
      </c>
      <c r="F48" s="8"/>
      <c r="G48" s="8">
        <f>E48*F50</f>
        <v>2.038501835299801</v>
      </c>
      <c r="H48" s="8">
        <f>G50*E48</f>
        <v>-12.152524949877751</v>
      </c>
      <c r="I48" s="8">
        <f>H50*E48</f>
        <v>50.770463025665045</v>
      </c>
      <c r="J48" s="8">
        <f>E48*I50</f>
        <v>0.70515650760078852</v>
      </c>
    </row>
    <row r="49" spans="4:10" x14ac:dyDescent="0.25">
      <c r="D49" s="8" t="s">
        <v>5</v>
      </c>
      <c r="E49" s="10">
        <f>M6</f>
        <v>-1.9417025134012944</v>
      </c>
      <c r="F49" s="8"/>
      <c r="G49" s="8"/>
      <c r="H49" s="8">
        <f>E49*F50</f>
        <v>-1.9417025134012944</v>
      </c>
      <c r="I49" s="8">
        <f>G50*E49</f>
        <v>11.575455970035581</v>
      </c>
      <c r="J49" s="8">
        <f>H50*E49</f>
        <v>-48.359601132752005</v>
      </c>
    </row>
    <row r="50" spans="4:10" x14ac:dyDescent="0.25">
      <c r="D50" s="5"/>
      <c r="E50" s="5"/>
      <c r="F50" s="17">
        <f>SUM(F47:F49)</f>
        <v>1</v>
      </c>
      <c r="G50" s="18">
        <f t="shared" ref="G50:J50" si="20">SUM(G47:G49)</f>
        <v>-5.961498164700199</v>
      </c>
      <c r="H50" s="18">
        <f t="shared" si="20"/>
        <v>24.905772536720953</v>
      </c>
      <c r="I50" s="9">
        <f t="shared" si="20"/>
        <v>0.34591899570062523</v>
      </c>
      <c r="J50" s="9">
        <f t="shared" si="20"/>
        <v>2.3455553748487858</v>
      </c>
    </row>
    <row r="51" spans="4:10" x14ac:dyDescent="0.25">
      <c r="D51" s="5"/>
      <c r="E51" s="5"/>
      <c r="F51" s="8"/>
      <c r="G51" s="8">
        <f>E48*F53</f>
        <v>2.038501835299801</v>
      </c>
      <c r="H51" s="8">
        <f>E48*G53</f>
        <v>-7.9970352173570944</v>
      </c>
      <c r="I51" s="8">
        <f>H53*E48</f>
        <v>30.510327920950687</v>
      </c>
      <c r="J51" s="8"/>
    </row>
    <row r="52" spans="4:10" x14ac:dyDescent="0.25">
      <c r="D52" s="5"/>
      <c r="E52" s="5"/>
      <c r="F52" s="8"/>
      <c r="G52" s="8"/>
      <c r="H52" s="8">
        <f>F53*E49</f>
        <v>-1.9417025134012944</v>
      </c>
      <c r="I52" s="8">
        <f>G53*E49</f>
        <v>7.617291832860805</v>
      </c>
      <c r="J52" s="8"/>
    </row>
    <row r="53" spans="4:10" x14ac:dyDescent="0.25">
      <c r="D53" s="5"/>
      <c r="E53" s="5"/>
      <c r="F53" s="17">
        <f>F50</f>
        <v>1</v>
      </c>
      <c r="G53" s="19">
        <f>SUM(G50:G51)</f>
        <v>-3.922996329400398</v>
      </c>
      <c r="H53" s="19">
        <f>SUM(H50:H52)</f>
        <v>14.967034805962564</v>
      </c>
      <c r="I53" s="19">
        <f>SUM(I50:I52)</f>
        <v>38.473538749512116</v>
      </c>
      <c r="J53" s="8"/>
    </row>
    <row r="54" spans="4:10" x14ac:dyDescent="0.25">
      <c r="D54" s="5"/>
      <c r="E54" s="5"/>
      <c r="F54" s="5"/>
      <c r="G54" s="5"/>
      <c r="H54" s="5"/>
      <c r="I54" s="5"/>
      <c r="J54" s="5"/>
    </row>
    <row r="55" spans="4:10" x14ac:dyDescent="0.25">
      <c r="D55" s="5"/>
      <c r="E55" s="5"/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</row>
    <row r="56" spans="4:10" x14ac:dyDescent="0.25">
      <c r="D56" s="5"/>
      <c r="E56" s="5"/>
      <c r="F56" s="8">
        <v>1</v>
      </c>
      <c r="G56" s="8">
        <v>-8</v>
      </c>
      <c r="H56" s="8">
        <v>39</v>
      </c>
      <c r="I56" s="8">
        <v>-62</v>
      </c>
      <c r="J56" s="8">
        <v>50</v>
      </c>
    </row>
    <row r="57" spans="4:10" x14ac:dyDescent="0.25">
      <c r="D57" s="8" t="s">
        <v>4</v>
      </c>
      <c r="E57" s="10">
        <f>L7</f>
        <v>2.0001521111727736</v>
      </c>
      <c r="F57" s="8"/>
      <c r="G57" s="8">
        <f>E57*F59</f>
        <v>2.0001521111727736</v>
      </c>
      <c r="H57" s="8">
        <f>G59*E57</f>
        <v>-12.000608421553284</v>
      </c>
      <c r="I57" s="8">
        <f>H59*E57</f>
        <v>50.002911214537122</v>
      </c>
      <c r="J57" s="8">
        <f>E57*I59</f>
        <v>3.2622051959200911E-3</v>
      </c>
    </row>
    <row r="58" spans="4:10" x14ac:dyDescent="0.25">
      <c r="D58" s="8" t="s">
        <v>5</v>
      </c>
      <c r="E58" s="10">
        <f>M7</f>
        <v>-1.9998373269361611</v>
      </c>
      <c r="F58" s="8"/>
      <c r="G58" s="8"/>
      <c r="H58" s="8">
        <f>E58*F59</f>
        <v>-1.9998373269361611</v>
      </c>
      <c r="I58" s="8">
        <f>G59*E58</f>
        <v>11.998719764015808</v>
      </c>
      <c r="J58" s="8">
        <f>H59*E58</f>
        <v>-49.995041748936409</v>
      </c>
    </row>
    <row r="59" spans="4:10" x14ac:dyDescent="0.25">
      <c r="D59" s="5"/>
      <c r="E59" s="5"/>
      <c r="F59" s="17">
        <f>SUM(F56:F58)</f>
        <v>1</v>
      </c>
      <c r="G59" s="6">
        <f t="shared" ref="G59:J59" si="21">SUM(G56:G58)</f>
        <v>-5.999847888827226</v>
      </c>
      <c r="H59" s="6">
        <f t="shared" si="21"/>
        <v>24.999554251510553</v>
      </c>
      <c r="I59" s="15">
        <f t="shared" si="21"/>
        <v>1.6309785529298182E-3</v>
      </c>
      <c r="J59" s="15">
        <f t="shared" si="21"/>
        <v>8.2204562595080688E-3</v>
      </c>
    </row>
    <row r="60" spans="4:10" x14ac:dyDescent="0.25">
      <c r="D60" s="5"/>
      <c r="E60" s="5"/>
      <c r="F60" s="8"/>
      <c r="G60" s="8">
        <f>E57*F62</f>
        <v>2.0001521111727736</v>
      </c>
      <c r="H60" s="8">
        <f>E57*G62</f>
        <v>-7.9999999537243811</v>
      </c>
      <c r="I60" s="8">
        <f>H62*E57</f>
        <v>30.001715566239731</v>
      </c>
      <c r="J60" s="8"/>
    </row>
    <row r="61" spans="4:10" x14ac:dyDescent="0.25">
      <c r="D61" s="5"/>
      <c r="E61" s="5"/>
      <c r="F61" s="8"/>
      <c r="G61" s="8"/>
      <c r="H61" s="8">
        <f>F62*E58</f>
        <v>-1.9998373269361611</v>
      </c>
      <c r="I61" s="8">
        <f>G62*E58</f>
        <v>7.9987409125423303</v>
      </c>
      <c r="J61" s="8"/>
    </row>
    <row r="62" spans="4:10" x14ac:dyDescent="0.25">
      <c r="D62" s="5"/>
      <c r="E62" s="5"/>
      <c r="F62" s="17">
        <f>F59</f>
        <v>1</v>
      </c>
      <c r="G62" s="16">
        <f>SUM(G59:G60)</f>
        <v>-3.9996957776544524</v>
      </c>
      <c r="H62" s="16">
        <f>SUM(H59:H61)</f>
        <v>14.999716970850011</v>
      </c>
      <c r="I62" s="16">
        <f>SUM(I59:I61)</f>
        <v>38.002087457334994</v>
      </c>
      <c r="J62" s="8"/>
    </row>
  </sheetData>
  <mergeCells count="3">
    <mergeCell ref="A1:C1"/>
    <mergeCell ref="A2:C2"/>
    <mergeCell ref="B4:C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6203464E3B342B150B6BDA37B3F7B" ma:contentTypeVersion="5" ma:contentTypeDescription="Create a new document." ma:contentTypeScope="" ma:versionID="cb18c1d8835be3d2e82abc2d538bdfcb">
  <xsd:schema xmlns:xsd="http://www.w3.org/2001/XMLSchema" xmlns:xs="http://www.w3.org/2001/XMLSchema" xmlns:p="http://schemas.microsoft.com/office/2006/metadata/properties" xmlns:ns3="a6fe0c96-80af-445d-a220-697ab1538180" xmlns:ns4="716e4ec3-6187-493d-9a27-c0d19715b8ab" targetNamespace="http://schemas.microsoft.com/office/2006/metadata/properties" ma:root="true" ma:fieldsID="5ef083b1eb770f0aae09f2b9699dc91d" ns3:_="" ns4:_="">
    <xsd:import namespace="a6fe0c96-80af-445d-a220-697ab1538180"/>
    <xsd:import namespace="716e4ec3-6187-493d-9a27-c0d19715b8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e0c96-80af-445d-a220-697ab15381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e4ec3-6187-493d-9a27-c0d19715b8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D6F9F-54FD-43B6-A867-111F10D17D27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a6fe0c96-80af-445d-a220-697ab1538180"/>
    <ds:schemaRef ds:uri="http://www.w3.org/XML/1998/namespace"/>
    <ds:schemaRef ds:uri="http://purl.org/dc/terms/"/>
    <ds:schemaRef ds:uri="http://schemas.microsoft.com/office/infopath/2007/PartnerControls"/>
    <ds:schemaRef ds:uri="716e4ec3-6187-493d-9a27-c0d19715b8a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0AAB1B5-A003-4605-AD5B-7F9FF9B3B8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0D23F7-7CB5-4387-80ED-62B2B473F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e0c96-80af-445d-a220-697ab1538180"/>
    <ds:schemaRef ds:uri="716e4ec3-6187-493d-9a27-c0d19715b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Método bairstow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Mtz</dc:creator>
  <cp:lastModifiedBy>Alejandro Velázquez Torres</cp:lastModifiedBy>
  <dcterms:created xsi:type="dcterms:W3CDTF">2020-09-23T18:46:57Z</dcterms:created>
  <dcterms:modified xsi:type="dcterms:W3CDTF">2020-09-24T02:10:02Z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0x0101004A46203464E3B342B150B6BDA37B3F7B</vt:lpwstr>
  </property>
</Properties>
</file>