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732543\Documents\"/>
    </mc:Choice>
  </mc:AlternateContent>
  <xr:revisionPtr revIDLastSave="0" documentId="8_{34C9BD71-084F-4F15-A593-FAE3EDDF7B3F}" xr6:coauthVersionLast="45" xr6:coauthVersionMax="45" xr10:uidLastSave="{00000000-0000-0000-0000-000000000000}"/>
  <bookViews>
    <workbookView xWindow="-120" yWindow="-120" windowWidth="29040" windowHeight="15840" activeTab="2" xr2:uid="{0FB647CD-C4F4-B74B-9E64-63257529F104}"/>
  </bookViews>
  <sheets>
    <sheet name="2X" sheetId="1" r:id="rId1"/>
    <sheet name="X^2" sheetId="2" r:id="rId2"/>
    <sheet name="1 ENTRE X" sheetId="3" r:id="rId3"/>
    <sheet name="e^(X^2)" sheetId="7" r:id="rId4"/>
    <sheet name="RAIZ(1+X^2)" sheetId="8" r:id="rId5"/>
    <sheet name="DIST - T 1" sheetId="4" r:id="rId6"/>
    <sheet name="DIST - T 2" sheetId="5" r:id="rId7"/>
    <sheet name="DIST - T 3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8" l="1"/>
  <c r="E9" i="8" s="1"/>
  <c r="F5" i="8"/>
  <c r="C5" i="8"/>
  <c r="B10" i="8" s="1"/>
  <c r="C10" i="8" s="1"/>
  <c r="C12" i="7"/>
  <c r="E12" i="7" s="1"/>
  <c r="F8" i="7"/>
  <c r="C8" i="7"/>
  <c r="B13" i="7" s="1"/>
  <c r="C13" i="7" s="1"/>
  <c r="C6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R11" i="6"/>
  <c r="S11" i="6" s="1"/>
  <c r="U11" i="6" s="1"/>
  <c r="R6" i="6"/>
  <c r="Q12" i="6" s="1"/>
  <c r="E21" i="6"/>
  <c r="E20" i="6"/>
  <c r="E19" i="6"/>
  <c r="E18" i="6"/>
  <c r="E17" i="6"/>
  <c r="E16" i="6"/>
  <c r="E15" i="6"/>
  <c r="E14" i="6"/>
  <c r="E13" i="6"/>
  <c r="E12" i="6"/>
  <c r="E11" i="6"/>
  <c r="C11" i="6"/>
  <c r="D11" i="6" s="1"/>
  <c r="B12" i="6"/>
  <c r="T11" i="4"/>
  <c r="U11" i="4" s="1"/>
  <c r="R11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11" i="5"/>
  <c r="T12" i="5"/>
  <c r="T13" i="5"/>
  <c r="V11" i="4"/>
  <c r="S11" i="5"/>
  <c r="U11" i="5" s="1"/>
  <c r="R6" i="5"/>
  <c r="T6" i="5" s="1"/>
  <c r="E21" i="5"/>
  <c r="E20" i="5"/>
  <c r="E19" i="5"/>
  <c r="E18" i="5"/>
  <c r="E17" i="5"/>
  <c r="E16" i="5"/>
  <c r="E15" i="5"/>
  <c r="E14" i="5"/>
  <c r="E13" i="5"/>
  <c r="E12" i="5"/>
  <c r="E11" i="5"/>
  <c r="C11" i="5"/>
  <c r="D11" i="5" s="1"/>
  <c r="C6" i="5"/>
  <c r="B12" i="5" s="1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J15" i="4"/>
  <c r="K15" i="4" s="1"/>
  <c r="X6" i="4"/>
  <c r="T6" i="4"/>
  <c r="V6" i="4" s="1"/>
  <c r="L19" i="4"/>
  <c r="L20" i="4"/>
  <c r="L21" i="4"/>
  <c r="L22" i="4"/>
  <c r="L23" i="4"/>
  <c r="L24" i="4"/>
  <c r="L25" i="4"/>
  <c r="L15" i="4"/>
  <c r="L16" i="4"/>
  <c r="L17" i="4"/>
  <c r="L18" i="4"/>
  <c r="G7" i="4"/>
  <c r="C7" i="4"/>
  <c r="I16" i="4" s="1"/>
  <c r="C8" i="3"/>
  <c r="B13" i="3" s="1"/>
  <c r="C13" i="3" s="1"/>
  <c r="Q12" i="3"/>
  <c r="S12" i="3" s="1"/>
  <c r="S30" i="3"/>
  <c r="T30" i="3" s="1"/>
  <c r="S29" i="3"/>
  <c r="T29" i="3" s="1"/>
  <c r="T8" i="3"/>
  <c r="Q8" i="3"/>
  <c r="P13" i="3" s="1"/>
  <c r="P14" i="3" s="1"/>
  <c r="P15" i="3" s="1"/>
  <c r="P16" i="3" s="1"/>
  <c r="P17" i="3" s="1"/>
  <c r="P18" i="3" s="1"/>
  <c r="P19" i="3" s="1"/>
  <c r="P20" i="3" s="1"/>
  <c r="Q20" i="3" s="1"/>
  <c r="S20" i="3" s="1"/>
  <c r="T20" i="3" s="1"/>
  <c r="C12" i="3"/>
  <c r="E12" i="3" s="1"/>
  <c r="E23" i="3"/>
  <c r="F23" i="3" s="1"/>
  <c r="E24" i="3"/>
  <c r="F24" i="3" s="1"/>
  <c r="F8" i="3"/>
  <c r="F8" i="2"/>
  <c r="F21" i="2"/>
  <c r="C12" i="2"/>
  <c r="E22" i="2"/>
  <c r="F22" i="2" s="1"/>
  <c r="E21" i="2"/>
  <c r="E12" i="2"/>
  <c r="C8" i="2"/>
  <c r="B13" i="2" s="1"/>
  <c r="C13" i="2" s="1"/>
  <c r="F22" i="1"/>
  <c r="F23" i="1"/>
  <c r="G23" i="1" s="1"/>
  <c r="G22" i="1"/>
  <c r="G9" i="1"/>
  <c r="D13" i="1"/>
  <c r="F13" i="1" s="1"/>
  <c r="D9" i="1"/>
  <c r="C14" i="1" s="1"/>
  <c r="S12" i="4" l="1"/>
  <c r="T12" i="3"/>
  <c r="Q19" i="3"/>
  <c r="S19" i="3" s="1"/>
  <c r="T19" i="3" s="1"/>
  <c r="F11" i="5"/>
  <c r="F11" i="6"/>
  <c r="P21" i="3"/>
  <c r="M15" i="4"/>
  <c r="F9" i="8"/>
  <c r="E10" i="8"/>
  <c r="F10" i="8" s="1"/>
  <c r="B11" i="8"/>
  <c r="C11" i="8" s="1"/>
  <c r="F12" i="7"/>
  <c r="E13" i="7"/>
  <c r="F13" i="7" s="1"/>
  <c r="B14" i="7"/>
  <c r="C14" i="7" s="1"/>
  <c r="Q13" i="6"/>
  <c r="R12" i="6"/>
  <c r="S12" i="6" s="1"/>
  <c r="U12" i="6" s="1"/>
  <c r="T6" i="6"/>
  <c r="W11" i="6" s="1"/>
  <c r="C12" i="6"/>
  <c r="D12" i="6" s="1"/>
  <c r="F12" i="6" s="1"/>
  <c r="B13" i="6"/>
  <c r="E6" i="6"/>
  <c r="H11" i="6" s="1"/>
  <c r="W11" i="5"/>
  <c r="Q12" i="5"/>
  <c r="W11" i="4"/>
  <c r="Y11" i="4" s="1"/>
  <c r="E6" i="5"/>
  <c r="B13" i="5"/>
  <c r="C12" i="5"/>
  <c r="D12" i="5" s="1"/>
  <c r="F12" i="5" s="1"/>
  <c r="J16" i="4"/>
  <c r="K16" i="4" s="1"/>
  <c r="M16" i="4" s="1"/>
  <c r="I17" i="4"/>
  <c r="I18" i="4" s="1"/>
  <c r="E7" i="4"/>
  <c r="T32" i="3"/>
  <c r="F12" i="3"/>
  <c r="E13" i="3"/>
  <c r="F13" i="3" s="1"/>
  <c r="B14" i="3"/>
  <c r="C14" i="3" s="1"/>
  <c r="F26" i="3"/>
  <c r="F24" i="2"/>
  <c r="E13" i="2"/>
  <c r="F13" i="2" s="1"/>
  <c r="B14" i="2"/>
  <c r="C14" i="2" s="1"/>
  <c r="F12" i="2"/>
  <c r="D14" i="1"/>
  <c r="F14" i="1" s="1"/>
  <c r="G14" i="1" s="1"/>
  <c r="C15" i="1"/>
  <c r="G13" i="1"/>
  <c r="G25" i="1"/>
  <c r="H11" i="5" l="1"/>
  <c r="Q21" i="3"/>
  <c r="S21" i="3" s="1"/>
  <c r="T21" i="3" s="1"/>
  <c r="P22" i="3"/>
  <c r="E11" i="8"/>
  <c r="F11" i="8" s="1"/>
  <c r="B12" i="8"/>
  <c r="C12" i="8" s="1"/>
  <c r="E14" i="7"/>
  <c r="F14" i="7" s="1"/>
  <c r="B15" i="7"/>
  <c r="C15" i="7" s="1"/>
  <c r="E15" i="7" s="1"/>
  <c r="W12" i="6"/>
  <c r="Q14" i="6"/>
  <c r="R13" i="6"/>
  <c r="S13" i="6" s="1"/>
  <c r="U13" i="6" s="1"/>
  <c r="W13" i="6" s="1"/>
  <c r="B14" i="6"/>
  <c r="C13" i="6"/>
  <c r="D13" i="6" s="1"/>
  <c r="F13" i="6" s="1"/>
  <c r="H13" i="6" s="1"/>
  <c r="H12" i="6"/>
  <c r="R12" i="5"/>
  <c r="S12" i="5" s="1"/>
  <c r="U12" i="5" s="1"/>
  <c r="W12" i="5" s="1"/>
  <c r="Q13" i="5"/>
  <c r="H12" i="5"/>
  <c r="B14" i="5"/>
  <c r="C13" i="5"/>
  <c r="D13" i="5" s="1"/>
  <c r="F13" i="5" s="1"/>
  <c r="H13" i="5" s="1"/>
  <c r="T12" i="4"/>
  <c r="U12" i="4" s="1"/>
  <c r="W12" i="4" s="1"/>
  <c r="Y12" i="4" s="1"/>
  <c r="S13" i="4"/>
  <c r="T13" i="4" s="1"/>
  <c r="U13" i="4" s="1"/>
  <c r="W13" i="4" s="1"/>
  <c r="Y13" i="4" s="1"/>
  <c r="O15" i="4"/>
  <c r="J17" i="4"/>
  <c r="K17" i="4" s="1"/>
  <c r="M17" i="4" s="1"/>
  <c r="O17" i="4" s="1"/>
  <c r="O16" i="4"/>
  <c r="Q14" i="3"/>
  <c r="S14" i="3" s="1"/>
  <c r="T14" i="3" s="1"/>
  <c r="Q13" i="3"/>
  <c r="S13" i="3" s="1"/>
  <c r="Q15" i="3"/>
  <c r="S15" i="3" s="1"/>
  <c r="T15" i="3" s="1"/>
  <c r="E14" i="3"/>
  <c r="B15" i="3"/>
  <c r="C15" i="3" s="1"/>
  <c r="E14" i="2"/>
  <c r="B15" i="2"/>
  <c r="C15" i="2" s="1"/>
  <c r="C16" i="1"/>
  <c r="D15" i="1"/>
  <c r="F15" i="1" s="1"/>
  <c r="Q22" i="3" l="1"/>
  <c r="S22" i="3" s="1"/>
  <c r="T22" i="3" s="1"/>
  <c r="P23" i="3"/>
  <c r="T13" i="3"/>
  <c r="E12" i="8"/>
  <c r="B13" i="8"/>
  <c r="F15" i="7"/>
  <c r="B16" i="7"/>
  <c r="R14" i="6"/>
  <c r="S14" i="6" s="1"/>
  <c r="U14" i="6" s="1"/>
  <c r="W14" i="6" s="1"/>
  <c r="Q15" i="6"/>
  <c r="B15" i="6"/>
  <c r="C14" i="6"/>
  <c r="D14" i="6" s="1"/>
  <c r="F14" i="6" s="1"/>
  <c r="H14" i="6" s="1"/>
  <c r="Q14" i="5"/>
  <c r="R13" i="5"/>
  <c r="S13" i="5" s="1"/>
  <c r="U13" i="5" s="1"/>
  <c r="W13" i="5" s="1"/>
  <c r="B15" i="5"/>
  <c r="C14" i="5"/>
  <c r="D14" i="5" s="1"/>
  <c r="F14" i="5" s="1"/>
  <c r="H14" i="5" s="1"/>
  <c r="J18" i="4"/>
  <c r="K18" i="4" s="1"/>
  <c r="M18" i="4" s="1"/>
  <c r="O18" i="4" s="1"/>
  <c r="I19" i="4"/>
  <c r="S14" i="4"/>
  <c r="T14" i="4" s="1"/>
  <c r="U14" i="4" s="1"/>
  <c r="W14" i="4" s="1"/>
  <c r="Y14" i="4" s="1"/>
  <c r="F14" i="3"/>
  <c r="Q16" i="3"/>
  <c r="S16" i="3" s="1"/>
  <c r="T16" i="3" s="1"/>
  <c r="E15" i="3"/>
  <c r="B16" i="3"/>
  <c r="B17" i="3" s="1"/>
  <c r="E15" i="2"/>
  <c r="F15" i="2" s="1"/>
  <c r="B16" i="2"/>
  <c r="F14" i="2"/>
  <c r="G15" i="1"/>
  <c r="C17" i="1"/>
  <c r="D17" i="1" s="1"/>
  <c r="F17" i="1" s="1"/>
  <c r="G17" i="1" s="1"/>
  <c r="D16" i="1"/>
  <c r="F16" i="1" s="1"/>
  <c r="G16" i="1" s="1"/>
  <c r="B17" i="7" l="1"/>
  <c r="C16" i="7"/>
  <c r="E16" i="7" s="1"/>
  <c r="F16" i="7" s="1"/>
  <c r="C13" i="8"/>
  <c r="E13" i="8" s="1"/>
  <c r="P24" i="3"/>
  <c r="Q24" i="3" s="1"/>
  <c r="S24" i="3" s="1"/>
  <c r="T24" i="3" s="1"/>
  <c r="Q23" i="3"/>
  <c r="S23" i="3" s="1"/>
  <c r="T23" i="3" s="1"/>
  <c r="C16" i="2"/>
  <c r="E16" i="2" s="1"/>
  <c r="F12" i="8"/>
  <c r="Q16" i="6"/>
  <c r="R15" i="6"/>
  <c r="S15" i="6" s="1"/>
  <c r="U15" i="6" s="1"/>
  <c r="W15" i="6" s="1"/>
  <c r="B16" i="6"/>
  <c r="C15" i="6"/>
  <c r="D15" i="6" s="1"/>
  <c r="F15" i="6" s="1"/>
  <c r="H15" i="6" s="1"/>
  <c r="Q15" i="5"/>
  <c r="R14" i="5"/>
  <c r="S14" i="5" s="1"/>
  <c r="U14" i="5" s="1"/>
  <c r="W14" i="5" s="1"/>
  <c r="B16" i="5"/>
  <c r="C15" i="5"/>
  <c r="D15" i="5" s="1"/>
  <c r="F15" i="5" s="1"/>
  <c r="H15" i="5" s="1"/>
  <c r="S15" i="4"/>
  <c r="T15" i="4" s="1"/>
  <c r="U15" i="4" s="1"/>
  <c r="W15" i="4" s="1"/>
  <c r="Y15" i="4" s="1"/>
  <c r="I20" i="4"/>
  <c r="J19" i="4"/>
  <c r="K19" i="4" s="1"/>
  <c r="M19" i="4" s="1"/>
  <c r="O19" i="4" s="1"/>
  <c r="B18" i="3"/>
  <c r="C18" i="3" s="1"/>
  <c r="E18" i="3" s="1"/>
  <c r="F18" i="3" s="1"/>
  <c r="C17" i="3"/>
  <c r="E17" i="3" s="1"/>
  <c r="F17" i="3" s="1"/>
  <c r="Q17" i="3"/>
  <c r="S17" i="3" s="1"/>
  <c r="Q18" i="3"/>
  <c r="S18" i="3" s="1"/>
  <c r="T18" i="3" s="1"/>
  <c r="C16" i="3"/>
  <c r="E16" i="3" s="1"/>
  <c r="F16" i="3" s="1"/>
  <c r="F15" i="3"/>
  <c r="F19" i="1"/>
  <c r="G19" i="1"/>
  <c r="F13" i="8" l="1"/>
  <c r="E15" i="8"/>
  <c r="F16" i="2"/>
  <c r="F18" i="2" s="1"/>
  <c r="E18" i="2"/>
  <c r="T17" i="3"/>
  <c r="T26" i="3" s="1"/>
  <c r="D32" i="3" s="1"/>
  <c r="S26" i="3"/>
  <c r="F15" i="8"/>
  <c r="E24" i="7"/>
  <c r="C17" i="7"/>
  <c r="E17" i="7" s="1"/>
  <c r="F17" i="7" s="1"/>
  <c r="B18" i="7"/>
  <c r="Q17" i="6"/>
  <c r="R16" i="6"/>
  <c r="S16" i="6" s="1"/>
  <c r="U16" i="6" s="1"/>
  <c r="W16" i="6" s="1"/>
  <c r="C16" i="6"/>
  <c r="D16" i="6" s="1"/>
  <c r="F16" i="6" s="1"/>
  <c r="H16" i="6" s="1"/>
  <c r="B17" i="6"/>
  <c r="Q16" i="5"/>
  <c r="R15" i="5"/>
  <c r="S15" i="5" s="1"/>
  <c r="U15" i="5" s="1"/>
  <c r="W15" i="5" s="1"/>
  <c r="B17" i="5"/>
  <c r="C16" i="5"/>
  <c r="D16" i="5" s="1"/>
  <c r="F16" i="5" s="1"/>
  <c r="H16" i="5" s="1"/>
  <c r="I21" i="4"/>
  <c r="J20" i="4"/>
  <c r="K20" i="4" s="1"/>
  <c r="M20" i="4" s="1"/>
  <c r="O20" i="4" s="1"/>
  <c r="S16" i="4"/>
  <c r="T16" i="4" s="1"/>
  <c r="U16" i="4" s="1"/>
  <c r="W16" i="4" s="1"/>
  <c r="Y16" i="4" s="1"/>
  <c r="E20" i="3"/>
  <c r="F20" i="3"/>
  <c r="D31" i="3" s="1"/>
  <c r="E31" i="3" s="1"/>
  <c r="B19" i="7" l="1"/>
  <c r="C18" i="7"/>
  <c r="E18" i="7" s="1"/>
  <c r="F18" i="7" s="1"/>
  <c r="Q18" i="6"/>
  <c r="R17" i="6"/>
  <c r="S17" i="6" s="1"/>
  <c r="U17" i="6" s="1"/>
  <c r="W17" i="6" s="1"/>
  <c r="B18" i="6"/>
  <c r="C17" i="6"/>
  <c r="D17" i="6" s="1"/>
  <c r="F17" i="6" s="1"/>
  <c r="H17" i="6" s="1"/>
  <c r="Q17" i="5"/>
  <c r="R16" i="5"/>
  <c r="S16" i="5" s="1"/>
  <c r="U16" i="5" s="1"/>
  <c r="W16" i="5" s="1"/>
  <c r="B18" i="5"/>
  <c r="C17" i="5"/>
  <c r="D17" i="5" s="1"/>
  <c r="F17" i="5" s="1"/>
  <c r="H17" i="5" s="1"/>
  <c r="S17" i="4"/>
  <c r="T17" i="4" s="1"/>
  <c r="U17" i="4" s="1"/>
  <c r="W17" i="4" s="1"/>
  <c r="Y17" i="4" s="1"/>
  <c r="I22" i="4"/>
  <c r="J21" i="4"/>
  <c r="K21" i="4" s="1"/>
  <c r="M21" i="4" s="1"/>
  <c r="O21" i="4" s="1"/>
  <c r="B20" i="7" l="1"/>
  <c r="C19" i="7"/>
  <c r="E19" i="7" s="1"/>
  <c r="F19" i="7" s="1"/>
  <c r="R18" i="6"/>
  <c r="S18" i="6" s="1"/>
  <c r="U18" i="6" s="1"/>
  <c r="W18" i="6" s="1"/>
  <c r="Q19" i="6"/>
  <c r="B19" i="6"/>
  <c r="C18" i="6"/>
  <c r="D18" i="6" s="1"/>
  <c r="F18" i="6" s="1"/>
  <c r="H18" i="6" s="1"/>
  <c r="Q18" i="5"/>
  <c r="R17" i="5"/>
  <c r="S17" i="5" s="1"/>
  <c r="U17" i="5" s="1"/>
  <c r="W17" i="5" s="1"/>
  <c r="B19" i="5"/>
  <c r="C18" i="5"/>
  <c r="D18" i="5" s="1"/>
  <c r="F18" i="5" s="1"/>
  <c r="H18" i="5" s="1"/>
  <c r="S18" i="4"/>
  <c r="T18" i="4" s="1"/>
  <c r="U18" i="4" s="1"/>
  <c r="W18" i="4" s="1"/>
  <c r="Y18" i="4" s="1"/>
  <c r="I23" i="4"/>
  <c r="J22" i="4"/>
  <c r="K22" i="4" s="1"/>
  <c r="M22" i="4" s="1"/>
  <c r="O22" i="4" s="1"/>
  <c r="B21" i="7" l="1"/>
  <c r="C20" i="7"/>
  <c r="E20" i="7" s="1"/>
  <c r="F20" i="7" s="1"/>
  <c r="Q20" i="6"/>
  <c r="R19" i="6"/>
  <c r="S19" i="6" s="1"/>
  <c r="U19" i="6" s="1"/>
  <c r="W19" i="6" s="1"/>
  <c r="B20" i="6"/>
  <c r="C19" i="6"/>
  <c r="D19" i="6" s="1"/>
  <c r="F19" i="6" s="1"/>
  <c r="H19" i="6" s="1"/>
  <c r="Q19" i="5"/>
  <c r="R18" i="5"/>
  <c r="S18" i="5" s="1"/>
  <c r="U18" i="5" s="1"/>
  <c r="W18" i="5" s="1"/>
  <c r="B20" i="5"/>
  <c r="C19" i="5"/>
  <c r="D19" i="5" s="1"/>
  <c r="F19" i="5" s="1"/>
  <c r="H19" i="5" s="1"/>
  <c r="S19" i="4"/>
  <c r="T19" i="4" s="1"/>
  <c r="U19" i="4" s="1"/>
  <c r="W19" i="4" s="1"/>
  <c r="Y19" i="4" s="1"/>
  <c r="I24" i="4"/>
  <c r="J23" i="4"/>
  <c r="K23" i="4" s="1"/>
  <c r="M23" i="4" s="1"/>
  <c r="O23" i="4" s="1"/>
  <c r="C21" i="7" l="1"/>
  <c r="E21" i="7" s="1"/>
  <c r="F21" i="7" s="1"/>
  <c r="B22" i="7"/>
  <c r="C22" i="7" s="1"/>
  <c r="E22" i="7" s="1"/>
  <c r="F22" i="7" s="1"/>
  <c r="F24" i="7" s="1"/>
  <c r="Q21" i="6"/>
  <c r="R20" i="6"/>
  <c r="S20" i="6" s="1"/>
  <c r="U20" i="6" s="1"/>
  <c r="W20" i="6" s="1"/>
  <c r="C20" i="6"/>
  <c r="D20" i="6" s="1"/>
  <c r="F20" i="6" s="1"/>
  <c r="H20" i="6" s="1"/>
  <c r="B21" i="6"/>
  <c r="C21" i="6" s="1"/>
  <c r="D21" i="6" s="1"/>
  <c r="F21" i="6" s="1"/>
  <c r="H21" i="6" s="1"/>
  <c r="H23" i="6" s="1"/>
  <c r="I28" i="6" s="1"/>
  <c r="Q20" i="5"/>
  <c r="R19" i="5"/>
  <c r="S19" i="5" s="1"/>
  <c r="U19" i="5" s="1"/>
  <c r="W19" i="5" s="1"/>
  <c r="B21" i="5"/>
  <c r="C21" i="5" s="1"/>
  <c r="D21" i="5" s="1"/>
  <c r="F21" i="5" s="1"/>
  <c r="H21" i="5" s="1"/>
  <c r="C20" i="5"/>
  <c r="D20" i="5" s="1"/>
  <c r="F20" i="5" s="1"/>
  <c r="H20" i="5" s="1"/>
  <c r="I25" i="4"/>
  <c r="J25" i="4" s="1"/>
  <c r="K25" i="4" s="1"/>
  <c r="M25" i="4" s="1"/>
  <c r="O25" i="4" s="1"/>
  <c r="J24" i="4"/>
  <c r="K24" i="4" s="1"/>
  <c r="M24" i="4" s="1"/>
  <c r="O24" i="4" s="1"/>
  <c r="S20" i="4"/>
  <c r="T20" i="4" s="1"/>
  <c r="U20" i="4" s="1"/>
  <c r="W20" i="4" s="1"/>
  <c r="Y20" i="4" s="1"/>
  <c r="Q22" i="6" l="1"/>
  <c r="R21" i="6"/>
  <c r="S21" i="6" s="1"/>
  <c r="U21" i="6" s="1"/>
  <c r="W21" i="6" s="1"/>
  <c r="Q21" i="5"/>
  <c r="R20" i="5"/>
  <c r="S20" i="5" s="1"/>
  <c r="U20" i="5" s="1"/>
  <c r="W20" i="5" s="1"/>
  <c r="H23" i="5"/>
  <c r="K27" i="5" s="1"/>
  <c r="O27" i="4"/>
  <c r="O35" i="4" s="1"/>
  <c r="S21" i="4"/>
  <c r="R22" i="6" l="1"/>
  <c r="S22" i="6" s="1"/>
  <c r="U22" i="6" s="1"/>
  <c r="W22" i="6" s="1"/>
  <c r="Q23" i="6"/>
  <c r="Q22" i="5"/>
  <c r="R21" i="5"/>
  <c r="S21" i="5" s="1"/>
  <c r="U21" i="5" s="1"/>
  <c r="W21" i="5" s="1"/>
  <c r="S22" i="4"/>
  <c r="T21" i="4"/>
  <c r="U21" i="4" s="1"/>
  <c r="W21" i="4" s="1"/>
  <c r="Y21" i="4" s="1"/>
  <c r="Q24" i="6" l="1"/>
  <c r="R23" i="6"/>
  <c r="S23" i="6" s="1"/>
  <c r="U23" i="6" s="1"/>
  <c r="W23" i="6" s="1"/>
  <c r="Q23" i="5"/>
  <c r="R22" i="5"/>
  <c r="S22" i="5" s="1"/>
  <c r="U22" i="5" s="1"/>
  <c r="W22" i="5" s="1"/>
  <c r="S23" i="4"/>
  <c r="T22" i="4"/>
  <c r="U22" i="4" s="1"/>
  <c r="W22" i="4" s="1"/>
  <c r="Y22" i="4" s="1"/>
  <c r="Q25" i="6" l="1"/>
  <c r="R24" i="6"/>
  <c r="S24" i="6" s="1"/>
  <c r="U24" i="6" s="1"/>
  <c r="W24" i="6" s="1"/>
  <c r="Q24" i="5"/>
  <c r="R23" i="5"/>
  <c r="S23" i="5" s="1"/>
  <c r="U23" i="5" s="1"/>
  <c r="W23" i="5" s="1"/>
  <c r="S24" i="4"/>
  <c r="T23" i="4"/>
  <c r="U23" i="4" s="1"/>
  <c r="W23" i="4" s="1"/>
  <c r="Y23" i="4" s="1"/>
  <c r="Q26" i="6" l="1"/>
  <c r="R25" i="6"/>
  <c r="S25" i="6" s="1"/>
  <c r="U25" i="6" s="1"/>
  <c r="W25" i="6" s="1"/>
  <c r="Q25" i="5"/>
  <c r="R24" i="5"/>
  <c r="S24" i="5" s="1"/>
  <c r="U24" i="5" s="1"/>
  <c r="W24" i="5" s="1"/>
  <c r="S25" i="4"/>
  <c r="T24" i="4"/>
  <c r="U24" i="4" s="1"/>
  <c r="W24" i="4" s="1"/>
  <c r="Y24" i="4" s="1"/>
  <c r="R26" i="6" l="1"/>
  <c r="S26" i="6" s="1"/>
  <c r="U26" i="6" s="1"/>
  <c r="W26" i="6" s="1"/>
  <c r="Q27" i="6"/>
  <c r="Q26" i="5"/>
  <c r="R25" i="5"/>
  <c r="S25" i="5" s="1"/>
  <c r="U25" i="5" s="1"/>
  <c r="W25" i="5" s="1"/>
  <c r="S26" i="4"/>
  <c r="T25" i="4"/>
  <c r="U25" i="4" s="1"/>
  <c r="W25" i="4" s="1"/>
  <c r="Y25" i="4" s="1"/>
  <c r="Q28" i="6" l="1"/>
  <c r="R27" i="6"/>
  <c r="S27" i="6" s="1"/>
  <c r="U27" i="6" s="1"/>
  <c r="W27" i="6" s="1"/>
  <c r="Q27" i="5"/>
  <c r="R26" i="5"/>
  <c r="S26" i="5" s="1"/>
  <c r="U26" i="5" s="1"/>
  <c r="W26" i="5" s="1"/>
  <c r="S27" i="4"/>
  <c r="T26" i="4"/>
  <c r="U26" i="4" s="1"/>
  <c r="W26" i="4" s="1"/>
  <c r="Y26" i="4" s="1"/>
  <c r="Q29" i="6" l="1"/>
  <c r="R28" i="6"/>
  <c r="S28" i="6" s="1"/>
  <c r="U28" i="6" s="1"/>
  <c r="W28" i="6" s="1"/>
  <c r="Q28" i="5"/>
  <c r="R27" i="5"/>
  <c r="S27" i="5" s="1"/>
  <c r="U27" i="5" s="1"/>
  <c r="W27" i="5" s="1"/>
  <c r="S28" i="4"/>
  <c r="T27" i="4"/>
  <c r="U27" i="4" s="1"/>
  <c r="W27" i="4" s="1"/>
  <c r="Y27" i="4" s="1"/>
  <c r="Q30" i="6" l="1"/>
  <c r="R29" i="6"/>
  <c r="S29" i="6" s="1"/>
  <c r="U29" i="6" s="1"/>
  <c r="W29" i="6" s="1"/>
  <c r="Q29" i="5"/>
  <c r="R28" i="5"/>
  <c r="S28" i="5" s="1"/>
  <c r="U28" i="5" s="1"/>
  <c r="W28" i="5" s="1"/>
  <c r="S29" i="4"/>
  <c r="T28" i="4"/>
  <c r="U28" i="4" s="1"/>
  <c r="W28" i="4" s="1"/>
  <c r="Y28" i="4" s="1"/>
  <c r="Q31" i="6" l="1"/>
  <c r="R31" i="6" s="1"/>
  <c r="S31" i="6" s="1"/>
  <c r="U31" i="6" s="1"/>
  <c r="W31" i="6" s="1"/>
  <c r="R30" i="6"/>
  <c r="S30" i="6" s="1"/>
  <c r="U30" i="6" s="1"/>
  <c r="W30" i="6" s="1"/>
  <c r="Q30" i="5"/>
  <c r="Q31" i="5" s="1"/>
  <c r="R29" i="5"/>
  <c r="S29" i="5" s="1"/>
  <c r="U29" i="5" s="1"/>
  <c r="W29" i="5" s="1"/>
  <c r="S30" i="4"/>
  <c r="T29" i="4"/>
  <c r="U29" i="4" s="1"/>
  <c r="W29" i="4" s="1"/>
  <c r="Y29" i="4" s="1"/>
  <c r="W33" i="6" l="1"/>
  <c r="I29" i="6" s="1"/>
  <c r="J27" i="6" s="1"/>
  <c r="R30" i="5"/>
  <c r="S30" i="5" s="1"/>
  <c r="U30" i="5" s="1"/>
  <c r="W30" i="5" s="1"/>
  <c r="R31" i="5"/>
  <c r="S31" i="5" s="1"/>
  <c r="U31" i="5" s="1"/>
  <c r="W31" i="5" s="1"/>
  <c r="W33" i="5" s="1"/>
  <c r="K28" i="5" s="1"/>
  <c r="L26" i="5" s="1"/>
  <c r="S31" i="4"/>
  <c r="T31" i="4" s="1"/>
  <c r="U31" i="4" s="1"/>
  <c r="W31" i="4" s="1"/>
  <c r="Y31" i="4" s="1"/>
  <c r="T30" i="4"/>
  <c r="U30" i="4" s="1"/>
  <c r="W30" i="4" s="1"/>
  <c r="Y30" i="4" s="1"/>
  <c r="Y33" i="4" l="1"/>
  <c r="O36" i="4" s="1"/>
  <c r="P34" i="4" s="1"/>
</calcChain>
</file>

<file path=xl/sharedStrings.xml><?xml version="1.0" encoding="utf-8"?>
<sst xmlns="http://schemas.openxmlformats.org/spreadsheetml/2006/main" count="191" uniqueCount="36">
  <si>
    <t>x0</t>
  </si>
  <si>
    <t>x1</t>
  </si>
  <si>
    <t>num_seg</t>
  </si>
  <si>
    <t>w</t>
  </si>
  <si>
    <t>ancho del segmento</t>
  </si>
  <si>
    <t>x</t>
  </si>
  <si>
    <t>f(x) = 2x</t>
  </si>
  <si>
    <t>multiplicador</t>
  </si>
  <si>
    <t>sumatoria</t>
  </si>
  <si>
    <t>comprobación</t>
  </si>
  <si>
    <t>2x</t>
  </si>
  <si>
    <t>x^2</t>
  </si>
  <si>
    <t>integral de</t>
  </si>
  <si>
    <t>=</t>
  </si>
  <si>
    <t>f(x) = x^2</t>
  </si>
  <si>
    <t>(x^3)/3</t>
  </si>
  <si>
    <t>SIMPSON</t>
  </si>
  <si>
    <t>w/3</t>
  </si>
  <si>
    <t>f(x) = 1/x</t>
  </si>
  <si>
    <t>1/x</t>
  </si>
  <si>
    <t>ln(x)</t>
  </si>
  <si>
    <t>Iter</t>
  </si>
  <si>
    <t>Error</t>
  </si>
  <si>
    <t>dof</t>
  </si>
  <si>
    <t>p1</t>
  </si>
  <si>
    <t>p2</t>
  </si>
  <si>
    <t>cons</t>
  </si>
  <si>
    <t>GAMMA</t>
  </si>
  <si>
    <t>i</t>
  </si>
  <si>
    <t>xi</t>
  </si>
  <si>
    <t>f(xi)</t>
  </si>
  <si>
    <t>iter 1</t>
  </si>
  <si>
    <t>iter 2</t>
  </si>
  <si>
    <t>f(x) = e^(x^2)</t>
  </si>
  <si>
    <t>f(x) = √(1+x^2)</t>
  </si>
  <si>
    <t>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</si>
</sst>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89305278748859E-2"/>
          <c:y val="5.6939501779359428E-2"/>
          <c:w val="0.90012698620141363"/>
          <c:h val="0.837730639541943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'2X'!$C$13:$C$17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'2X'!$D$13:$D$17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D-8D46-86A7-0973EB0C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8831"/>
        <c:axId val="17696991"/>
      </c:scatterChart>
      <c:valAx>
        <c:axId val="516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96991"/>
        <c:crosses val="autoZero"/>
        <c:crossBetween val="midCat"/>
      </c:valAx>
      <c:valAx>
        <c:axId val="176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1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'DIST - T 2'!$Q$11:$Q$31</c:f>
              <c:numCache>
                <c:formatCode>0.0000</c:formatCode>
                <c:ptCount val="21"/>
                <c:pt idx="0" formatCode="General">
                  <c:v>0</c:v>
                </c:pt>
                <c:pt idx="1">
                  <c:v>5.9060000000000001E-2</c:v>
                </c:pt>
                <c:pt idx="2">
                  <c:v>0.11812</c:v>
                </c:pt>
                <c:pt idx="3">
                  <c:v>0.17718</c:v>
                </c:pt>
                <c:pt idx="4">
                  <c:v>0.23624000000000001</c:v>
                </c:pt>
                <c:pt idx="5">
                  <c:v>0.29530000000000001</c:v>
                </c:pt>
                <c:pt idx="6">
                  <c:v>0.35436000000000001</c:v>
                </c:pt>
                <c:pt idx="7">
                  <c:v>0.41342000000000001</c:v>
                </c:pt>
                <c:pt idx="8">
                  <c:v>0.47248000000000001</c:v>
                </c:pt>
                <c:pt idx="9">
                  <c:v>0.53154000000000001</c:v>
                </c:pt>
                <c:pt idx="10">
                  <c:v>0.59060000000000001</c:v>
                </c:pt>
                <c:pt idx="11">
                  <c:v>0.64966000000000002</c:v>
                </c:pt>
                <c:pt idx="12">
                  <c:v>0.70872000000000002</c:v>
                </c:pt>
                <c:pt idx="13">
                  <c:v>0.76778000000000002</c:v>
                </c:pt>
                <c:pt idx="14">
                  <c:v>0.82684000000000002</c:v>
                </c:pt>
                <c:pt idx="15">
                  <c:v>0.88590000000000002</c:v>
                </c:pt>
                <c:pt idx="16">
                  <c:v>0.94496000000000002</c:v>
                </c:pt>
                <c:pt idx="17">
                  <c:v>1.0040200000000001</c:v>
                </c:pt>
                <c:pt idx="18">
                  <c:v>1.0630800000000002</c:v>
                </c:pt>
                <c:pt idx="19">
                  <c:v>1.1221400000000004</c:v>
                </c:pt>
                <c:pt idx="20">
                  <c:v>1.1812000000000005</c:v>
                </c:pt>
              </c:numCache>
            </c:numRef>
          </c:xVal>
          <c:yVal>
            <c:numRef>
              <c:f>'DIST - T 2'!$U$11:$U$31</c:f>
              <c:numCache>
                <c:formatCode>0.00000</c:formatCode>
                <c:ptCount val="21"/>
                <c:pt idx="0">
                  <c:v>0.38910838396603098</c:v>
                </c:pt>
                <c:pt idx="1">
                  <c:v>0.38836274604752108</c:v>
                </c:pt>
                <c:pt idx="2">
                  <c:v>0.38613594296001597</c:v>
                </c:pt>
                <c:pt idx="3">
                  <c:v>0.38245804378913539</c:v>
                </c:pt>
                <c:pt idx="4">
                  <c:v>0.37737829809317275</c:v>
                </c:pt>
                <c:pt idx="5">
                  <c:v>0.37096387472692721</c:v>
                </c:pt>
                <c:pt idx="6">
                  <c:v>0.36329816835635736</c:v>
                </c:pt>
                <c:pt idx="7">
                  <c:v>0.35447874077900943</c:v>
                </c:pt>
                <c:pt idx="8">
                  <c:v>0.34461497657468049</c:v>
                </c:pt>
                <c:pt idx="9">
                  <c:v>0.33382554067243003</c:v>
                </c:pt>
                <c:pt idx="10">
                  <c:v>0.32223572888518953</c:v>
                </c:pt>
                <c:pt idx="11">
                  <c:v>0.30997480140072808</c:v>
                </c:pt>
                <c:pt idx="12">
                  <c:v>0.29717338398817994</c:v>
                </c:pt>
                <c:pt idx="13">
                  <c:v>0.2839610128861646</c:v>
                </c:pt>
                <c:pt idx="14">
                  <c:v>0.27046388776265368</c:v>
                </c:pt>
                <c:pt idx="15">
                  <c:v>0.25680288366257614</c:v>
                </c:pt>
                <c:pt idx="16">
                  <c:v>0.24309185839973554</c:v>
                </c:pt>
                <c:pt idx="17">
                  <c:v>0.2294362772779695</c:v>
                </c:pt>
                <c:pt idx="18">
                  <c:v>0.21593216311869964</c:v>
                </c:pt>
                <c:pt idx="19">
                  <c:v>0.20266536696560292</c:v>
                </c:pt>
                <c:pt idx="20">
                  <c:v>0.18971114400620206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8-9044-952F-C49F3190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199"/>
        <c:axId val="55892735"/>
      </c:scatterChart>
      <c:valAx>
        <c:axId val="834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892735"/>
        <c:crosses val="autoZero"/>
        <c:crossBetween val="midCat"/>
      </c:valAx>
      <c:valAx>
        <c:axId val="558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'DIST - T 3'!$B$11:$B$21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0.27500000000000002</c:v>
                </c:pt>
                <c:pt idx="2">
                  <c:v>0.55000000000000004</c:v>
                </c:pt>
                <c:pt idx="3">
                  <c:v>0.82500000000000007</c:v>
                </c:pt>
                <c:pt idx="4">
                  <c:v>1.1000000000000001</c:v>
                </c:pt>
                <c:pt idx="5">
                  <c:v>1.375</c:v>
                </c:pt>
                <c:pt idx="6">
                  <c:v>1.65</c:v>
                </c:pt>
                <c:pt idx="7">
                  <c:v>1.9249999999999998</c:v>
                </c:pt>
                <c:pt idx="8">
                  <c:v>2.1999999999999997</c:v>
                </c:pt>
                <c:pt idx="9">
                  <c:v>2.4749999999999996</c:v>
                </c:pt>
                <c:pt idx="10">
                  <c:v>2.7499999999999996</c:v>
                </c:pt>
              </c:numCache>
            </c:numRef>
          </c:xVal>
          <c:yVal>
            <c:numRef>
              <c:f>'DIST - T 3'!$F$11:$F$21</c:f>
              <c:numCache>
                <c:formatCode>0.00000</c:formatCode>
                <c:ptCount val="11"/>
                <c:pt idx="0">
                  <c:v>0.39563218489409779</c:v>
                </c:pt>
                <c:pt idx="1">
                  <c:v>0.38049049720048028</c:v>
                </c:pt>
                <c:pt idx="2">
                  <c:v>0.33865300539207771</c:v>
                </c:pt>
                <c:pt idx="3">
                  <c:v>0.27943186195848002</c:v>
                </c:pt>
                <c:pt idx="4">
                  <c:v>0.21434711785664057</c:v>
                </c:pt>
                <c:pt idx="5">
                  <c:v>0.1534242773107084</c:v>
                </c:pt>
                <c:pt idx="6">
                  <c:v>0.10293206337916672</c:v>
                </c:pt>
                <c:pt idx="7">
                  <c:v>6.5055512250179928E-2</c:v>
                </c:pt>
                <c:pt idx="8">
                  <c:v>3.8945725132978753E-2</c:v>
                </c:pt>
                <c:pt idx="9">
                  <c:v>2.2209195967798648E-2</c:v>
                </c:pt>
                <c:pt idx="10">
                  <c:v>1.2133231326559956E-2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2-5E49-BCF7-96ED7DF7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1215"/>
        <c:axId val="77647535"/>
      </c:scatterChart>
      <c:valAx>
        <c:axId val="7805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47535"/>
        <c:crosses val="autoZero"/>
        <c:crossBetween val="midCat"/>
      </c:valAx>
      <c:valAx>
        <c:axId val="776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05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'DIST - T 3'!$Q$11:$Q$31</c:f>
              <c:numCache>
                <c:formatCode>0.0000</c:formatCode>
                <c:ptCount val="21"/>
                <c:pt idx="0" formatCode="General">
                  <c:v>0</c:v>
                </c:pt>
                <c:pt idx="1">
                  <c:v>0.13750000000000001</c:v>
                </c:pt>
                <c:pt idx="2">
                  <c:v>0.27500000000000002</c:v>
                </c:pt>
                <c:pt idx="3">
                  <c:v>0.41250000000000003</c:v>
                </c:pt>
                <c:pt idx="4">
                  <c:v>0.55000000000000004</c:v>
                </c:pt>
                <c:pt idx="5">
                  <c:v>0.6875</c:v>
                </c:pt>
                <c:pt idx="6">
                  <c:v>0.82499999999999996</c:v>
                </c:pt>
                <c:pt idx="7">
                  <c:v>0.96249999999999991</c:v>
                </c:pt>
                <c:pt idx="8">
                  <c:v>1.0999999999999999</c:v>
                </c:pt>
                <c:pt idx="9">
                  <c:v>1.2374999999999998</c:v>
                </c:pt>
                <c:pt idx="10">
                  <c:v>1.3749999999999998</c:v>
                </c:pt>
                <c:pt idx="11">
                  <c:v>1.5124999999999997</c:v>
                </c:pt>
                <c:pt idx="12">
                  <c:v>1.6499999999999997</c:v>
                </c:pt>
                <c:pt idx="13">
                  <c:v>1.7874999999999996</c:v>
                </c:pt>
                <c:pt idx="14">
                  <c:v>1.9249999999999996</c:v>
                </c:pt>
                <c:pt idx="15">
                  <c:v>2.0624999999999996</c:v>
                </c:pt>
                <c:pt idx="16">
                  <c:v>2.1999999999999997</c:v>
                </c:pt>
                <c:pt idx="17">
                  <c:v>2.3374999999999999</c:v>
                </c:pt>
                <c:pt idx="18">
                  <c:v>2.4750000000000001</c:v>
                </c:pt>
                <c:pt idx="19">
                  <c:v>2.6125000000000003</c:v>
                </c:pt>
                <c:pt idx="20">
                  <c:v>2.7500000000000004</c:v>
                </c:pt>
              </c:numCache>
            </c:numRef>
          </c:xVal>
          <c:yVal>
            <c:numRef>
              <c:f>'DIST - T 3'!$U$11:$U$31</c:f>
              <c:numCache>
                <c:formatCode>0.00000</c:formatCode>
                <c:ptCount val="21"/>
                <c:pt idx="0">
                  <c:v>0.39563218489409779</c:v>
                </c:pt>
                <c:pt idx="1">
                  <c:v>0.39178757842996054</c:v>
                </c:pt>
                <c:pt idx="2">
                  <c:v>0.38049049720048028</c:v>
                </c:pt>
                <c:pt idx="3">
                  <c:v>0.36242562149000046</c:v>
                </c:pt>
                <c:pt idx="4">
                  <c:v>0.33865300539207771</c:v>
                </c:pt>
                <c:pt idx="5">
                  <c:v>0.3104997232848612</c:v>
                </c:pt>
                <c:pt idx="6">
                  <c:v>0.27943186195848002</c:v>
                </c:pt>
                <c:pt idx="7">
                  <c:v>0.24692467283579717</c:v>
                </c:pt>
                <c:pt idx="8">
                  <c:v>0.21434711785664057</c:v>
                </c:pt>
                <c:pt idx="9">
                  <c:v>0.18287287489695803</c:v>
                </c:pt>
                <c:pt idx="10">
                  <c:v>0.1534242773107084</c:v>
                </c:pt>
                <c:pt idx="11">
                  <c:v>0.1266499402062041</c:v>
                </c:pt>
                <c:pt idx="12">
                  <c:v>0.10293206337916672</c:v>
                </c:pt>
                <c:pt idx="13">
                  <c:v>8.2416268184803965E-2</c:v>
                </c:pt>
                <c:pt idx="14">
                  <c:v>6.5055512250179928E-2</c:v>
                </c:pt>
                <c:pt idx="15">
                  <c:v>5.0659912897620438E-2</c:v>
                </c:pt>
                <c:pt idx="16">
                  <c:v>3.8945725132978753E-2</c:v>
                </c:pt>
                <c:pt idx="17">
                  <c:v>2.9578709642823088E-2</c:v>
                </c:pt>
                <c:pt idx="18">
                  <c:v>2.2209195967798648E-2</c:v>
                </c:pt>
                <c:pt idx="19">
                  <c:v>1.6497942661647797E-2</c:v>
                </c:pt>
                <c:pt idx="20">
                  <c:v>1.2133231326559919E-2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F-9441-9935-3C596332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4335"/>
        <c:axId val="52642335"/>
      </c:scatterChart>
      <c:valAx>
        <c:axId val="778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42335"/>
        <c:crosses val="autoZero"/>
        <c:crossBetween val="midCat"/>
      </c:valAx>
      <c:valAx>
        <c:axId val="526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8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'X^2'!$B$12:$B$16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'X^2'!$C$12:$C$16</c:f>
              <c:numCache>
                <c:formatCode>General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0.25</c:v>
                </c:pt>
                <c:pt idx="3">
                  <c:v>0.5625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E-884C-AAF8-A8DCF406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2335"/>
        <c:axId val="51291727"/>
      </c:scatterChart>
      <c:valAx>
        <c:axId val="526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91727"/>
        <c:crosses val="autoZero"/>
        <c:crossBetween val="midCat"/>
      </c:valAx>
      <c:valAx>
        <c:axId val="512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4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ENTRE X'!$B$12:$B$18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'1 ENTRE X'!$C$12:$C$18</c:f>
              <c:numCache>
                <c:formatCode>General</c:formatCode>
                <c:ptCount val="7"/>
                <c:pt idx="0">
                  <c:v>1</c:v>
                </c:pt>
                <c:pt idx="1">
                  <c:v>0.66666666666666663</c:v>
                </c:pt>
                <c:pt idx="2">
                  <c:v>0.5</c:v>
                </c:pt>
                <c:pt idx="3">
                  <c:v>0.4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1-BF45-9F65-7F2F7D44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0991"/>
        <c:axId val="53452975"/>
      </c:scatterChart>
      <c:valAx>
        <c:axId val="529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52975"/>
        <c:crosses val="autoZero"/>
        <c:crossBetween val="midCat"/>
      </c:valAx>
      <c:valAx>
        <c:axId val="534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94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ENTRE X'!$P$12:$P$24</c:f>
              <c:numCache>
                <c:formatCode>General</c:formatCode>
                <c:ptCount val="1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</c:numCache>
            </c:numRef>
          </c:xVal>
          <c:yVal>
            <c:numRef>
              <c:f>'1 ENTRE X'!$Q$12:$Q$24</c:f>
              <c:numCache>
                <c:formatCode>General</c:formatCode>
                <c:ptCount val="13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0.5714285714285714</c:v>
                </c:pt>
                <c:pt idx="4">
                  <c:v>0.5</c:v>
                </c:pt>
                <c:pt idx="5">
                  <c:v>0.44444444444444442</c:v>
                </c:pt>
                <c:pt idx="6">
                  <c:v>0.4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0.30769230769230771</c:v>
                </c:pt>
                <c:pt idx="10">
                  <c:v>0.2857142857142857</c:v>
                </c:pt>
                <c:pt idx="11">
                  <c:v>0.26666666666666666</c:v>
                </c:pt>
                <c:pt idx="12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3-E749-A7CB-D5002D94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8351"/>
        <c:axId val="54465983"/>
      </c:scatterChart>
      <c:valAx>
        <c:axId val="522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65983"/>
        <c:crosses val="autoZero"/>
        <c:crossBetween val="midCat"/>
      </c:valAx>
      <c:valAx>
        <c:axId val="544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2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'e^(X^2)'!$B$12:$B$22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'e^(X^2)'!$C$12:$C$22</c:f>
              <c:numCache>
                <c:formatCode>General</c:formatCode>
                <c:ptCount val="11"/>
                <c:pt idx="0">
                  <c:v>1</c:v>
                </c:pt>
                <c:pt idx="1">
                  <c:v>1.0100501670841679</c:v>
                </c:pt>
                <c:pt idx="2">
                  <c:v>1.0408107741923882</c:v>
                </c:pt>
                <c:pt idx="3">
                  <c:v>1.0941742837052104</c:v>
                </c:pt>
                <c:pt idx="4">
                  <c:v>1.1735108709918103</c:v>
                </c:pt>
                <c:pt idx="5">
                  <c:v>1.2840254166877414</c:v>
                </c:pt>
                <c:pt idx="6">
                  <c:v>1.4333294145603401</c:v>
                </c:pt>
                <c:pt idx="7">
                  <c:v>1.6323162199553789</c:v>
                </c:pt>
                <c:pt idx="8">
                  <c:v>1.8964808793049512</c:v>
                </c:pt>
                <c:pt idx="9">
                  <c:v>2.2479079866764708</c:v>
                </c:pt>
                <c:pt idx="10">
                  <c:v>2.7182818284590446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B-9D4B-879B-477204218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9119"/>
        <c:axId val="52575535"/>
      </c:scatterChart>
      <c:valAx>
        <c:axId val="5643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75535"/>
        <c:crosses val="autoZero"/>
        <c:crossBetween val="midCat"/>
      </c:valAx>
      <c:valAx>
        <c:axId val="525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'RAIZ(1+X^2)'!$B$9:$B$13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'RAIZ(1+X^2)'!$C$9:$C$13</c:f>
              <c:numCache>
                <c:formatCode>General</c:formatCode>
                <c:ptCount val="5"/>
                <c:pt idx="0">
                  <c:v>1</c:v>
                </c:pt>
                <c:pt idx="1">
                  <c:v>1.1180339887498949</c:v>
                </c:pt>
                <c:pt idx="2">
                  <c:v>1.4142135623730951</c:v>
                </c:pt>
                <c:pt idx="3">
                  <c:v>1.8027756377319946</c:v>
                </c:pt>
                <c:pt idx="4">
                  <c:v>2.2360679774997898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B-B245-A4ED-84A70588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2975"/>
        <c:axId val="51138047"/>
      </c:scatterChart>
      <c:valAx>
        <c:axId val="7840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38047"/>
        <c:crosses val="autoZero"/>
        <c:crossBetween val="midCat"/>
      </c:valAx>
      <c:valAx>
        <c:axId val="511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40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'DIST - T 1'!$I$15:$I$25</c:f>
              <c:numCache>
                <c:formatCode>General</c:formatCode>
                <c:ptCount val="11"/>
                <c:pt idx="0">
                  <c:v>0</c:v>
                </c:pt>
                <c:pt idx="1">
                  <c:v>0.11000000000000001</c:v>
                </c:pt>
                <c:pt idx="2">
                  <c:v>0.22000000000000003</c:v>
                </c:pt>
                <c:pt idx="3">
                  <c:v>0.33000000000000007</c:v>
                </c:pt>
                <c:pt idx="4">
                  <c:v>0.44000000000000006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</c:numCache>
            </c:numRef>
          </c:xVal>
          <c:yVal>
            <c:numRef>
              <c:f>'DIST - T 1'!$M$15:$M$25</c:f>
              <c:numCache>
                <c:formatCode>0.00000</c:formatCode>
                <c:ptCount val="11"/>
                <c:pt idx="0">
                  <c:v>0.38803490887166858</c:v>
                </c:pt>
                <c:pt idx="1">
                  <c:v>0.38543693984483196</c:v>
                </c:pt>
                <c:pt idx="2">
                  <c:v>0.37776732398026308</c:v>
                </c:pt>
                <c:pt idx="3">
                  <c:v>0.36538748960779849</c:v>
                </c:pt>
                <c:pt idx="4">
                  <c:v>0.34886333127019747</c:v>
                </c:pt>
                <c:pt idx="5">
                  <c:v>0.32891596328171846</c:v>
                </c:pt>
                <c:pt idx="6">
                  <c:v>0.30636259289430612</c:v>
                </c:pt>
                <c:pt idx="7">
                  <c:v>0.28205497140663432</c:v>
                </c:pt>
                <c:pt idx="8">
                  <c:v>0.25682234441928653</c:v>
                </c:pt>
                <c:pt idx="9">
                  <c:v>0.23142425829711366</c:v>
                </c:pt>
                <c:pt idx="10">
                  <c:v>0.20651644224485094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A-9A44-B681-20F6F40A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7215"/>
        <c:axId val="55855199"/>
      </c:scatterChart>
      <c:valAx>
        <c:axId val="505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855199"/>
        <c:crosses val="autoZero"/>
        <c:crossBetween val="midCat"/>
      </c:valAx>
      <c:valAx>
        <c:axId val="558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'DIST - T 1'!$S$11:$S$31</c:f>
              <c:numCache>
                <c:formatCode>General</c:formatCode>
                <c:ptCount val="21"/>
                <c:pt idx="0">
                  <c:v>0</c:v>
                </c:pt>
                <c:pt idx="1">
                  <c:v>5.5000000000000007E-2</c:v>
                </c:pt>
                <c:pt idx="2">
                  <c:v>0.11000000000000001</c:v>
                </c:pt>
                <c:pt idx="3">
                  <c:v>0.16500000000000004</c:v>
                </c:pt>
                <c:pt idx="4">
                  <c:v>0.22000000000000003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0.60500000000000009</c:v>
                </c:pt>
                <c:pt idx="12">
                  <c:v>0.66000000000000014</c:v>
                </c:pt>
                <c:pt idx="13">
                  <c:v>0.71500000000000019</c:v>
                </c:pt>
                <c:pt idx="14">
                  <c:v>0.77000000000000024</c:v>
                </c:pt>
                <c:pt idx="15">
                  <c:v>0.82500000000000029</c:v>
                </c:pt>
                <c:pt idx="16">
                  <c:v>0.88000000000000034</c:v>
                </c:pt>
                <c:pt idx="17">
                  <c:v>0.93500000000000039</c:v>
                </c:pt>
                <c:pt idx="18">
                  <c:v>0.99000000000000044</c:v>
                </c:pt>
                <c:pt idx="19">
                  <c:v>1.0450000000000004</c:v>
                </c:pt>
                <c:pt idx="20">
                  <c:v>1.1000000000000003</c:v>
                </c:pt>
              </c:numCache>
            </c:numRef>
          </c:xVal>
          <c:yVal>
            <c:numRef>
              <c:f>'DIST - T 1'!$W$11:$W$31</c:f>
              <c:numCache>
                <c:formatCode>0.00000</c:formatCode>
                <c:ptCount val="21"/>
                <c:pt idx="0">
                  <c:v>0.38803490887166858</c:v>
                </c:pt>
                <c:pt idx="1">
                  <c:v>0.38738345168297977</c:v>
                </c:pt>
                <c:pt idx="2">
                  <c:v>0.38543693984483196</c:v>
                </c:pt>
                <c:pt idx="3">
                  <c:v>0.38221876862923054</c:v>
                </c:pt>
                <c:pt idx="4">
                  <c:v>0.37776732398026308</c:v>
                </c:pt>
                <c:pt idx="5">
                  <c:v>0.37213509690251495</c:v>
                </c:pt>
                <c:pt idx="6">
                  <c:v>0.36538748960779849</c:v>
                </c:pt>
                <c:pt idx="7">
                  <c:v>0.35760135648171004</c:v>
                </c:pt>
                <c:pt idx="8">
                  <c:v>0.34886333127019747</c:v>
                </c:pt>
                <c:pt idx="9">
                  <c:v>0.33926799764297155</c:v>
                </c:pt>
                <c:pt idx="10">
                  <c:v>0.32891596328171846</c:v>
                </c:pt>
                <c:pt idx="11">
                  <c:v>0.31791189786049179</c:v>
                </c:pt>
                <c:pt idx="12">
                  <c:v>0.30636259289430612</c:v>
                </c:pt>
                <c:pt idx="13">
                  <c:v>0.29437509673487605</c:v>
                </c:pt>
                <c:pt idx="14">
                  <c:v>0.28205497140663432</c:v>
                </c:pt>
                <c:pt idx="15">
                  <c:v>0.26950470999225351</c:v>
                </c:pt>
                <c:pt idx="16">
                  <c:v>0.25682234441928625</c:v>
                </c:pt>
                <c:pt idx="17">
                  <c:v>0.24410026428803211</c:v>
                </c:pt>
                <c:pt idx="18">
                  <c:v>0.23142425829711366</c:v>
                </c:pt>
                <c:pt idx="19">
                  <c:v>0.21887278128474744</c:v>
                </c:pt>
                <c:pt idx="20">
                  <c:v>0.20651644224485094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D-A74D-8106-1A7F81D4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6367"/>
        <c:axId val="8128287"/>
      </c:scatterChart>
      <c:valAx>
        <c:axId val="811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28287"/>
        <c:crosses val="autoZero"/>
        <c:crossBetween val="midCat"/>
      </c:valAx>
      <c:valAx>
        <c:axId val="81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1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 - T 2'!$E$29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'DIST - T 2'!$B$11:$B$21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0.11812</c:v>
                </c:pt>
                <c:pt idx="2">
                  <c:v>0.23624000000000001</c:v>
                </c:pt>
                <c:pt idx="3">
                  <c:v>0.35436000000000001</c:v>
                </c:pt>
                <c:pt idx="4">
                  <c:v>0.47248000000000001</c:v>
                </c:pt>
                <c:pt idx="5">
                  <c:v>0.59060000000000001</c:v>
                </c:pt>
                <c:pt idx="6">
                  <c:v>0.70872000000000002</c:v>
                </c:pt>
                <c:pt idx="7">
                  <c:v>0.82684000000000002</c:v>
                </c:pt>
                <c:pt idx="8">
                  <c:v>0.94496000000000002</c:v>
                </c:pt>
                <c:pt idx="9">
                  <c:v>1.06308</c:v>
                </c:pt>
                <c:pt idx="10">
                  <c:v>1.1812</c:v>
                </c:pt>
              </c:numCache>
            </c:numRef>
          </c:xVal>
          <c:yVal>
            <c:numRef>
              <c:f>'DIST - T 2'!$F$11:$F$21</c:f>
              <c:numCache>
                <c:formatCode>0.00000</c:formatCode>
                <c:ptCount val="11"/>
                <c:pt idx="0">
                  <c:v>0.38910838396603098</c:v>
                </c:pt>
                <c:pt idx="1">
                  <c:v>0.38613594296001597</c:v>
                </c:pt>
                <c:pt idx="2">
                  <c:v>0.37737829809317275</c:v>
                </c:pt>
                <c:pt idx="3">
                  <c:v>0.36329816835635736</c:v>
                </c:pt>
                <c:pt idx="4">
                  <c:v>0.34461497657468049</c:v>
                </c:pt>
                <c:pt idx="5">
                  <c:v>0.32223572888518953</c:v>
                </c:pt>
                <c:pt idx="6">
                  <c:v>0.29717338398817994</c:v>
                </c:pt>
                <c:pt idx="7">
                  <c:v>0.27046388776265368</c:v>
                </c:pt>
                <c:pt idx="8">
                  <c:v>0.24309185839973554</c:v>
                </c:pt>
                <c:pt idx="9">
                  <c:v>0.21593216311869987</c:v>
                </c:pt>
                <c:pt idx="10">
                  <c:v>0.18971114400620206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A-1749-99F8-9B3E3312B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6159"/>
        <c:axId val="80756863"/>
      </c:scatterChart>
      <c:valAx>
        <c:axId val="811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756863"/>
        <c:crosses val="autoZero"/>
        <c:crossBetween val="midCat"/>
      </c:valAx>
      <c:valAx>
        <c:axId val="807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11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156482</xdr:colOff>
      <xdr:row>1</xdr:row>
      <xdr:rowOff>32657</xdr:rowOff>
    </xdr:from>
    <xdr:to>
      <xdr:col>14</xdr:col>
      <xdr:colOff>503464</xdr:colOff>
      <xdr:row>23</xdr:row>
      <xdr:rowOff>40822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7A2921-E9A5-2B48-93F5-D0511D281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23</xdr:row>
      <xdr:rowOff>175532</xdr:rowOff>
    </xdr:from>
    <xdr:to>
      <xdr:col>6</xdr:col>
      <xdr:colOff>135069</xdr:colOff>
      <xdr:row>48</xdr:row>
      <xdr:rowOff>70755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B7351F-FD6E-844E-B9E8-508820A0A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32" t="7003"/>
        <a:stretch/>
      </xdr:blipFill>
      <xdr:spPr>
        <a:xfrm>
          <a:off x="0" y="5060496"/>
          <a:ext cx="5115283" cy="499790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23719</xdr:colOff>
      <xdr:row>0</xdr:row>
      <xdr:rowOff>11206</xdr:rowOff>
    </xdr:from>
    <xdr:to>
      <xdr:col>12</xdr:col>
      <xdr:colOff>818030</xdr:colOff>
      <xdr:row>17</xdr:row>
      <xdr:rowOff>22412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CB0C66-66B9-4F4A-93F6-137B2A3B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5602</xdr:colOff>
      <xdr:row>24</xdr:row>
      <xdr:rowOff>137272</xdr:rowOff>
    </xdr:from>
    <xdr:to>
      <xdr:col>5</xdr:col>
      <xdr:colOff>703169</xdr:colOff>
      <xdr:row>55</xdr:row>
      <xdr:rowOff>4820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31E4A7-83C8-9B40-A0BA-2E74F7B2E3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95" t="6245"/>
        <a:stretch/>
      </xdr:blipFill>
      <xdr:spPr>
        <a:xfrm>
          <a:off x="5602" y="5179919"/>
          <a:ext cx="4899773" cy="612043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185270</xdr:colOff>
      <xdr:row>4</xdr:row>
      <xdr:rowOff>48745</xdr:rowOff>
    </xdr:from>
    <xdr:to>
      <xdr:col>11</xdr:col>
      <xdr:colOff>633506</xdr:colOff>
      <xdr:row>16</xdr:row>
      <xdr:rowOff>124945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6CF27-88BC-1942-8BC1-BA0D7A7C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180415</xdr:colOff>
      <xdr:row>17</xdr:row>
      <xdr:rowOff>160244</xdr:rowOff>
    </xdr:from>
    <xdr:to>
      <xdr:col>11</xdr:col>
      <xdr:colOff>651546</xdr:colOff>
      <xdr:row>39</xdr:row>
      <xdr:rowOff>160245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D7DDEB-B256-E646-AF35-3FBC0F692A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19" t="6838"/>
        <a:stretch/>
      </xdr:blipFill>
      <xdr:spPr>
        <a:xfrm>
          <a:off x="5155827" y="3790950"/>
          <a:ext cx="4617307" cy="443753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19</xdr:col>
      <xdr:colOff>819523</xdr:colOff>
      <xdr:row>0</xdr:row>
      <xdr:rowOff>0</xdr:rowOff>
    </xdr:from>
    <xdr:to>
      <xdr:col>25</xdr:col>
      <xdr:colOff>434789</xdr:colOff>
      <xdr:row>12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42F8BD-713F-AC43-AD14-C7FFEC89E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383241</xdr:colOff>
      <xdr:row>29</xdr:row>
      <xdr:rowOff>9526</xdr:rowOff>
    </xdr:from>
    <xdr:to>
      <xdr:col>18</xdr:col>
      <xdr:colOff>64305</xdr:colOff>
      <xdr:row>51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64A89C0-D28E-6941-932F-34FA868B82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58" t="6573"/>
        <a:stretch/>
      </xdr:blipFill>
      <xdr:spPr>
        <a:xfrm>
          <a:off x="10334065" y="6060702"/>
          <a:ext cx="4656475" cy="44661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148532</xdr:rowOff>
    </xdr:from>
    <xdr:to>
      <xdr:col>5</xdr:col>
      <xdr:colOff>253034</xdr:colOff>
      <xdr:row>48</xdr:row>
      <xdr:rowOff>56873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962A11-9760-1946-AA81-D1DB146520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2" t="7664"/>
        <a:stretch/>
      </xdr:blipFill>
      <xdr:spPr>
        <a:xfrm>
          <a:off x="0" y="5118097"/>
          <a:ext cx="4435751" cy="467912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6</xdr:col>
      <xdr:colOff>69297</xdr:colOff>
      <xdr:row>0</xdr:row>
      <xdr:rowOff>0</xdr:rowOff>
    </xdr:from>
    <xdr:to>
      <xdr:col>11</xdr:col>
      <xdr:colOff>524841</xdr:colOff>
      <xdr:row>12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8C2D8D-FDF8-0C49-8563-04B62513F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0</xdr:row>
      <xdr:rowOff>0</xdr:rowOff>
    </xdr:from>
    <xdr:to>
      <xdr:col>13</xdr:col>
      <xdr:colOff>685800</xdr:colOff>
      <xdr:row>19</xdr:row>
      <xdr:rowOff>172128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C9B794-76AC-E940-85C1-A10D29210D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21" t="10973"/>
        <a:stretch/>
      </xdr:blipFill>
      <xdr:spPr>
        <a:xfrm>
          <a:off x="6667500" y="0"/>
          <a:ext cx="4914900" cy="434407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819150</xdr:colOff>
      <xdr:row>16</xdr:row>
      <xdr:rowOff>0</xdr:rowOff>
    </xdr:from>
    <xdr:to>
      <xdr:col>6</xdr:col>
      <xdr:colOff>438150</xdr:colOff>
      <xdr:row>29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C049EF-9941-754B-B136-2991B9AEC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82443</xdr:rowOff>
    </xdr:from>
    <xdr:to>
      <xdr:col>9</xdr:col>
      <xdr:colOff>136072</xdr:colOff>
      <xdr:row>49</xdr:row>
      <xdr:rowOff>95085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D91A55-F005-164F-8D7A-BE1B6148B8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529"/>
        <a:stretch/>
      </xdr:blipFill>
      <xdr:spPr>
        <a:xfrm>
          <a:off x="0" y="5125090"/>
          <a:ext cx="7778484" cy="4853583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16</xdr:col>
      <xdr:colOff>577102</xdr:colOff>
      <xdr:row>31</xdr:row>
      <xdr:rowOff>75240</xdr:rowOff>
    </xdr:from>
    <xdr:to>
      <xdr:col>22</xdr:col>
      <xdr:colOff>20009</xdr:colOff>
      <xdr:row>57</xdr:row>
      <xdr:rowOff>92717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EE168C1-866C-184E-8626-6D80894DE6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80" t="7339"/>
        <a:stretch/>
      </xdr:blipFill>
      <xdr:spPr>
        <a:xfrm>
          <a:off x="14024161" y="6328122"/>
          <a:ext cx="4418319" cy="5261830"/>
        </a:xfrm>
        <a:prstGeom prst="rect">
          <a:avLst/>
        </a:prstGeom>
        <a:ln w="190500" cap="sq">
          <a:solidFill>
            <a:srgbClr val="C8C6BD"/>
          </a:solidFill>
          <a:prstDash val="solid"/>
          <a:miter lim="800000"/>
        </a:ln>
        <a:effectLst>
          <a:outerShdw blurRad="254000" algn="bl" rotWithShape="0">
            <a:srgbClr val="000000">
              <a:alpha val="43000"/>
            </a:srgbClr>
          </a:outerShdw>
        </a:effectLst>
        <a:scene3d>
          <a:camera prst="perspectiveFront" fov="5400000"/>
          <a:lightRig rig="threePt" dir="t">
            <a:rot lat="0" lon="0" rev="21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  <xdr:twoCellAnchor>
    <xdr:from>
      <xdr:col>8</xdr:col>
      <xdr:colOff>493060</xdr:colOff>
      <xdr:row>0</xdr:row>
      <xdr:rowOff>0</xdr:rowOff>
    </xdr:from>
    <xdr:to>
      <xdr:col>13</xdr:col>
      <xdr:colOff>302560</xdr:colOff>
      <xdr:row>12</xdr:row>
      <xdr:rowOff>114460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954802-8831-7D48-9CE0-5A8FCE409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6350</xdr:colOff>
      <xdr:row>5</xdr:row>
      <xdr:rowOff>0</xdr:rowOff>
    </xdr:from>
    <xdr:to>
      <xdr:col>31</xdr:col>
      <xdr:colOff>450850</xdr:colOff>
      <xdr:row>18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8C9BEC9-1BE6-F748-9C52-C5FF356E1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523876</xdr:colOff>
      <xdr:row>5</xdr:row>
      <xdr:rowOff>0</xdr:rowOff>
    </xdr:from>
    <xdr:to>
      <xdr:col>14</xdr:col>
      <xdr:colOff>1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4834F0-C166-7344-85EF-F8F7F8A8A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38099</xdr:colOff>
      <xdr:row>0</xdr:row>
      <xdr:rowOff>127000</xdr:rowOff>
    </xdr:from>
    <xdr:to>
      <xdr:col>28</xdr:col>
      <xdr:colOff>466724</xdr:colOff>
      <xdr:row>17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DE26C8-BCFE-2347-821F-14B4D1DD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285750</xdr:colOff>
      <xdr:row>22</xdr:row>
      <xdr:rowOff>161926</xdr:rowOff>
    </xdr:from>
    <xdr:to>
      <xdr:col>5</xdr:col>
      <xdr:colOff>500196</xdr:colOff>
      <xdr:row>44</xdr:row>
      <xdr:rowOff>85726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A87A105-BE25-A148-9D0B-2C204CB728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4" t="9031" r="-1"/>
        <a:stretch/>
      </xdr:blipFill>
      <xdr:spPr>
        <a:xfrm>
          <a:off x="285750" y="4562476"/>
          <a:ext cx="4405446" cy="43243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9</xdr:col>
      <xdr:colOff>790575</xdr:colOff>
      <xdr:row>29</xdr:row>
      <xdr:rowOff>9525</xdr:rowOff>
    </xdr:from>
    <xdr:to>
      <xdr:col>14</xdr:col>
      <xdr:colOff>798841</xdr:colOff>
      <xdr:row>55</xdr:row>
      <xdr:rowOff>95250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DF67029-CA1E-9E4D-AB8C-F823CBEA98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954" t="7196"/>
        <a:stretch/>
      </xdr:blipFill>
      <xdr:spPr>
        <a:xfrm>
          <a:off x="8334375" y="5810250"/>
          <a:ext cx="4284991" cy="52863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180975</xdr:rowOff>
    </xdr:from>
    <xdr:to>
      <xdr:col>14</xdr:col>
      <xdr:colOff>0</xdr:colOff>
      <xdr:row>18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A049AB-395D-104C-882B-8D72B3962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484909</xdr:colOff>
      <xdr:row>11</xdr:row>
      <xdr:rowOff>69273</xdr:rowOff>
    </xdr:from>
    <xdr:to>
      <xdr:col>28</xdr:col>
      <xdr:colOff>497610</xdr:colOff>
      <xdr:row>24</xdr:row>
      <xdr:rowOff>175491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EF2BB3-8713-A847-9E17-E32554F13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523874</xdr:colOff>
      <xdr:row>22</xdr:row>
      <xdr:rowOff>47625</xdr:rowOff>
    </xdr:from>
    <xdr:to>
      <xdr:col>5</xdr:col>
      <xdr:colOff>695325</xdr:colOff>
      <xdr:row>42</xdr:row>
      <xdr:rowOff>110450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FE6BE7D-6CF6-2140-8AEF-A0D39333A9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238" t="9633"/>
        <a:stretch/>
      </xdr:blipFill>
      <xdr:spPr>
        <a:xfrm>
          <a:off x="523874" y="4448175"/>
          <a:ext cx="4362451" cy="4063325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7</xdr:col>
      <xdr:colOff>709181</xdr:colOff>
      <xdr:row>30</xdr:row>
      <xdr:rowOff>30306</xdr:rowOff>
    </xdr:from>
    <xdr:to>
      <xdr:col>14</xdr:col>
      <xdr:colOff>750744</xdr:colOff>
      <xdr:row>66</xdr:row>
      <xdr:rowOff>8370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F7019CD-3404-284D-8FFD-02687EF2C6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593" t="8107"/>
        <a:stretch/>
      </xdr:blipFill>
      <xdr:spPr>
        <a:xfrm>
          <a:off x="6576581" y="6031056"/>
          <a:ext cx="5908963" cy="717896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F52D-7168-1143-9CA2-5106DD055283}">
  <sheetPr>
    <tabColor theme="0"/>
  </sheetPr>
  <dimension ref="A1:S66"/>
  <sheetViews>
    <sheetView zoomScale="70" zoomScaleNormal="70" workbookViewId="0">
      <selection activeCell="N11" sqref="N11"/>
    </sheetView>
  </sheetViews>
  <sheetFormatPr baseColWidth="10" defaultColWidth="10.875" defaultRowHeight="15.75" x14ac:dyDescent="0.25"/>
  <cols>
    <col min="1" max="3" width="10.875" style="2"/>
    <col min="4" max="5" width="10.875" style="2" customWidth="1"/>
    <col min="6" max="16384" width="10.875" style="2"/>
  </cols>
  <sheetData>
    <row r="1" spans="1:19" x14ac:dyDescent="0.25">
      <c r="A1" s="25" t="s">
        <v>35</v>
      </c>
      <c r="B1" s="25"/>
      <c r="C1" s="25"/>
      <c r="D1" s="25"/>
      <c r="E1" s="25"/>
    </row>
    <row r="2" spans="1:19" x14ac:dyDescent="0.25">
      <c r="A2" s="25"/>
      <c r="B2" s="25"/>
      <c r="C2" s="25"/>
      <c r="D2" s="25"/>
      <c r="E2" s="25"/>
    </row>
    <row r="3" spans="1:19" x14ac:dyDescent="0.25">
      <c r="A3" s="25"/>
      <c r="B3" s="25"/>
      <c r="C3" s="25"/>
      <c r="D3" s="25"/>
      <c r="E3" s="25"/>
    </row>
    <row r="5" spans="1:19" x14ac:dyDescent="0.25">
      <c r="B5" s="9"/>
      <c r="C5" s="28" t="s">
        <v>0</v>
      </c>
      <c r="D5" s="28">
        <v>0</v>
      </c>
    </row>
    <row r="6" spans="1:19" x14ac:dyDescent="0.25">
      <c r="C6" s="28" t="s">
        <v>1</v>
      </c>
      <c r="D6" s="28">
        <v>4</v>
      </c>
    </row>
    <row r="7" spans="1:19" x14ac:dyDescent="0.25">
      <c r="C7" s="28" t="s">
        <v>2</v>
      </c>
      <c r="D7" s="28">
        <v>4</v>
      </c>
    </row>
    <row r="9" spans="1:19" ht="31.5" x14ac:dyDescent="0.25">
      <c r="B9" s="3" t="s">
        <v>4</v>
      </c>
      <c r="C9" s="28" t="s">
        <v>3</v>
      </c>
      <c r="D9" s="28">
        <f>(D6-D5)/D7</f>
        <v>1</v>
      </c>
      <c r="E9" s="11"/>
      <c r="F9" s="29" t="s">
        <v>17</v>
      </c>
      <c r="G9" s="29">
        <f>(D6-D5)/(3*D7)</f>
        <v>0.33333333333333331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x14ac:dyDescent="0.25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x14ac:dyDescent="0.25">
      <c r="C11" s="4" t="s">
        <v>5</v>
      </c>
      <c r="D11" s="4" t="s">
        <v>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25">
      <c r="C12" s="4"/>
      <c r="D12" s="4"/>
      <c r="E12" s="5" t="s">
        <v>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C13" s="30">
        <v>0</v>
      </c>
      <c r="D13" s="31">
        <f>2*C13</f>
        <v>0</v>
      </c>
      <c r="E13" s="28">
        <v>1</v>
      </c>
      <c r="F13" s="28">
        <f>E13*D13</f>
        <v>0</v>
      </c>
      <c r="G13" s="11">
        <f>F13*$G$9</f>
        <v>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C14" s="32">
        <f>C13+$D$9</f>
        <v>1</v>
      </c>
      <c r="D14" s="33">
        <f>2*C14</f>
        <v>2</v>
      </c>
      <c r="E14" s="28">
        <v>4</v>
      </c>
      <c r="F14" s="28">
        <f>E14*D14</f>
        <v>8</v>
      </c>
      <c r="G14" s="11">
        <f>F14*$G$9</f>
        <v>2.6666666666666665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B15" s="11"/>
      <c r="C15" s="32">
        <f>C14+$D$9</f>
        <v>2</v>
      </c>
      <c r="D15" s="33">
        <f>2*C15</f>
        <v>4</v>
      </c>
      <c r="E15" s="28">
        <v>2</v>
      </c>
      <c r="F15" s="28">
        <f>E15*D15</f>
        <v>8</v>
      </c>
      <c r="G15" s="11">
        <f>F15*$G$9</f>
        <v>2.6666666666666665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B16" s="11"/>
      <c r="C16" s="32">
        <f>C15+$D$9</f>
        <v>3</v>
      </c>
      <c r="D16" s="33">
        <f>2*C16</f>
        <v>6</v>
      </c>
      <c r="E16" s="28">
        <v>4</v>
      </c>
      <c r="F16" s="28">
        <f>E16*D16</f>
        <v>24</v>
      </c>
      <c r="G16" s="11">
        <f>F16*$G$9</f>
        <v>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2:19" x14ac:dyDescent="0.25">
      <c r="B17" s="11"/>
      <c r="C17" s="34">
        <f>C16+$D$9</f>
        <v>4</v>
      </c>
      <c r="D17" s="35">
        <f>2*C17</f>
        <v>8</v>
      </c>
      <c r="E17" s="28">
        <v>1</v>
      </c>
      <c r="F17" s="28">
        <f>E17*D17</f>
        <v>8</v>
      </c>
      <c r="G17" s="11">
        <f>F17*$G$9</f>
        <v>2.6666666666666665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2:19" x14ac:dyDescent="0.25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25">
      <c r="B19" s="11"/>
      <c r="C19" s="11"/>
      <c r="D19" s="11"/>
      <c r="E19" s="11" t="s">
        <v>8</v>
      </c>
      <c r="F19" s="11">
        <f>SUM(F13:F17)</f>
        <v>48</v>
      </c>
      <c r="G19" s="21">
        <f>SUM(G13:G17)</f>
        <v>15.999999999999998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19" x14ac:dyDescent="0.25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2:19" x14ac:dyDescent="0.25">
      <c r="C21" s="8" t="s">
        <v>9</v>
      </c>
      <c r="D21" s="11" t="s">
        <v>12</v>
      </c>
      <c r="E21" s="6" t="s">
        <v>13</v>
      </c>
      <c r="F21" s="11" t="s">
        <v>5</v>
      </c>
      <c r="G21" s="11" t="s">
        <v>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2:19" x14ac:dyDescent="0.25">
      <c r="C22" s="8"/>
      <c r="D22" s="11" t="s">
        <v>10</v>
      </c>
      <c r="E22" s="11" t="s">
        <v>11</v>
      </c>
      <c r="F22" s="11">
        <f>D6</f>
        <v>4</v>
      </c>
      <c r="G22" s="11">
        <f>F22^2</f>
        <v>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2:19" x14ac:dyDescent="0.25">
      <c r="C23" s="11"/>
      <c r="D23" s="11"/>
      <c r="E23" s="11"/>
      <c r="F23" s="11">
        <f>D5</f>
        <v>0</v>
      </c>
      <c r="G23" s="11">
        <f>F23^2</f>
        <v>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2:19" x14ac:dyDescent="0.25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2:19" x14ac:dyDescent="0.25">
      <c r="C25" s="11"/>
      <c r="D25" s="11"/>
      <c r="E25" s="11"/>
      <c r="F25" s="11"/>
      <c r="G25" s="21">
        <f>G22-G23</f>
        <v>16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2:19" x14ac:dyDescent="0.25"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2:19" x14ac:dyDescent="0.25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2:19" x14ac:dyDescent="0.25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2:19" x14ac:dyDescent="0.25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2:19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2:19" x14ac:dyDescent="0.25"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2:19" x14ac:dyDescent="0.25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3:19" x14ac:dyDescent="0.2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3:19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3:19" x14ac:dyDescent="0.25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3:19" x14ac:dyDescent="0.25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3:19" x14ac:dyDescent="0.25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3:19" x14ac:dyDescent="0.25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3:19" x14ac:dyDescent="0.25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3:19" x14ac:dyDescent="0.25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3:19" x14ac:dyDescent="0.2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3:19" x14ac:dyDescent="0.2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3:19" x14ac:dyDescent="0.2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3:19" x14ac:dyDescent="0.2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3:19" x14ac:dyDescent="0.25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3:19" x14ac:dyDescent="0.25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3:19" x14ac:dyDescent="0.25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3:19" x14ac:dyDescent="0.25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3:19" x14ac:dyDescent="0.25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3:19" x14ac:dyDescent="0.25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3:19" x14ac:dyDescent="0.25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3:19" x14ac:dyDescent="0.25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3:19" x14ac:dyDescent="0.25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3:19" x14ac:dyDescent="0.25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3:19" x14ac:dyDescent="0.2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3:19" x14ac:dyDescent="0.25"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3:19" x14ac:dyDescent="0.25"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3:19" x14ac:dyDescent="0.25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3:19" x14ac:dyDescent="0.25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3:19" x14ac:dyDescent="0.25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3:19" x14ac:dyDescent="0.25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3:19" x14ac:dyDescent="0.25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3:19" x14ac:dyDescent="0.25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3:19" x14ac:dyDescent="0.25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3:19" x14ac:dyDescent="0.25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3:19" x14ac:dyDescent="0.25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</sheetData>
  <mergeCells count="1">
    <mergeCell ref="A1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06D3-DD9C-8442-9D61-24C23409084F}">
  <sheetPr>
    <tabColor theme="0"/>
  </sheetPr>
  <dimension ref="A1:F24"/>
  <sheetViews>
    <sheetView zoomScale="85" zoomScaleNormal="85" workbookViewId="0">
      <selection activeCell="H22" sqref="H22"/>
    </sheetView>
  </sheetViews>
  <sheetFormatPr baseColWidth="10" defaultColWidth="11" defaultRowHeight="15.75" x14ac:dyDescent="0.25"/>
  <sheetData>
    <row r="1" spans="1:6" x14ac:dyDescent="0.25">
      <c r="A1" s="25" t="s">
        <v>35</v>
      </c>
      <c r="B1" s="25"/>
      <c r="C1" s="25"/>
      <c r="D1" s="25"/>
      <c r="E1" s="25"/>
    </row>
    <row r="2" spans="1:6" x14ac:dyDescent="0.25">
      <c r="A2" s="25"/>
      <c r="B2" s="25"/>
      <c r="C2" s="25"/>
      <c r="D2" s="25"/>
      <c r="E2" s="25"/>
    </row>
    <row r="3" spans="1:6" x14ac:dyDescent="0.25">
      <c r="A3" s="25"/>
      <c r="B3" s="25"/>
      <c r="C3" s="25"/>
      <c r="D3" s="25"/>
      <c r="E3" s="25"/>
    </row>
    <row r="4" spans="1:6" x14ac:dyDescent="0.25">
      <c r="A4" s="9"/>
      <c r="B4" s="28" t="s">
        <v>0</v>
      </c>
      <c r="C4" s="28">
        <v>0</v>
      </c>
      <c r="D4" s="2"/>
      <c r="E4" s="2"/>
      <c r="F4" s="2"/>
    </row>
    <row r="5" spans="1:6" x14ac:dyDescent="0.25">
      <c r="A5" s="2"/>
      <c r="B5" s="28" t="s">
        <v>1</v>
      </c>
      <c r="C5" s="28">
        <v>1</v>
      </c>
      <c r="D5" s="2"/>
      <c r="E5" s="2"/>
      <c r="F5" s="2"/>
    </row>
    <row r="6" spans="1:6" x14ac:dyDescent="0.25">
      <c r="A6" s="2"/>
      <c r="B6" s="28" t="s">
        <v>2</v>
      </c>
      <c r="C6" s="28">
        <v>4</v>
      </c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ht="31.5" x14ac:dyDescent="0.25">
      <c r="A8" s="3" t="s">
        <v>4</v>
      </c>
      <c r="B8" s="28" t="s">
        <v>3</v>
      </c>
      <c r="C8" s="28">
        <f>(C5-C4)/C6</f>
        <v>0.25</v>
      </c>
      <c r="D8" s="2"/>
      <c r="E8" s="28" t="s">
        <v>17</v>
      </c>
      <c r="F8" s="28">
        <f>(C5-C4)/(3*C6)</f>
        <v>8.3333333333333329E-2</v>
      </c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4" t="s">
        <v>5</v>
      </c>
      <c r="C10" s="4" t="s">
        <v>14</v>
      </c>
      <c r="D10" s="2"/>
      <c r="E10" s="2"/>
      <c r="F10" s="2"/>
    </row>
    <row r="11" spans="1:6" x14ac:dyDescent="0.25">
      <c r="A11" s="2"/>
      <c r="B11" s="4"/>
      <c r="C11" s="4"/>
      <c r="D11" s="5" t="s">
        <v>7</v>
      </c>
      <c r="E11" s="2"/>
      <c r="F11" s="2"/>
    </row>
    <row r="12" spans="1:6" x14ac:dyDescent="0.25">
      <c r="A12" s="2"/>
      <c r="B12" s="36">
        <v>0</v>
      </c>
      <c r="C12" s="36">
        <f>B12^2</f>
        <v>0</v>
      </c>
      <c r="D12" s="28">
        <v>1</v>
      </c>
      <c r="E12" s="28">
        <f>D12*C12</f>
        <v>0</v>
      </c>
      <c r="F12" s="2">
        <f>E12*$F$8</f>
        <v>0</v>
      </c>
    </row>
    <row r="13" spans="1:6" x14ac:dyDescent="0.25">
      <c r="A13" s="2"/>
      <c r="B13" s="36">
        <f>B12+$C$8</f>
        <v>0.25</v>
      </c>
      <c r="C13" s="36">
        <f>B13^2</f>
        <v>6.25E-2</v>
      </c>
      <c r="D13" s="2">
        <v>4</v>
      </c>
      <c r="E13" s="28">
        <f>D13*C13</f>
        <v>0.25</v>
      </c>
      <c r="F13" s="2">
        <f>E13*$F$8</f>
        <v>2.0833333333333332E-2</v>
      </c>
    </row>
    <row r="14" spans="1:6" x14ac:dyDescent="0.25">
      <c r="A14" s="2"/>
      <c r="B14" s="36">
        <f>B13+$C$8</f>
        <v>0.5</v>
      </c>
      <c r="C14" s="36">
        <f>B14^2</f>
        <v>0.25</v>
      </c>
      <c r="D14" s="2">
        <v>2</v>
      </c>
      <c r="E14" s="28">
        <f>D14*C14</f>
        <v>0.5</v>
      </c>
      <c r="F14" s="2">
        <f>E14*$F$8</f>
        <v>4.1666666666666664E-2</v>
      </c>
    </row>
    <row r="15" spans="1:6" x14ac:dyDescent="0.25">
      <c r="A15" s="2"/>
      <c r="B15" s="36">
        <f>B14+$C$8</f>
        <v>0.75</v>
      </c>
      <c r="C15" s="36">
        <f>B15^2</f>
        <v>0.5625</v>
      </c>
      <c r="D15" s="2">
        <v>4</v>
      </c>
      <c r="E15" s="28">
        <f>D15*C15</f>
        <v>2.25</v>
      </c>
      <c r="F15" s="2">
        <f>E15*$F$8</f>
        <v>0.1875</v>
      </c>
    </row>
    <row r="16" spans="1:6" x14ac:dyDescent="0.25">
      <c r="A16" s="2"/>
      <c r="B16" s="36">
        <f>B15+$C$8</f>
        <v>1</v>
      </c>
      <c r="C16" s="36">
        <f>B16^2</f>
        <v>1</v>
      </c>
      <c r="D16" s="28">
        <v>1</v>
      </c>
      <c r="E16" s="28">
        <f>D16*C16</f>
        <v>1</v>
      </c>
      <c r="F16" s="2">
        <f>E16*$F$8</f>
        <v>8.3333333333333329E-2</v>
      </c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 t="s">
        <v>8</v>
      </c>
      <c r="E18" s="2">
        <f>SUM(E12:E16)</f>
        <v>4</v>
      </c>
      <c r="F18" s="21">
        <f>SUM(F12:F16)</f>
        <v>0.33333333333333331</v>
      </c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6" t="s">
        <v>9</v>
      </c>
      <c r="C20" s="2" t="s">
        <v>12</v>
      </c>
      <c r="D20" s="6" t="s">
        <v>13</v>
      </c>
      <c r="E20" s="2" t="s">
        <v>5</v>
      </c>
      <c r="F20" s="2" t="s">
        <v>15</v>
      </c>
    </row>
    <row r="21" spans="1:6" x14ac:dyDescent="0.25">
      <c r="A21" s="2"/>
      <c r="B21" s="26"/>
      <c r="C21" s="2" t="s">
        <v>11</v>
      </c>
      <c r="D21" s="2" t="s">
        <v>15</v>
      </c>
      <c r="E21" s="2">
        <f>C5</f>
        <v>1</v>
      </c>
      <c r="F21" s="2">
        <f>(E21^3)/3</f>
        <v>0.33333333333333331</v>
      </c>
    </row>
    <row r="22" spans="1:6" x14ac:dyDescent="0.25">
      <c r="A22" s="2"/>
      <c r="B22" s="2"/>
      <c r="C22" s="2"/>
      <c r="D22" s="2"/>
      <c r="E22" s="2">
        <f>C4</f>
        <v>0</v>
      </c>
      <c r="F22" s="2">
        <f>(E22^3)/3</f>
        <v>0</v>
      </c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1">
        <f>F21-F22</f>
        <v>0.33333333333333331</v>
      </c>
    </row>
  </sheetData>
  <mergeCells count="2">
    <mergeCell ref="B20:B21"/>
    <mergeCell ref="A1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C358-2A46-9749-BD82-825F84EE6060}">
  <sheetPr>
    <tabColor theme="0"/>
  </sheetPr>
  <dimension ref="A1:T32"/>
  <sheetViews>
    <sheetView tabSelected="1" zoomScale="85" zoomScaleNormal="85" workbookViewId="0">
      <selection activeCell="V39" sqref="V39"/>
    </sheetView>
  </sheetViews>
  <sheetFormatPr baseColWidth="10" defaultColWidth="10.875" defaultRowHeight="15.75" x14ac:dyDescent="0.25"/>
  <cols>
    <col min="1" max="16384" width="10.875" style="1"/>
  </cols>
  <sheetData>
    <row r="1" spans="1:20" x14ac:dyDescent="0.25">
      <c r="A1" s="25" t="s">
        <v>35</v>
      </c>
      <c r="B1" s="25"/>
      <c r="C1" s="25"/>
      <c r="D1" s="25"/>
      <c r="E1" s="25"/>
    </row>
    <row r="2" spans="1:20" x14ac:dyDescent="0.25">
      <c r="A2" s="25"/>
      <c r="B2" s="25"/>
      <c r="C2" s="25"/>
      <c r="D2" s="25"/>
      <c r="E2" s="25"/>
    </row>
    <row r="3" spans="1:20" x14ac:dyDescent="0.25">
      <c r="A3" s="25"/>
      <c r="B3" s="25"/>
      <c r="C3" s="25"/>
      <c r="D3" s="25"/>
      <c r="E3" s="25"/>
    </row>
    <row r="4" spans="1:20" x14ac:dyDescent="0.25">
      <c r="A4" s="9"/>
      <c r="B4" s="28" t="s">
        <v>0</v>
      </c>
      <c r="C4" s="28">
        <v>1</v>
      </c>
      <c r="D4" s="2"/>
      <c r="E4" s="2"/>
      <c r="F4" s="2"/>
      <c r="O4" s="9" t="s">
        <v>16</v>
      </c>
      <c r="P4" s="28" t="s">
        <v>0</v>
      </c>
      <c r="Q4" s="28">
        <v>1</v>
      </c>
      <c r="R4" s="2"/>
      <c r="S4" s="2"/>
      <c r="T4" s="2"/>
    </row>
    <row r="5" spans="1:20" x14ac:dyDescent="0.25">
      <c r="A5" s="2"/>
      <c r="B5" s="28" t="s">
        <v>1</v>
      </c>
      <c r="C5" s="28">
        <v>4</v>
      </c>
      <c r="D5" s="2"/>
      <c r="E5" s="2"/>
      <c r="F5" s="2"/>
      <c r="O5" s="2"/>
      <c r="P5" s="28" t="s">
        <v>1</v>
      </c>
      <c r="Q5" s="28">
        <v>4</v>
      </c>
      <c r="R5" s="2"/>
      <c r="S5" s="2"/>
      <c r="T5" s="2"/>
    </row>
    <row r="6" spans="1:20" x14ac:dyDescent="0.25">
      <c r="A6" s="2"/>
      <c r="B6" s="28" t="s">
        <v>2</v>
      </c>
      <c r="C6" s="28">
        <v>6</v>
      </c>
      <c r="D6" s="2"/>
      <c r="E6" s="2"/>
      <c r="F6" s="2"/>
      <c r="O6" s="2"/>
      <c r="P6" s="28" t="s">
        <v>2</v>
      </c>
      <c r="Q6" s="28">
        <v>12</v>
      </c>
      <c r="R6" s="2"/>
      <c r="S6" s="2"/>
      <c r="T6" s="2"/>
    </row>
    <row r="7" spans="1:20" x14ac:dyDescent="0.25">
      <c r="A7" s="2"/>
      <c r="B7" s="2"/>
      <c r="C7" s="2"/>
      <c r="D7" s="2"/>
      <c r="E7" s="2"/>
      <c r="F7" s="2"/>
      <c r="O7" s="2"/>
      <c r="P7" s="2"/>
      <c r="Q7" s="2"/>
      <c r="R7" s="2"/>
      <c r="S7" s="2"/>
      <c r="T7" s="2"/>
    </row>
    <row r="8" spans="1:20" ht="31.5" x14ac:dyDescent="0.25">
      <c r="A8" s="3" t="s">
        <v>4</v>
      </c>
      <c r="B8" s="28" t="s">
        <v>3</v>
      </c>
      <c r="C8" s="28">
        <f>(C5-C4)/C6</f>
        <v>0.5</v>
      </c>
      <c r="D8" s="2"/>
      <c r="E8" s="28" t="s">
        <v>17</v>
      </c>
      <c r="F8" s="28">
        <f>(C5-C4)/(3*C6)</f>
        <v>0.16666666666666666</v>
      </c>
      <c r="O8" s="3" t="s">
        <v>4</v>
      </c>
      <c r="P8" s="28" t="s">
        <v>3</v>
      </c>
      <c r="Q8" s="28">
        <f>(Q5-Q4)/Q6</f>
        <v>0.25</v>
      </c>
      <c r="R8" s="2"/>
      <c r="S8" s="28" t="s">
        <v>17</v>
      </c>
      <c r="T8" s="28">
        <f>(Q5-Q4)/(3*Q6)</f>
        <v>8.3333333333333329E-2</v>
      </c>
    </row>
    <row r="9" spans="1:20" x14ac:dyDescent="0.25">
      <c r="A9" s="2"/>
      <c r="B9" s="2"/>
      <c r="C9" s="2"/>
      <c r="D9" s="2"/>
      <c r="E9" s="2"/>
      <c r="F9" s="2"/>
      <c r="O9" s="2"/>
      <c r="P9" s="2"/>
      <c r="Q9" s="2"/>
      <c r="R9" s="2"/>
      <c r="S9" s="2"/>
      <c r="T9" s="2"/>
    </row>
    <row r="10" spans="1:20" x14ac:dyDescent="0.25">
      <c r="A10" s="2"/>
      <c r="B10" s="4" t="s">
        <v>5</v>
      </c>
      <c r="C10" s="4" t="s">
        <v>18</v>
      </c>
      <c r="D10" s="2"/>
      <c r="E10" s="2"/>
      <c r="F10" s="2"/>
      <c r="O10" s="2"/>
      <c r="P10" s="4" t="s">
        <v>5</v>
      </c>
      <c r="Q10" s="4" t="s">
        <v>18</v>
      </c>
      <c r="R10" s="2"/>
      <c r="S10" s="2"/>
      <c r="T10" s="2"/>
    </row>
    <row r="11" spans="1:20" x14ac:dyDescent="0.25">
      <c r="A11" s="2"/>
      <c r="B11" s="4"/>
      <c r="C11" s="4"/>
      <c r="D11" s="5" t="s">
        <v>7</v>
      </c>
      <c r="E11" s="2"/>
      <c r="F11" s="2"/>
      <c r="O11" s="2"/>
      <c r="P11" s="4"/>
      <c r="Q11" s="4"/>
      <c r="R11" s="5" t="s">
        <v>7</v>
      </c>
      <c r="S11" s="2"/>
      <c r="T11" s="2"/>
    </row>
    <row r="12" spans="1:20" x14ac:dyDescent="0.25">
      <c r="A12" s="2"/>
      <c r="B12" s="36">
        <v>1</v>
      </c>
      <c r="C12" s="36">
        <f t="shared" ref="C12:C18" si="0">1/B12</f>
        <v>1</v>
      </c>
      <c r="D12" s="28">
        <v>1</v>
      </c>
      <c r="E12" s="28">
        <f>D12*C12</f>
        <v>1</v>
      </c>
      <c r="F12" s="2">
        <f t="shared" ref="F12:F18" si="1">E12*$F$8</f>
        <v>0.16666666666666666</v>
      </c>
      <c r="O12" s="2"/>
      <c r="P12" s="36">
        <v>1</v>
      </c>
      <c r="Q12" s="36">
        <f>1/P12</f>
        <v>1</v>
      </c>
      <c r="R12" s="28">
        <v>1</v>
      </c>
      <c r="S12" s="28">
        <f t="shared" ref="S12:S18" si="2">R12*Q12</f>
        <v>1</v>
      </c>
      <c r="T12" s="2">
        <f>S12*$T$8</f>
        <v>8.3333333333333329E-2</v>
      </c>
    </row>
    <row r="13" spans="1:20" x14ac:dyDescent="0.25">
      <c r="A13" s="2"/>
      <c r="B13" s="36">
        <f t="shared" ref="B13:B18" si="3">B12+$C$8</f>
        <v>1.5</v>
      </c>
      <c r="C13" s="36">
        <f t="shared" si="0"/>
        <v>0.66666666666666663</v>
      </c>
      <c r="D13" s="2">
        <v>4</v>
      </c>
      <c r="E13" s="28">
        <f t="shared" ref="E13:E18" si="4">D13*C13</f>
        <v>2.6666666666666665</v>
      </c>
      <c r="F13" s="2">
        <f t="shared" si="1"/>
        <v>0.44444444444444442</v>
      </c>
      <c r="O13" s="2"/>
      <c r="P13" s="36">
        <f>P12+$Q$8</f>
        <v>1.25</v>
      </c>
      <c r="Q13" s="36">
        <f>1/P13</f>
        <v>0.8</v>
      </c>
      <c r="R13" s="10">
        <v>4</v>
      </c>
      <c r="S13" s="28">
        <f t="shared" si="2"/>
        <v>3.2</v>
      </c>
      <c r="T13" s="2">
        <f t="shared" ref="T13:T24" si="5">S13*$T$8</f>
        <v>0.26666666666666666</v>
      </c>
    </row>
    <row r="14" spans="1:20" x14ac:dyDescent="0.25">
      <c r="A14" s="2"/>
      <c r="B14" s="36">
        <f t="shared" si="3"/>
        <v>2</v>
      </c>
      <c r="C14" s="36">
        <f t="shared" si="0"/>
        <v>0.5</v>
      </c>
      <c r="D14" s="2">
        <v>2</v>
      </c>
      <c r="E14" s="28">
        <f t="shared" si="4"/>
        <v>1</v>
      </c>
      <c r="F14" s="2">
        <f t="shared" si="1"/>
        <v>0.16666666666666666</v>
      </c>
      <c r="O14" s="2"/>
      <c r="P14" s="36">
        <f t="shared" ref="P14:P24" si="6">P13+$Q$8</f>
        <v>1.5</v>
      </c>
      <c r="Q14" s="36">
        <f>1/P14</f>
        <v>0.66666666666666663</v>
      </c>
      <c r="R14" s="10">
        <v>2</v>
      </c>
      <c r="S14" s="28">
        <f t="shared" si="2"/>
        <v>1.3333333333333333</v>
      </c>
      <c r="T14" s="2">
        <f t="shared" si="5"/>
        <v>0.1111111111111111</v>
      </c>
    </row>
    <row r="15" spans="1:20" x14ac:dyDescent="0.25">
      <c r="A15" s="2"/>
      <c r="B15" s="36">
        <f t="shared" si="3"/>
        <v>2.5</v>
      </c>
      <c r="C15" s="36">
        <f t="shared" si="0"/>
        <v>0.4</v>
      </c>
      <c r="D15" s="2">
        <v>4</v>
      </c>
      <c r="E15" s="28">
        <f t="shared" si="4"/>
        <v>1.6</v>
      </c>
      <c r="F15" s="2">
        <f t="shared" si="1"/>
        <v>0.26666666666666666</v>
      </c>
      <c r="O15" s="2"/>
      <c r="P15" s="36">
        <f t="shared" si="6"/>
        <v>1.75</v>
      </c>
      <c r="Q15" s="36">
        <f>1/P15</f>
        <v>0.5714285714285714</v>
      </c>
      <c r="R15" s="10">
        <v>4</v>
      </c>
      <c r="S15" s="28">
        <f t="shared" si="2"/>
        <v>2.2857142857142856</v>
      </c>
      <c r="T15" s="2">
        <f t="shared" si="5"/>
        <v>0.19047619047619047</v>
      </c>
    </row>
    <row r="16" spans="1:20" x14ac:dyDescent="0.25">
      <c r="A16" s="2"/>
      <c r="B16" s="36">
        <f t="shared" si="3"/>
        <v>3</v>
      </c>
      <c r="C16" s="36">
        <f t="shared" si="0"/>
        <v>0.33333333333333331</v>
      </c>
      <c r="D16" s="10">
        <v>2</v>
      </c>
      <c r="E16" s="28">
        <f t="shared" si="4"/>
        <v>0.66666666666666663</v>
      </c>
      <c r="F16" s="2">
        <f t="shared" si="1"/>
        <v>0.1111111111111111</v>
      </c>
      <c r="O16" s="2"/>
      <c r="P16" s="36">
        <f t="shared" si="6"/>
        <v>2</v>
      </c>
      <c r="Q16" s="36">
        <f>1/P16</f>
        <v>0.5</v>
      </c>
      <c r="R16" s="10">
        <v>2</v>
      </c>
      <c r="S16" s="28">
        <f t="shared" si="2"/>
        <v>1</v>
      </c>
      <c r="T16" s="2">
        <f t="shared" si="5"/>
        <v>8.3333333333333329E-2</v>
      </c>
    </row>
    <row r="17" spans="1:20" x14ac:dyDescent="0.25">
      <c r="A17" s="2"/>
      <c r="B17" s="36">
        <f t="shared" si="3"/>
        <v>3.5</v>
      </c>
      <c r="C17" s="36">
        <f t="shared" si="0"/>
        <v>0.2857142857142857</v>
      </c>
      <c r="D17" s="10">
        <v>4</v>
      </c>
      <c r="E17" s="28">
        <f t="shared" si="4"/>
        <v>1.1428571428571428</v>
      </c>
      <c r="F17" s="2">
        <f t="shared" si="1"/>
        <v>0.19047619047619047</v>
      </c>
      <c r="O17" s="2"/>
      <c r="P17" s="36">
        <f t="shared" si="6"/>
        <v>2.25</v>
      </c>
      <c r="Q17" s="36">
        <f t="shared" ref="Q17:Q24" si="7">1/P17</f>
        <v>0.44444444444444442</v>
      </c>
      <c r="R17" s="10">
        <v>4</v>
      </c>
      <c r="S17" s="28">
        <f t="shared" si="2"/>
        <v>1.7777777777777777</v>
      </c>
      <c r="T17" s="2">
        <f t="shared" si="5"/>
        <v>0.14814814814814814</v>
      </c>
    </row>
    <row r="18" spans="1:20" x14ac:dyDescent="0.25">
      <c r="A18" s="2"/>
      <c r="B18" s="36">
        <f t="shared" si="3"/>
        <v>4</v>
      </c>
      <c r="C18" s="36">
        <f t="shared" si="0"/>
        <v>0.25</v>
      </c>
      <c r="D18" s="28">
        <v>1</v>
      </c>
      <c r="E18" s="28">
        <f t="shared" si="4"/>
        <v>0.25</v>
      </c>
      <c r="F18" s="2">
        <f t="shared" si="1"/>
        <v>4.1666666666666664E-2</v>
      </c>
      <c r="O18" s="2"/>
      <c r="P18" s="36">
        <f t="shared" si="6"/>
        <v>2.5</v>
      </c>
      <c r="Q18" s="36">
        <f t="shared" si="7"/>
        <v>0.4</v>
      </c>
      <c r="R18" s="10">
        <v>2</v>
      </c>
      <c r="S18" s="28">
        <f t="shared" si="2"/>
        <v>0.8</v>
      </c>
      <c r="T18" s="2">
        <f t="shared" si="5"/>
        <v>6.6666666666666666E-2</v>
      </c>
    </row>
    <row r="19" spans="1:20" x14ac:dyDescent="0.25">
      <c r="A19" s="2"/>
      <c r="B19" s="2"/>
      <c r="C19" s="2"/>
      <c r="D19" s="2"/>
      <c r="E19" s="2"/>
      <c r="F19" s="2"/>
      <c r="O19" s="2"/>
      <c r="P19" s="36">
        <f t="shared" si="6"/>
        <v>2.75</v>
      </c>
      <c r="Q19" s="36">
        <f t="shared" si="7"/>
        <v>0.36363636363636365</v>
      </c>
      <c r="R19" s="10">
        <v>4</v>
      </c>
      <c r="S19" s="28">
        <f t="shared" ref="S19:S24" si="8">R19*Q19</f>
        <v>1.4545454545454546</v>
      </c>
      <c r="T19" s="2">
        <f t="shared" si="5"/>
        <v>0.12121212121212122</v>
      </c>
    </row>
    <row r="20" spans="1:20" x14ac:dyDescent="0.25">
      <c r="A20" s="2"/>
      <c r="B20" s="2"/>
      <c r="C20" s="2"/>
      <c r="D20" s="2" t="s">
        <v>8</v>
      </c>
      <c r="E20" s="2">
        <f>SUM(E12:E18)</f>
        <v>8.3261904761904759</v>
      </c>
      <c r="F20" s="7">
        <f>SUM(F12:F18)</f>
        <v>1.3876984126984127</v>
      </c>
      <c r="O20" s="2"/>
      <c r="P20" s="36">
        <f t="shared" si="6"/>
        <v>3</v>
      </c>
      <c r="Q20" s="36">
        <f t="shared" si="7"/>
        <v>0.33333333333333331</v>
      </c>
      <c r="R20" s="10">
        <v>2</v>
      </c>
      <c r="S20" s="28">
        <f t="shared" si="8"/>
        <v>0.66666666666666663</v>
      </c>
      <c r="T20" s="2">
        <f t="shared" si="5"/>
        <v>5.5555555555555552E-2</v>
      </c>
    </row>
    <row r="21" spans="1:20" x14ac:dyDescent="0.25">
      <c r="A21" s="2"/>
      <c r="B21" s="2"/>
      <c r="C21" s="2"/>
      <c r="D21" s="2"/>
      <c r="E21" s="2"/>
      <c r="F21" s="2"/>
      <c r="O21" s="2"/>
      <c r="P21" s="36">
        <f t="shared" si="6"/>
        <v>3.25</v>
      </c>
      <c r="Q21" s="36">
        <f t="shared" si="7"/>
        <v>0.30769230769230771</v>
      </c>
      <c r="R21" s="10">
        <v>4</v>
      </c>
      <c r="S21" s="28">
        <f t="shared" si="8"/>
        <v>1.2307692307692308</v>
      </c>
      <c r="T21" s="2">
        <f t="shared" si="5"/>
        <v>0.10256410256410256</v>
      </c>
    </row>
    <row r="22" spans="1:20" x14ac:dyDescent="0.25">
      <c r="A22" s="2"/>
      <c r="B22" s="26" t="s">
        <v>9</v>
      </c>
      <c r="C22" s="2" t="s">
        <v>12</v>
      </c>
      <c r="D22" s="6" t="s">
        <v>13</v>
      </c>
      <c r="E22" s="2" t="s">
        <v>5</v>
      </c>
      <c r="F22" s="2" t="s">
        <v>20</v>
      </c>
      <c r="O22" s="2"/>
      <c r="P22" s="36">
        <f t="shared" si="6"/>
        <v>3.5</v>
      </c>
      <c r="Q22" s="36">
        <f t="shared" si="7"/>
        <v>0.2857142857142857</v>
      </c>
      <c r="R22" s="10">
        <v>2</v>
      </c>
      <c r="S22" s="28">
        <f t="shared" si="8"/>
        <v>0.5714285714285714</v>
      </c>
      <c r="T22" s="2">
        <f t="shared" si="5"/>
        <v>4.7619047619047616E-2</v>
      </c>
    </row>
    <row r="23" spans="1:20" x14ac:dyDescent="0.25">
      <c r="A23" s="2"/>
      <c r="B23" s="26"/>
      <c r="C23" s="2" t="s">
        <v>19</v>
      </c>
      <c r="D23" s="2" t="s">
        <v>20</v>
      </c>
      <c r="E23" s="2">
        <f>C5</f>
        <v>4</v>
      </c>
      <c r="F23" s="2">
        <f>LN(E23)</f>
        <v>1.3862943611198906</v>
      </c>
      <c r="O23" s="2"/>
      <c r="P23" s="36">
        <f t="shared" si="6"/>
        <v>3.75</v>
      </c>
      <c r="Q23" s="36">
        <f t="shared" si="7"/>
        <v>0.26666666666666666</v>
      </c>
      <c r="R23" s="10">
        <v>4</v>
      </c>
      <c r="S23" s="28">
        <f t="shared" si="8"/>
        <v>1.0666666666666667</v>
      </c>
      <c r="T23" s="2">
        <f t="shared" si="5"/>
        <v>8.8888888888888878E-2</v>
      </c>
    </row>
    <row r="24" spans="1:20" x14ac:dyDescent="0.25">
      <c r="A24" s="2"/>
      <c r="B24" s="2"/>
      <c r="C24" s="2"/>
      <c r="D24" s="2"/>
      <c r="E24" s="2">
        <f>C4</f>
        <v>1</v>
      </c>
      <c r="F24" s="2">
        <f>LN(E24)</f>
        <v>0</v>
      </c>
      <c r="O24" s="2"/>
      <c r="P24" s="36">
        <f t="shared" si="6"/>
        <v>4</v>
      </c>
      <c r="Q24" s="36">
        <f t="shared" si="7"/>
        <v>0.25</v>
      </c>
      <c r="R24" s="28">
        <v>1</v>
      </c>
      <c r="S24" s="28">
        <f t="shared" si="8"/>
        <v>0.25</v>
      </c>
      <c r="T24" s="2">
        <f t="shared" si="5"/>
        <v>2.0833333333333332E-2</v>
      </c>
    </row>
    <row r="25" spans="1:20" x14ac:dyDescent="0.25">
      <c r="A25" s="2"/>
      <c r="B25" s="2"/>
      <c r="C25" s="2"/>
      <c r="D25" s="2"/>
      <c r="E25" s="2"/>
      <c r="F25" s="2"/>
      <c r="O25" s="2"/>
      <c r="P25" s="2"/>
      <c r="Q25" s="2"/>
      <c r="R25" s="2"/>
      <c r="S25" s="2"/>
      <c r="T25" s="2"/>
    </row>
    <row r="26" spans="1:20" x14ac:dyDescent="0.25">
      <c r="A26" s="2"/>
      <c r="B26" s="2"/>
      <c r="C26" s="2"/>
      <c r="D26" s="2"/>
      <c r="E26" s="2"/>
      <c r="F26" s="7">
        <f>F23-F24</f>
        <v>1.3862943611198906</v>
      </c>
      <c r="O26" s="2"/>
      <c r="P26" s="2"/>
      <c r="Q26" s="2"/>
      <c r="R26" s="2" t="s">
        <v>8</v>
      </c>
      <c r="S26" s="2">
        <f>SUM(S12:S24)</f>
        <v>16.636901986901989</v>
      </c>
      <c r="T26" s="21">
        <f>SUM(T12:T24)</f>
        <v>1.3864084989084988</v>
      </c>
    </row>
    <row r="27" spans="1:20" x14ac:dyDescent="0.25">
      <c r="P27" s="2"/>
      <c r="Q27" s="2"/>
      <c r="R27" s="2"/>
      <c r="S27" s="2"/>
      <c r="T27" s="2"/>
    </row>
    <row r="28" spans="1:20" x14ac:dyDescent="0.25">
      <c r="P28" s="26" t="s">
        <v>9</v>
      </c>
      <c r="Q28" s="2" t="s">
        <v>12</v>
      </c>
      <c r="R28" s="6" t="s">
        <v>13</v>
      </c>
      <c r="S28" s="2" t="s">
        <v>5</v>
      </c>
      <c r="T28" s="2" t="s">
        <v>20</v>
      </c>
    </row>
    <row r="29" spans="1:20" x14ac:dyDescent="0.25">
      <c r="P29" s="26"/>
      <c r="Q29" s="2" t="s">
        <v>19</v>
      </c>
      <c r="R29" s="2" t="s">
        <v>20</v>
      </c>
      <c r="S29" s="2">
        <f>Q5</f>
        <v>4</v>
      </c>
      <c r="T29" s="2">
        <f>LN(S29)</f>
        <v>1.3862943611198906</v>
      </c>
    </row>
    <row r="30" spans="1:20" x14ac:dyDescent="0.25">
      <c r="C30" s="1" t="s">
        <v>21</v>
      </c>
      <c r="E30" s="1" t="s">
        <v>22</v>
      </c>
      <c r="P30" s="2"/>
      <c r="Q30" s="2"/>
      <c r="R30" s="2"/>
      <c r="S30" s="2">
        <f>Q4</f>
        <v>1</v>
      </c>
      <c r="T30" s="2">
        <f>LN(S30)</f>
        <v>0</v>
      </c>
    </row>
    <row r="31" spans="1:20" x14ac:dyDescent="0.25">
      <c r="C31" s="1">
        <v>1</v>
      </c>
      <c r="D31" s="1">
        <f>F20</f>
        <v>1.3876984126984127</v>
      </c>
      <c r="E31" s="27">
        <f>ABS(D32-D31)</f>
        <v>1.2899137899138324E-3</v>
      </c>
      <c r="P31" s="2"/>
      <c r="Q31" s="2"/>
      <c r="R31" s="2"/>
      <c r="S31" s="2"/>
      <c r="T31" s="2"/>
    </row>
    <row r="32" spans="1:20" x14ac:dyDescent="0.25">
      <c r="C32" s="1">
        <v>2</v>
      </c>
      <c r="D32" s="1">
        <f>T26</f>
        <v>1.3864084989084988</v>
      </c>
      <c r="E32" s="27"/>
      <c r="P32" s="2"/>
      <c r="Q32" s="2"/>
      <c r="R32" s="2"/>
      <c r="S32" s="2"/>
      <c r="T32" s="21">
        <f>T29-T30</f>
        <v>1.3862943611198906</v>
      </c>
    </row>
  </sheetData>
  <mergeCells count="4">
    <mergeCell ref="B22:B23"/>
    <mergeCell ref="P28:P29"/>
    <mergeCell ref="E31:E32"/>
    <mergeCell ref="A1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AE42-731F-194C-89CC-450EEEBAE33A}">
  <sheetPr>
    <tabColor theme="0"/>
  </sheetPr>
  <dimension ref="A1:F30"/>
  <sheetViews>
    <sheetView zoomScale="115" zoomScaleNormal="115" workbookViewId="0">
      <selection activeCell="H30" sqref="H30"/>
    </sheetView>
  </sheetViews>
  <sheetFormatPr baseColWidth="10" defaultColWidth="11" defaultRowHeight="15.75" x14ac:dyDescent="0.25"/>
  <sheetData>
    <row r="1" spans="1:6" x14ac:dyDescent="0.25">
      <c r="A1" s="25" t="s">
        <v>35</v>
      </c>
      <c r="B1" s="25"/>
      <c r="C1" s="25"/>
      <c r="D1" s="25"/>
      <c r="E1" s="25"/>
    </row>
    <row r="2" spans="1:6" x14ac:dyDescent="0.25">
      <c r="A2" s="25"/>
      <c r="B2" s="25"/>
      <c r="C2" s="25"/>
      <c r="D2" s="25"/>
      <c r="E2" s="25"/>
    </row>
    <row r="3" spans="1:6" x14ac:dyDescent="0.25">
      <c r="A3" s="25"/>
      <c r="B3" s="25"/>
      <c r="C3" s="25"/>
      <c r="D3" s="25"/>
      <c r="E3" s="25"/>
    </row>
    <row r="4" spans="1:6" x14ac:dyDescent="0.25">
      <c r="A4" s="9"/>
      <c r="B4" s="28" t="s">
        <v>0</v>
      </c>
      <c r="C4" s="28">
        <v>0</v>
      </c>
      <c r="D4" s="2"/>
      <c r="E4" s="2"/>
      <c r="F4" s="2"/>
    </row>
    <row r="5" spans="1:6" x14ac:dyDescent="0.25">
      <c r="A5" s="2"/>
      <c r="B5" s="28" t="s">
        <v>1</v>
      </c>
      <c r="C5" s="28">
        <v>1</v>
      </c>
      <c r="D5" s="2"/>
      <c r="E5" s="2"/>
      <c r="F5" s="2"/>
    </row>
    <row r="6" spans="1:6" x14ac:dyDescent="0.25">
      <c r="A6" s="2"/>
      <c r="B6" s="28" t="s">
        <v>2</v>
      </c>
      <c r="C6" s="28">
        <v>10</v>
      </c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ht="31.5" x14ac:dyDescent="0.25">
      <c r="A8" s="3" t="s">
        <v>4</v>
      </c>
      <c r="B8" s="28" t="s">
        <v>3</v>
      </c>
      <c r="C8" s="28">
        <f>(C5-C4)/C6</f>
        <v>0.1</v>
      </c>
      <c r="D8" s="2"/>
      <c r="E8" s="28" t="s">
        <v>17</v>
      </c>
      <c r="F8" s="28">
        <f>(C5-C4)/(3*C6)</f>
        <v>3.3333333333333333E-2</v>
      </c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4" t="s">
        <v>5</v>
      </c>
      <c r="C10" s="19" t="s">
        <v>33</v>
      </c>
      <c r="D10" s="2"/>
      <c r="E10" s="2"/>
      <c r="F10" s="2"/>
    </row>
    <row r="11" spans="1:6" x14ac:dyDescent="0.25">
      <c r="A11" s="2"/>
      <c r="B11" s="4"/>
      <c r="C11" s="4"/>
      <c r="D11" s="5" t="s">
        <v>7</v>
      </c>
      <c r="E11" s="2"/>
      <c r="F11" s="2"/>
    </row>
    <row r="12" spans="1:6" x14ac:dyDescent="0.25">
      <c r="A12" s="2"/>
      <c r="B12" s="36">
        <v>0</v>
      </c>
      <c r="C12" s="36">
        <f>EXP(B12^2)</f>
        <v>1</v>
      </c>
      <c r="D12" s="28">
        <v>1</v>
      </c>
      <c r="E12" s="28">
        <f>D12*C12</f>
        <v>1</v>
      </c>
      <c r="F12" s="2">
        <f>E12*$F$8</f>
        <v>3.3333333333333333E-2</v>
      </c>
    </row>
    <row r="13" spans="1:6" x14ac:dyDescent="0.25">
      <c r="A13" s="2"/>
      <c r="B13" s="36">
        <f>B12+$C$8</f>
        <v>0.1</v>
      </c>
      <c r="C13" s="36">
        <f t="shared" ref="C13:C22" si="0">EXP(B13^2)</f>
        <v>1.0100501670841679</v>
      </c>
      <c r="D13" s="2">
        <v>4</v>
      </c>
      <c r="E13" s="28">
        <f>D13*C13</f>
        <v>4.0402006683366718</v>
      </c>
      <c r="F13" s="2">
        <f>E13*$F$8</f>
        <v>0.1346733556112224</v>
      </c>
    </row>
    <row r="14" spans="1:6" x14ac:dyDescent="0.25">
      <c r="A14" s="2"/>
      <c r="B14" s="36">
        <f>B13+$C$8</f>
        <v>0.2</v>
      </c>
      <c r="C14" s="36">
        <f t="shared" si="0"/>
        <v>1.0408107741923882</v>
      </c>
      <c r="D14" s="2">
        <v>2</v>
      </c>
      <c r="E14" s="28">
        <f>D14*C14</f>
        <v>2.0816215483847764</v>
      </c>
      <c r="F14" s="2">
        <f>E14*$F$8</f>
        <v>6.9387384946159217E-2</v>
      </c>
    </row>
    <row r="15" spans="1:6" x14ac:dyDescent="0.25">
      <c r="A15" s="2"/>
      <c r="B15" s="36">
        <f>B14+$C$8</f>
        <v>0.30000000000000004</v>
      </c>
      <c r="C15" s="36">
        <f t="shared" si="0"/>
        <v>1.0941742837052104</v>
      </c>
      <c r="D15" s="2">
        <v>4</v>
      </c>
      <c r="E15" s="28">
        <f>D15*C15</f>
        <v>4.3766971348208417</v>
      </c>
      <c r="F15" s="2">
        <f>E15*$F$8</f>
        <v>0.14588990449402806</v>
      </c>
    </row>
    <row r="16" spans="1:6" x14ac:dyDescent="0.25">
      <c r="A16" s="2"/>
      <c r="B16" s="36">
        <f>B15+$C$8</f>
        <v>0.4</v>
      </c>
      <c r="C16" s="36">
        <f t="shared" si="0"/>
        <v>1.1735108709918103</v>
      </c>
      <c r="D16" s="10">
        <v>2</v>
      </c>
      <c r="E16" s="28">
        <f t="shared" ref="E16:E22" si="1">D16*C16</f>
        <v>2.3470217419836206</v>
      </c>
      <c r="F16" s="2">
        <f>E16*$F$8</f>
        <v>7.8234058066120687E-2</v>
      </c>
    </row>
    <row r="17" spans="1:6" x14ac:dyDescent="0.25">
      <c r="A17" s="2"/>
      <c r="B17" s="36">
        <f t="shared" ref="B17:B22" si="2">B16+$C$8</f>
        <v>0.5</v>
      </c>
      <c r="C17" s="36">
        <f t="shared" si="0"/>
        <v>1.2840254166877414</v>
      </c>
      <c r="D17" s="10">
        <v>4</v>
      </c>
      <c r="E17" s="28">
        <f t="shared" si="1"/>
        <v>5.1361016667509656</v>
      </c>
      <c r="F17" s="2">
        <f t="shared" ref="F17:F22" si="3">E17*$F$8</f>
        <v>0.17120338889169884</v>
      </c>
    </row>
    <row r="18" spans="1:6" x14ac:dyDescent="0.25">
      <c r="A18" s="2"/>
      <c r="B18" s="36">
        <f t="shared" si="2"/>
        <v>0.6</v>
      </c>
      <c r="C18" s="36">
        <f t="shared" si="0"/>
        <v>1.4333294145603401</v>
      </c>
      <c r="D18" s="10">
        <v>2</v>
      </c>
      <c r="E18" s="28">
        <f t="shared" si="1"/>
        <v>2.8666588291206803</v>
      </c>
      <c r="F18" s="2">
        <f t="shared" si="3"/>
        <v>9.5555294304022681E-2</v>
      </c>
    </row>
    <row r="19" spans="1:6" x14ac:dyDescent="0.25">
      <c r="A19" s="2"/>
      <c r="B19" s="36">
        <f t="shared" si="2"/>
        <v>0.7</v>
      </c>
      <c r="C19" s="36">
        <f t="shared" si="0"/>
        <v>1.6323162199553789</v>
      </c>
      <c r="D19" s="10">
        <v>4</v>
      </c>
      <c r="E19" s="28">
        <f t="shared" si="1"/>
        <v>6.5292648798215156</v>
      </c>
      <c r="F19" s="2">
        <f t="shared" si="3"/>
        <v>0.21764216266071718</v>
      </c>
    </row>
    <row r="20" spans="1:6" x14ac:dyDescent="0.25">
      <c r="A20" s="2"/>
      <c r="B20" s="36">
        <f t="shared" si="2"/>
        <v>0.79999999999999993</v>
      </c>
      <c r="C20" s="36">
        <f t="shared" si="0"/>
        <v>1.8964808793049512</v>
      </c>
      <c r="D20" s="10">
        <v>2</v>
      </c>
      <c r="E20" s="28">
        <f t="shared" si="1"/>
        <v>3.7929617586099025</v>
      </c>
      <c r="F20" s="2">
        <f t="shared" si="3"/>
        <v>0.12643205862033008</v>
      </c>
    </row>
    <row r="21" spans="1:6" x14ac:dyDescent="0.25">
      <c r="A21" s="2"/>
      <c r="B21" s="36">
        <f t="shared" si="2"/>
        <v>0.89999999999999991</v>
      </c>
      <c r="C21" s="36">
        <f t="shared" si="0"/>
        <v>2.2479079866764708</v>
      </c>
      <c r="D21" s="10">
        <v>4</v>
      </c>
      <c r="E21" s="28">
        <f t="shared" si="1"/>
        <v>8.9916319467058834</v>
      </c>
      <c r="F21" s="2">
        <f t="shared" si="3"/>
        <v>0.29972106489019612</v>
      </c>
    </row>
    <row r="22" spans="1:6" x14ac:dyDescent="0.25">
      <c r="A22" s="2"/>
      <c r="B22" s="36">
        <f t="shared" si="2"/>
        <v>0.99999999999999989</v>
      </c>
      <c r="C22" s="36">
        <f t="shared" si="0"/>
        <v>2.7182818284590446</v>
      </c>
      <c r="D22" s="28">
        <v>1</v>
      </c>
      <c r="E22" s="28">
        <f t="shared" si="1"/>
        <v>2.7182818284590446</v>
      </c>
      <c r="F22" s="2">
        <f t="shared" si="3"/>
        <v>9.0609394281968153E-2</v>
      </c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 t="s">
        <v>8</v>
      </c>
      <c r="E24" s="2">
        <f>SUM(E12:E16)</f>
        <v>13.84554109352591</v>
      </c>
      <c r="F24" s="21">
        <f>SUM(F12:F22)</f>
        <v>1.4626814000997967</v>
      </c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6"/>
      <c r="C26" s="2"/>
      <c r="D26" s="6"/>
      <c r="E26" s="2"/>
      <c r="F26" s="2"/>
    </row>
    <row r="27" spans="1:6" x14ac:dyDescent="0.25">
      <c r="A27" s="2"/>
      <c r="B27" s="26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10"/>
    </row>
  </sheetData>
  <mergeCells count="2">
    <mergeCell ref="B26:B27"/>
    <mergeCell ref="A1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7165-4466-0746-A137-3D06D18B7B7B}">
  <sheetPr>
    <tabColor theme="0"/>
  </sheetPr>
  <dimension ref="A1:F21"/>
  <sheetViews>
    <sheetView zoomScale="130" zoomScaleNormal="130" workbookViewId="0">
      <selection activeCell="H22" sqref="H22"/>
    </sheetView>
  </sheetViews>
  <sheetFormatPr baseColWidth="10" defaultColWidth="11" defaultRowHeight="15.75" x14ac:dyDescent="0.25"/>
  <sheetData>
    <row r="1" spans="1:6" x14ac:dyDescent="0.25">
      <c r="A1" s="9" t="s">
        <v>16</v>
      </c>
      <c r="B1" s="20" t="s">
        <v>0</v>
      </c>
      <c r="C1" s="20">
        <v>0</v>
      </c>
      <c r="D1" s="2"/>
      <c r="E1" s="2"/>
      <c r="F1" s="2"/>
    </row>
    <row r="2" spans="1:6" x14ac:dyDescent="0.25">
      <c r="A2" s="2"/>
      <c r="B2" s="20" t="s">
        <v>1</v>
      </c>
      <c r="C2" s="20">
        <v>2</v>
      </c>
      <c r="D2" s="2"/>
      <c r="E2" s="2"/>
      <c r="F2" s="2"/>
    </row>
    <row r="3" spans="1:6" x14ac:dyDescent="0.25">
      <c r="A3" s="2"/>
      <c r="B3" s="20" t="s">
        <v>2</v>
      </c>
      <c r="C3" s="20">
        <v>4</v>
      </c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ht="31.5" x14ac:dyDescent="0.25">
      <c r="A5" s="3" t="s">
        <v>4</v>
      </c>
      <c r="B5" s="20" t="s">
        <v>3</v>
      </c>
      <c r="C5" s="20">
        <f>(C2-C1)/C3</f>
        <v>0.5</v>
      </c>
      <c r="D5" s="2"/>
      <c r="E5" s="20" t="s">
        <v>17</v>
      </c>
      <c r="F5" s="20">
        <f>(C2-C1)/(3*C3)</f>
        <v>0.16666666666666666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4" t="s">
        <v>5</v>
      </c>
      <c r="C7" s="19" t="s">
        <v>34</v>
      </c>
      <c r="D7" s="2"/>
      <c r="E7" s="2"/>
      <c r="F7" s="2"/>
    </row>
    <row r="8" spans="1:6" x14ac:dyDescent="0.25">
      <c r="A8" s="2"/>
      <c r="B8" s="4"/>
      <c r="C8" s="4"/>
      <c r="D8" s="5" t="s">
        <v>7</v>
      </c>
      <c r="E8" s="2"/>
      <c r="F8" s="2"/>
    </row>
    <row r="9" spans="1:6" x14ac:dyDescent="0.25">
      <c r="A9" s="2"/>
      <c r="B9" s="22">
        <v>0</v>
      </c>
      <c r="C9" s="22">
        <f>SQRT(1+B9^2)</f>
        <v>1</v>
      </c>
      <c r="D9" s="20">
        <v>1</v>
      </c>
      <c r="E9" s="20">
        <f>D9*C9</f>
        <v>1</v>
      </c>
      <c r="F9" s="2">
        <f>E9*$F$5</f>
        <v>0.16666666666666666</v>
      </c>
    </row>
    <row r="10" spans="1:6" x14ac:dyDescent="0.25">
      <c r="A10" s="2"/>
      <c r="B10" s="22">
        <f>B9+$C$5</f>
        <v>0.5</v>
      </c>
      <c r="C10" s="22">
        <f>SQRT(1+B10^2)</f>
        <v>1.1180339887498949</v>
      </c>
      <c r="D10" s="2">
        <v>4</v>
      </c>
      <c r="E10" s="20">
        <f>D10*C10</f>
        <v>4.4721359549995796</v>
      </c>
      <c r="F10" s="2">
        <f>E10*$F$5</f>
        <v>0.7453559924999299</v>
      </c>
    </row>
    <row r="11" spans="1:6" x14ac:dyDescent="0.25">
      <c r="A11" s="2"/>
      <c r="B11" s="22">
        <f>B10+$C$5</f>
        <v>1</v>
      </c>
      <c r="C11" s="22">
        <f>SQRT(1+B11^2)</f>
        <v>1.4142135623730951</v>
      </c>
      <c r="D11" s="2">
        <v>2</v>
      </c>
      <c r="E11" s="20">
        <f>D11*C11</f>
        <v>2.8284271247461903</v>
      </c>
      <c r="F11" s="2">
        <f>E11*$F$5</f>
        <v>0.47140452079103168</v>
      </c>
    </row>
    <row r="12" spans="1:6" x14ac:dyDescent="0.25">
      <c r="A12" s="2"/>
      <c r="B12" s="22">
        <f>B11+$C$5</f>
        <v>1.5</v>
      </c>
      <c r="C12" s="22">
        <f>SQRT(1+B12^2)</f>
        <v>1.8027756377319946</v>
      </c>
      <c r="D12" s="2">
        <v>4</v>
      </c>
      <c r="E12" s="20">
        <f>D12*C12</f>
        <v>7.2111025509279782</v>
      </c>
      <c r="F12" s="2">
        <f>E12*$F$5</f>
        <v>1.2018504251546629</v>
      </c>
    </row>
    <row r="13" spans="1:6" x14ac:dyDescent="0.25">
      <c r="A13" s="2"/>
      <c r="B13" s="22">
        <f>B12+$C$5</f>
        <v>2</v>
      </c>
      <c r="C13" s="22">
        <f>SQRT(1+B13^2)</f>
        <v>2.2360679774997898</v>
      </c>
      <c r="D13" s="20">
        <v>1</v>
      </c>
      <c r="E13" s="20">
        <f>D13*C13</f>
        <v>2.2360679774997898</v>
      </c>
      <c r="F13" s="2">
        <f>E13*$F$5</f>
        <v>0.37267799624996495</v>
      </c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 t="s">
        <v>8</v>
      </c>
      <c r="E15" s="2">
        <f>SUM(E9:E13)</f>
        <v>17.747733608173537</v>
      </c>
      <c r="F15" s="21">
        <f>SUM(F9:F13)</f>
        <v>2.9579556013622561</v>
      </c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6"/>
      <c r="C17" s="2"/>
      <c r="D17" s="6"/>
      <c r="E17" s="2"/>
      <c r="F17" s="2"/>
    </row>
    <row r="18" spans="1:6" x14ac:dyDescent="0.25">
      <c r="A18" s="2"/>
      <c r="B18" s="26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10"/>
    </row>
  </sheetData>
  <mergeCells count="1">
    <mergeCell ref="B17:B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5F96-8832-6C48-A082-752CC5005DB9}">
  <sheetPr>
    <tabColor theme="0"/>
  </sheetPr>
  <dimension ref="B1:Y36"/>
  <sheetViews>
    <sheetView zoomScale="85" zoomScaleNormal="85" workbookViewId="0">
      <selection activeCell="L37" sqref="L37"/>
    </sheetView>
  </sheetViews>
  <sheetFormatPr baseColWidth="10" defaultColWidth="10.875" defaultRowHeight="15.75" x14ac:dyDescent="0.25"/>
  <cols>
    <col min="1" max="3" width="10.875" style="1"/>
    <col min="4" max="5" width="11.5" style="1" bestFit="1" customWidth="1"/>
    <col min="6" max="8" width="10.875" style="1"/>
    <col min="9" max="9" width="12.125" style="1" bestFit="1" customWidth="1"/>
    <col min="10" max="16384" width="10.875" style="1"/>
  </cols>
  <sheetData>
    <row r="1" spans="2:25" x14ac:dyDescent="0.25">
      <c r="S1" s="37" t="s">
        <v>0</v>
      </c>
      <c r="T1" s="1">
        <v>0</v>
      </c>
    </row>
    <row r="2" spans="2:25" x14ac:dyDescent="0.25">
      <c r="B2" s="37" t="s">
        <v>0</v>
      </c>
      <c r="C2" s="1">
        <v>0</v>
      </c>
      <c r="S2" s="37" t="s">
        <v>1</v>
      </c>
      <c r="T2" s="1">
        <v>1.1000000000000001</v>
      </c>
    </row>
    <row r="3" spans="2:25" x14ac:dyDescent="0.25">
      <c r="B3" s="37" t="s">
        <v>1</v>
      </c>
      <c r="C3" s="1">
        <v>1.1000000000000001</v>
      </c>
      <c r="S3" s="37" t="s">
        <v>2</v>
      </c>
      <c r="T3" s="1">
        <v>20</v>
      </c>
    </row>
    <row r="4" spans="2:25" x14ac:dyDescent="0.25">
      <c r="B4" s="37" t="s">
        <v>2</v>
      </c>
      <c r="C4" s="1">
        <v>10</v>
      </c>
      <c r="S4" s="37" t="s">
        <v>23</v>
      </c>
      <c r="T4" s="1">
        <v>9</v>
      </c>
    </row>
    <row r="5" spans="2:25" x14ac:dyDescent="0.25">
      <c r="B5" s="37" t="s">
        <v>23</v>
      </c>
      <c r="C5" s="1">
        <v>9</v>
      </c>
      <c r="S5" s="17"/>
    </row>
    <row r="6" spans="2:25" x14ac:dyDescent="0.25">
      <c r="S6" s="37" t="s">
        <v>3</v>
      </c>
      <c r="T6" s="1">
        <f>(T2-T1)/T3</f>
        <v>5.5000000000000007E-2</v>
      </c>
      <c r="U6" s="37" t="s">
        <v>17</v>
      </c>
      <c r="V6" s="13">
        <f>T6/3</f>
        <v>1.8333333333333337E-2</v>
      </c>
      <c r="W6" s="37" t="s">
        <v>27</v>
      </c>
      <c r="X6" s="1">
        <f>_xlfn.GAMMA(5)</f>
        <v>24</v>
      </c>
    </row>
    <row r="7" spans="2:25" x14ac:dyDescent="0.25">
      <c r="B7" s="37" t="s">
        <v>3</v>
      </c>
      <c r="C7" s="1">
        <f>(C3-C2)/C4</f>
        <v>0.11000000000000001</v>
      </c>
      <c r="D7" s="37" t="s">
        <v>17</v>
      </c>
      <c r="E7" s="13">
        <f>C7/3</f>
        <v>3.6666666666666674E-2</v>
      </c>
      <c r="F7" s="37" t="s">
        <v>27</v>
      </c>
      <c r="G7" s="1">
        <f>_xlfn.GAMMA(5)</f>
        <v>24</v>
      </c>
      <c r="S7" s="17"/>
      <c r="U7" s="17"/>
    </row>
    <row r="8" spans="2:25" x14ac:dyDescent="0.25">
      <c r="S8" s="17"/>
      <c r="U8" s="17"/>
    </row>
    <row r="9" spans="2:25" x14ac:dyDescent="0.25">
      <c r="S9" s="17"/>
      <c r="U9" s="17"/>
    </row>
    <row r="10" spans="2:25" x14ac:dyDescent="0.25">
      <c r="R10" s="37" t="s">
        <v>28</v>
      </c>
      <c r="S10" s="37" t="s">
        <v>29</v>
      </c>
      <c r="T10" s="37" t="s">
        <v>24</v>
      </c>
      <c r="U10" s="37" t="s">
        <v>25</v>
      </c>
      <c r="V10" s="37" t="s">
        <v>26</v>
      </c>
      <c r="W10" s="37" t="s">
        <v>30</v>
      </c>
      <c r="X10" s="38" t="s">
        <v>7</v>
      </c>
    </row>
    <row r="11" spans="2:25" x14ac:dyDescent="0.25">
      <c r="R11" s="14">
        <v>0</v>
      </c>
      <c r="S11" s="14">
        <v>0</v>
      </c>
      <c r="T11" s="16">
        <f t="shared" ref="T11:T31" si="0">1+(S11^2)/$T$4</f>
        <v>1</v>
      </c>
      <c r="U11" s="14">
        <f>T11^((($T$4+1)/2)*-1)</f>
        <v>1</v>
      </c>
      <c r="V11" s="15">
        <f>_xlfn.GAMMA(($T$4+1)/2)/( (($T$4*PI())^0.5)*_xlfn.GAMMA(($T$4/2)))</f>
        <v>0.38803490887166858</v>
      </c>
      <c r="W11" s="16">
        <f>U11*V11</f>
        <v>0.38803490887166858</v>
      </c>
      <c r="X11" s="1">
        <v>1</v>
      </c>
      <c r="Y11" s="12">
        <f>W11*X11*$V$6</f>
        <v>7.1139733293139251E-3</v>
      </c>
    </row>
    <row r="12" spans="2:25" x14ac:dyDescent="0.25">
      <c r="R12" s="14">
        <v>1</v>
      </c>
      <c r="S12" s="14">
        <f t="shared" ref="S12:S31" si="1">S11+$T$6</f>
        <v>5.5000000000000007E-2</v>
      </c>
      <c r="T12" s="16">
        <f t="shared" si="0"/>
        <v>1.0003361111111111</v>
      </c>
      <c r="U12" s="14">
        <f t="shared" ref="U12:U31" si="2">T12^((($T$4+1)/2)*-1)</f>
        <v>0.99832113767654795</v>
      </c>
      <c r="V12" s="15">
        <f t="shared" ref="V12:V31" si="3">_xlfn.GAMMA(($T$4+1)/2)/( (($T$4*PI())^0.5)*_xlfn.GAMMA(($T$4/2)))</f>
        <v>0.38803490887166858</v>
      </c>
      <c r="W12" s="16">
        <f t="shared" ref="W12:W31" si="4">U12*V12</f>
        <v>0.38738345168297977</v>
      </c>
      <c r="X12" s="1">
        <v>4</v>
      </c>
      <c r="Y12" s="12">
        <f t="shared" ref="Y12:Y31" si="5">W12*X12*$V$6</f>
        <v>2.8408119790085187E-2</v>
      </c>
    </row>
    <row r="13" spans="2:25" x14ac:dyDescent="0.25">
      <c r="R13" s="14">
        <v>2</v>
      </c>
      <c r="S13" s="14">
        <f t="shared" si="1"/>
        <v>0.11000000000000001</v>
      </c>
      <c r="T13" s="16">
        <f t="shared" si="0"/>
        <v>1.0013444444444444</v>
      </c>
      <c r="U13" s="14">
        <f t="shared" si="2"/>
        <v>0.99330480591452186</v>
      </c>
      <c r="V13" s="15">
        <f t="shared" si="3"/>
        <v>0.38803490887166858</v>
      </c>
      <c r="W13" s="16">
        <f t="shared" si="4"/>
        <v>0.38543693984483196</v>
      </c>
      <c r="X13" s="1">
        <v>2</v>
      </c>
      <c r="Y13" s="12">
        <f t="shared" si="5"/>
        <v>1.4132687794310508E-2</v>
      </c>
    </row>
    <row r="14" spans="2:25" x14ac:dyDescent="0.25">
      <c r="H14" s="37" t="s">
        <v>28</v>
      </c>
      <c r="I14" s="37" t="s">
        <v>29</v>
      </c>
      <c r="J14" s="37" t="s">
        <v>24</v>
      </c>
      <c r="K14" s="37" t="s">
        <v>25</v>
      </c>
      <c r="L14" s="37" t="s">
        <v>26</v>
      </c>
      <c r="M14" s="37" t="s">
        <v>30</v>
      </c>
      <c r="N14" s="37" t="s">
        <v>7</v>
      </c>
      <c r="R14" s="14">
        <v>3</v>
      </c>
      <c r="S14" s="14">
        <f t="shared" si="1"/>
        <v>0.16500000000000004</v>
      </c>
      <c r="T14" s="16">
        <f t="shared" si="0"/>
        <v>1.0030250000000001</v>
      </c>
      <c r="U14" s="14">
        <f t="shared" si="2"/>
        <v>0.98501129638219853</v>
      </c>
      <c r="V14" s="15">
        <f t="shared" si="3"/>
        <v>0.38803490887166858</v>
      </c>
      <c r="W14" s="16">
        <f t="shared" si="4"/>
        <v>0.38221876862923054</v>
      </c>
      <c r="X14" s="1">
        <v>4</v>
      </c>
      <c r="Y14" s="12">
        <f t="shared" si="5"/>
        <v>2.8029376366143579E-2</v>
      </c>
    </row>
    <row r="15" spans="2:25" x14ac:dyDescent="0.25">
      <c r="H15" s="14">
        <v>0</v>
      </c>
      <c r="I15" s="14">
        <v>0</v>
      </c>
      <c r="J15" s="14">
        <f t="shared" ref="J15:J25" si="6">1+(I15^2)/$C$5</f>
        <v>1</v>
      </c>
      <c r="K15" s="14">
        <f t="shared" ref="K15:K25" si="7">J15^((($C$5+1)/2)*-1)</f>
        <v>1</v>
      </c>
      <c r="L15" s="15">
        <f t="shared" ref="L15:L25" si="8">_xlfn.GAMMA(($C$5+1)/2)/( (($C$5*PI())^0.5)*_xlfn.GAMMA(($C$5/2)))</f>
        <v>0.38803490887166858</v>
      </c>
      <c r="M15" s="16">
        <f>K15*L15</f>
        <v>0.38803490887166858</v>
      </c>
      <c r="N15" s="1">
        <v>1</v>
      </c>
      <c r="O15" s="12">
        <f t="shared" ref="O15:O25" si="9">M15*N15*$E$7</f>
        <v>1.422794665862785E-2</v>
      </c>
      <c r="R15" s="14">
        <v>4</v>
      </c>
      <c r="S15" s="14">
        <f t="shared" si="1"/>
        <v>0.22000000000000003</v>
      </c>
      <c r="T15" s="16">
        <f t="shared" si="0"/>
        <v>1.0053777777777777</v>
      </c>
      <c r="U15" s="14">
        <f t="shared" si="2"/>
        <v>0.97353953302484653</v>
      </c>
      <c r="V15" s="15">
        <f t="shared" si="3"/>
        <v>0.38803490887166858</v>
      </c>
      <c r="W15" s="16">
        <f t="shared" si="4"/>
        <v>0.37776732398026308</v>
      </c>
      <c r="X15" s="1">
        <v>2</v>
      </c>
      <c r="Y15" s="12">
        <f t="shared" si="5"/>
        <v>1.3851468545942982E-2</v>
      </c>
    </row>
    <row r="16" spans="2:25" x14ac:dyDescent="0.25">
      <c r="H16" s="14">
        <v>1</v>
      </c>
      <c r="I16" s="14">
        <f t="shared" ref="I16:I25" si="10">I15+$C$7</f>
        <v>0.11000000000000001</v>
      </c>
      <c r="J16" s="16">
        <f t="shared" si="6"/>
        <v>1.0013444444444444</v>
      </c>
      <c r="K16" s="16">
        <f t="shared" si="7"/>
        <v>0.99330480591452186</v>
      </c>
      <c r="L16" s="15">
        <f t="shared" si="8"/>
        <v>0.38803490887166858</v>
      </c>
      <c r="M16" s="16">
        <f t="shared" ref="M16:M25" si="11">K16*L16</f>
        <v>0.38543693984483196</v>
      </c>
      <c r="N16" s="1">
        <v>4</v>
      </c>
      <c r="O16" s="12">
        <f t="shared" si="9"/>
        <v>5.6530751177242031E-2</v>
      </c>
      <c r="R16" s="14">
        <v>5</v>
      </c>
      <c r="S16" s="14">
        <f t="shared" si="1"/>
        <v>0.27500000000000002</v>
      </c>
      <c r="T16" s="16">
        <f t="shared" si="0"/>
        <v>1.0084027777777778</v>
      </c>
      <c r="U16" s="14">
        <f t="shared" si="2"/>
        <v>0.9590247897659846</v>
      </c>
      <c r="V16" s="15">
        <f t="shared" si="3"/>
        <v>0.38803490887166858</v>
      </c>
      <c r="W16" s="16">
        <f t="shared" si="4"/>
        <v>0.37213509690251495</v>
      </c>
      <c r="X16" s="1">
        <v>4</v>
      </c>
      <c r="Y16" s="12">
        <f t="shared" si="5"/>
        <v>2.7289907106184435E-2</v>
      </c>
    </row>
    <row r="17" spans="8:25" x14ac:dyDescent="0.25">
      <c r="H17" s="14">
        <v>2</v>
      </c>
      <c r="I17" s="14">
        <f t="shared" si="10"/>
        <v>0.22000000000000003</v>
      </c>
      <c r="J17" s="16">
        <f t="shared" si="6"/>
        <v>1.0053777777777777</v>
      </c>
      <c r="K17" s="16">
        <f t="shared" si="7"/>
        <v>0.97353953302484653</v>
      </c>
      <c r="L17" s="15">
        <f t="shared" si="8"/>
        <v>0.38803490887166858</v>
      </c>
      <c r="M17" s="16">
        <f t="shared" si="11"/>
        <v>0.37776732398026308</v>
      </c>
      <c r="N17" s="1">
        <v>2</v>
      </c>
      <c r="O17" s="12">
        <f t="shared" si="9"/>
        <v>2.7702937091885965E-2</v>
      </c>
      <c r="R17" s="14">
        <v>6</v>
      </c>
      <c r="S17" s="14">
        <f t="shared" si="1"/>
        <v>0.33</v>
      </c>
      <c r="T17" s="16">
        <f t="shared" si="0"/>
        <v>1.0121</v>
      </c>
      <c r="U17" s="14">
        <f t="shared" si="2"/>
        <v>0.94163561384277394</v>
      </c>
      <c r="V17" s="15">
        <f t="shared" si="3"/>
        <v>0.38803490887166858</v>
      </c>
      <c r="W17" s="16">
        <f t="shared" si="4"/>
        <v>0.36538748960779849</v>
      </c>
      <c r="X17" s="1">
        <v>2</v>
      </c>
      <c r="Y17" s="12">
        <f t="shared" si="5"/>
        <v>1.3397541285619281E-2</v>
      </c>
    </row>
    <row r="18" spans="8:25" x14ac:dyDescent="0.25">
      <c r="H18" s="14">
        <v>3</v>
      </c>
      <c r="I18" s="14">
        <f t="shared" si="10"/>
        <v>0.33000000000000007</v>
      </c>
      <c r="J18" s="16">
        <f t="shared" si="6"/>
        <v>1.0121</v>
      </c>
      <c r="K18" s="16">
        <f t="shared" si="7"/>
        <v>0.94163561384277394</v>
      </c>
      <c r="L18" s="15">
        <f t="shared" si="8"/>
        <v>0.38803490887166858</v>
      </c>
      <c r="M18" s="16">
        <f t="shared" si="11"/>
        <v>0.36538748960779849</v>
      </c>
      <c r="N18" s="1">
        <v>4</v>
      </c>
      <c r="O18" s="12">
        <f t="shared" si="9"/>
        <v>5.3590165142477122E-2</v>
      </c>
      <c r="R18" s="14">
        <v>7</v>
      </c>
      <c r="S18" s="14">
        <f t="shared" si="1"/>
        <v>0.38500000000000001</v>
      </c>
      <c r="T18" s="16">
        <f t="shared" si="0"/>
        <v>1.0164694444444444</v>
      </c>
      <c r="U18" s="14">
        <f t="shared" si="2"/>
        <v>0.92157006574884326</v>
      </c>
      <c r="V18" s="15">
        <f t="shared" si="3"/>
        <v>0.38803490887166858</v>
      </c>
      <c r="W18" s="16">
        <f t="shared" si="4"/>
        <v>0.35760135648171004</v>
      </c>
      <c r="X18" s="1">
        <v>4</v>
      </c>
      <c r="Y18" s="12">
        <f t="shared" si="5"/>
        <v>2.6224099475325408E-2</v>
      </c>
    </row>
    <row r="19" spans="8:25" x14ac:dyDescent="0.25">
      <c r="H19" s="14">
        <v>4</v>
      </c>
      <c r="I19" s="14">
        <f t="shared" si="10"/>
        <v>0.44000000000000006</v>
      </c>
      <c r="J19" s="16">
        <f t="shared" si="6"/>
        <v>1.021511111111111</v>
      </c>
      <c r="K19" s="16">
        <f t="shared" si="7"/>
        <v>0.89905140824732865</v>
      </c>
      <c r="L19" s="15">
        <f t="shared" si="8"/>
        <v>0.38803490887166858</v>
      </c>
      <c r="M19" s="16">
        <f t="shared" si="11"/>
        <v>0.34886333127019747</v>
      </c>
      <c r="N19" s="1">
        <v>2</v>
      </c>
      <c r="O19" s="12">
        <f t="shared" si="9"/>
        <v>2.5583310959814486E-2</v>
      </c>
      <c r="R19" s="14">
        <v>8</v>
      </c>
      <c r="S19" s="14">
        <f t="shared" si="1"/>
        <v>0.44</v>
      </c>
      <c r="T19" s="16">
        <f t="shared" si="0"/>
        <v>1.021511111111111</v>
      </c>
      <c r="U19" s="14">
        <f t="shared" si="2"/>
        <v>0.89905140824732865</v>
      </c>
      <c r="V19" s="15">
        <f t="shared" si="3"/>
        <v>0.38803490887166858</v>
      </c>
      <c r="W19" s="16">
        <f t="shared" si="4"/>
        <v>0.34886333127019747</v>
      </c>
      <c r="X19" s="1">
        <v>2</v>
      </c>
      <c r="Y19" s="12">
        <f t="shared" si="5"/>
        <v>1.2791655479907243E-2</v>
      </c>
    </row>
    <row r="20" spans="8:25" x14ac:dyDescent="0.25">
      <c r="H20" s="14">
        <v>5</v>
      </c>
      <c r="I20" s="14">
        <f t="shared" si="10"/>
        <v>0.55000000000000004</v>
      </c>
      <c r="J20" s="16">
        <f t="shared" si="6"/>
        <v>1.033611111111111</v>
      </c>
      <c r="K20" s="16">
        <f t="shared" si="7"/>
        <v>0.84764529108513276</v>
      </c>
      <c r="L20" s="15">
        <f t="shared" si="8"/>
        <v>0.38803490887166858</v>
      </c>
      <c r="M20" s="16">
        <f t="shared" si="11"/>
        <v>0.32891596328171846</v>
      </c>
      <c r="N20" s="1">
        <v>4</v>
      </c>
      <c r="O20" s="12">
        <f t="shared" si="9"/>
        <v>4.824100794798538E-2</v>
      </c>
      <c r="R20" s="14">
        <v>9</v>
      </c>
      <c r="S20" s="14">
        <f t="shared" si="1"/>
        <v>0.495</v>
      </c>
      <c r="T20" s="16">
        <f t="shared" si="0"/>
        <v>1.0272250000000001</v>
      </c>
      <c r="U20" s="14">
        <f t="shared" si="2"/>
        <v>0.87432339175229901</v>
      </c>
      <c r="V20" s="15">
        <f t="shared" si="3"/>
        <v>0.38803490887166858</v>
      </c>
      <c r="W20" s="16">
        <f t="shared" si="4"/>
        <v>0.33926799764297155</v>
      </c>
      <c r="X20" s="1">
        <v>4</v>
      </c>
      <c r="Y20" s="12">
        <f t="shared" si="5"/>
        <v>2.4879653160484586E-2</v>
      </c>
    </row>
    <row r="21" spans="8:25" x14ac:dyDescent="0.25">
      <c r="H21" s="14">
        <v>6</v>
      </c>
      <c r="I21" s="14">
        <f t="shared" si="10"/>
        <v>0.66</v>
      </c>
      <c r="J21" s="16">
        <f t="shared" si="6"/>
        <v>1.0484</v>
      </c>
      <c r="K21" s="16">
        <f t="shared" si="7"/>
        <v>0.78952327713284876</v>
      </c>
      <c r="L21" s="15">
        <f t="shared" si="8"/>
        <v>0.38803490887166858</v>
      </c>
      <c r="M21" s="16">
        <f t="shared" si="11"/>
        <v>0.30636259289430612</v>
      </c>
      <c r="N21" s="1">
        <v>2</v>
      </c>
      <c r="O21" s="12">
        <f t="shared" si="9"/>
        <v>2.2466590145582454E-2</v>
      </c>
      <c r="R21" s="14">
        <v>10</v>
      </c>
      <c r="S21" s="14">
        <f t="shared" si="1"/>
        <v>0.55000000000000004</v>
      </c>
      <c r="T21" s="16">
        <f t="shared" si="0"/>
        <v>1.033611111111111</v>
      </c>
      <c r="U21" s="14">
        <f t="shared" si="2"/>
        <v>0.84764529108513276</v>
      </c>
      <c r="V21" s="15">
        <f t="shared" si="3"/>
        <v>0.38803490887166858</v>
      </c>
      <c r="W21" s="16">
        <f t="shared" si="4"/>
        <v>0.32891596328171846</v>
      </c>
      <c r="X21" s="1">
        <v>2</v>
      </c>
      <c r="Y21" s="12">
        <f t="shared" si="5"/>
        <v>1.2060251986996345E-2</v>
      </c>
    </row>
    <row r="22" spans="8:25" x14ac:dyDescent="0.25">
      <c r="H22" s="14">
        <v>7</v>
      </c>
      <c r="I22" s="14">
        <f t="shared" si="10"/>
        <v>0.77</v>
      </c>
      <c r="J22" s="16">
        <f t="shared" si="6"/>
        <v>1.0658777777777777</v>
      </c>
      <c r="K22" s="16">
        <f t="shared" si="7"/>
        <v>0.7268804042058904</v>
      </c>
      <c r="L22" s="15">
        <f t="shared" si="8"/>
        <v>0.38803490887166858</v>
      </c>
      <c r="M22" s="16">
        <f t="shared" si="11"/>
        <v>0.28205497140663432</v>
      </c>
      <c r="N22" s="1">
        <v>4</v>
      </c>
      <c r="O22" s="12">
        <f t="shared" si="9"/>
        <v>4.136806247297304E-2</v>
      </c>
      <c r="R22" s="14">
        <v>11</v>
      </c>
      <c r="S22" s="14">
        <f t="shared" si="1"/>
        <v>0.60500000000000009</v>
      </c>
      <c r="T22" s="16">
        <f t="shared" si="0"/>
        <v>1.0406694444444444</v>
      </c>
      <c r="U22" s="14">
        <f t="shared" si="2"/>
        <v>0.81928684917787131</v>
      </c>
      <c r="V22" s="15">
        <f t="shared" si="3"/>
        <v>0.38803490887166858</v>
      </c>
      <c r="W22" s="16">
        <f t="shared" si="4"/>
        <v>0.31791189786049179</v>
      </c>
      <c r="X22" s="1">
        <v>4</v>
      </c>
      <c r="Y22" s="12">
        <f t="shared" si="5"/>
        <v>2.3313539176436068E-2</v>
      </c>
    </row>
    <row r="23" spans="8:25" x14ac:dyDescent="0.25">
      <c r="H23" s="14">
        <v>8</v>
      </c>
      <c r="I23" s="14">
        <f t="shared" si="10"/>
        <v>0.88</v>
      </c>
      <c r="J23" s="16">
        <f t="shared" si="6"/>
        <v>1.0860444444444444</v>
      </c>
      <c r="K23" s="16">
        <f t="shared" si="7"/>
        <v>0.66185371096141032</v>
      </c>
      <c r="L23" s="15">
        <f t="shared" si="8"/>
        <v>0.38803490887166858</v>
      </c>
      <c r="M23" s="16">
        <f t="shared" si="11"/>
        <v>0.25682234441928653</v>
      </c>
      <c r="N23" s="1">
        <v>2</v>
      </c>
      <c r="O23" s="12">
        <f t="shared" si="9"/>
        <v>1.8833638590747683E-2</v>
      </c>
      <c r="R23" s="14">
        <v>12</v>
      </c>
      <c r="S23" s="14">
        <f t="shared" si="1"/>
        <v>0.66000000000000014</v>
      </c>
      <c r="T23" s="16">
        <f t="shared" si="0"/>
        <v>1.0484</v>
      </c>
      <c r="U23" s="14">
        <f t="shared" si="2"/>
        <v>0.78952327713284876</v>
      </c>
      <c r="V23" s="15">
        <f t="shared" si="3"/>
        <v>0.38803490887166858</v>
      </c>
      <c r="W23" s="16">
        <f t="shared" si="4"/>
        <v>0.30636259289430612</v>
      </c>
      <c r="X23" s="1">
        <v>2</v>
      </c>
      <c r="Y23" s="12">
        <f t="shared" si="5"/>
        <v>1.1233295072791227E-2</v>
      </c>
    </row>
    <row r="24" spans="8:25" x14ac:dyDescent="0.25">
      <c r="H24" s="14">
        <v>9</v>
      </c>
      <c r="I24" s="14">
        <f t="shared" si="10"/>
        <v>0.99</v>
      </c>
      <c r="J24" s="16">
        <f t="shared" si="6"/>
        <v>1.1089</v>
      </c>
      <c r="K24" s="16">
        <f t="shared" si="7"/>
        <v>0.59640061501180708</v>
      </c>
      <c r="L24" s="15">
        <f t="shared" si="8"/>
        <v>0.38803490887166858</v>
      </c>
      <c r="M24" s="16">
        <f t="shared" si="11"/>
        <v>0.23142425829711366</v>
      </c>
      <c r="N24" s="1">
        <v>4</v>
      </c>
      <c r="O24" s="12">
        <f t="shared" si="9"/>
        <v>3.3942224550243344E-2</v>
      </c>
      <c r="R24" s="14">
        <v>13</v>
      </c>
      <c r="S24" s="14">
        <f t="shared" si="1"/>
        <v>0.71500000000000019</v>
      </c>
      <c r="T24" s="16">
        <f t="shared" si="0"/>
        <v>1.0568027777777778</v>
      </c>
      <c r="U24" s="14">
        <f t="shared" si="2"/>
        <v>0.75863044794310541</v>
      </c>
      <c r="V24" s="15">
        <f t="shared" si="3"/>
        <v>0.38803490887166858</v>
      </c>
      <c r="W24" s="16">
        <f t="shared" si="4"/>
        <v>0.29437509673487605</v>
      </c>
      <c r="X24" s="1">
        <v>4</v>
      </c>
      <c r="Y24" s="12">
        <f t="shared" si="5"/>
        <v>2.1587507093890915E-2</v>
      </c>
    </row>
    <row r="25" spans="8:25" x14ac:dyDescent="0.25">
      <c r="H25" s="14">
        <v>10</v>
      </c>
      <c r="I25" s="14">
        <f t="shared" si="10"/>
        <v>1.1000000000000001</v>
      </c>
      <c r="J25" s="16">
        <f t="shared" si="6"/>
        <v>1.1344444444444446</v>
      </c>
      <c r="K25" s="16">
        <f t="shared" si="7"/>
        <v>0.53221098804064126</v>
      </c>
      <c r="L25" s="15">
        <f t="shared" si="8"/>
        <v>0.38803490887166858</v>
      </c>
      <c r="M25" s="16">
        <f t="shared" si="11"/>
        <v>0.20651644224485094</v>
      </c>
      <c r="N25" s="1">
        <v>1</v>
      </c>
      <c r="O25" s="12">
        <f t="shared" si="9"/>
        <v>7.5722695489778696E-3</v>
      </c>
      <c r="R25" s="14">
        <v>14</v>
      </c>
      <c r="S25" s="14">
        <f t="shared" si="1"/>
        <v>0.77000000000000024</v>
      </c>
      <c r="T25" s="16">
        <f t="shared" si="0"/>
        <v>1.0658777777777777</v>
      </c>
      <c r="U25" s="14">
        <f t="shared" si="2"/>
        <v>0.7268804042058904</v>
      </c>
      <c r="V25" s="15">
        <f t="shared" si="3"/>
        <v>0.38803490887166858</v>
      </c>
      <c r="W25" s="16">
        <f t="shared" si="4"/>
        <v>0.28205497140663432</v>
      </c>
      <c r="X25" s="1">
        <v>2</v>
      </c>
      <c r="Y25" s="12">
        <f t="shared" si="5"/>
        <v>1.034201561824326E-2</v>
      </c>
    </row>
    <row r="26" spans="8:25" x14ac:dyDescent="0.25">
      <c r="R26" s="14">
        <v>15</v>
      </c>
      <c r="S26" s="14">
        <f t="shared" si="1"/>
        <v>0.82500000000000029</v>
      </c>
      <c r="T26" s="16">
        <f t="shared" si="0"/>
        <v>1.0756250000000001</v>
      </c>
      <c r="U26" s="14">
        <f t="shared" si="2"/>
        <v>0.69453727958631795</v>
      </c>
      <c r="V26" s="15">
        <f t="shared" si="3"/>
        <v>0.38803490887166858</v>
      </c>
      <c r="W26" s="16">
        <f t="shared" si="4"/>
        <v>0.26950470999225351</v>
      </c>
      <c r="X26" s="1">
        <v>4</v>
      </c>
      <c r="Y26" s="12">
        <f t="shared" si="5"/>
        <v>1.9763678732765261E-2</v>
      </c>
    </row>
    <row r="27" spans="8:25" x14ac:dyDescent="0.25">
      <c r="N27" s="37" t="s">
        <v>8</v>
      </c>
      <c r="O27" s="1">
        <f>SUM(O15:O25)</f>
        <v>0.35005890428655723</v>
      </c>
      <c r="R27" s="14">
        <v>16</v>
      </c>
      <c r="S27" s="14">
        <f t="shared" si="1"/>
        <v>0.88000000000000034</v>
      </c>
      <c r="T27" s="16">
        <f t="shared" si="0"/>
        <v>1.0860444444444446</v>
      </c>
      <c r="U27" s="14">
        <f t="shared" si="2"/>
        <v>0.66185371096140966</v>
      </c>
      <c r="V27" s="15">
        <f t="shared" si="3"/>
        <v>0.38803490887166858</v>
      </c>
      <c r="W27" s="16">
        <f t="shared" si="4"/>
        <v>0.25682234441928625</v>
      </c>
      <c r="X27" s="1">
        <v>2</v>
      </c>
      <c r="Y27" s="12">
        <f t="shared" si="5"/>
        <v>9.4168192953738312E-3</v>
      </c>
    </row>
    <row r="28" spans="8:25" x14ac:dyDescent="0.25">
      <c r="R28" s="14">
        <v>17</v>
      </c>
      <c r="S28" s="14">
        <f t="shared" si="1"/>
        <v>0.93500000000000039</v>
      </c>
      <c r="T28" s="16">
        <f t="shared" si="0"/>
        <v>1.0971361111111111</v>
      </c>
      <c r="U28" s="14">
        <f t="shared" si="2"/>
        <v>0.62906779443589</v>
      </c>
      <c r="V28" s="15">
        <f t="shared" si="3"/>
        <v>0.38803490887166858</v>
      </c>
      <c r="W28" s="16">
        <f t="shared" si="4"/>
        <v>0.24410026428803211</v>
      </c>
      <c r="X28" s="1">
        <v>4</v>
      </c>
      <c r="Y28" s="12">
        <f t="shared" si="5"/>
        <v>1.7900686047789025E-2</v>
      </c>
    </row>
    <row r="29" spans="8:25" x14ac:dyDescent="0.25">
      <c r="R29" s="14">
        <v>18</v>
      </c>
      <c r="S29" s="14">
        <f t="shared" si="1"/>
        <v>0.99000000000000044</v>
      </c>
      <c r="T29" s="16">
        <f t="shared" si="0"/>
        <v>1.1089</v>
      </c>
      <c r="U29" s="14">
        <f t="shared" si="2"/>
        <v>0.59640061501180708</v>
      </c>
      <c r="V29" s="15">
        <f t="shared" si="3"/>
        <v>0.38803490887166858</v>
      </c>
      <c r="W29" s="16">
        <f t="shared" si="4"/>
        <v>0.23142425829711366</v>
      </c>
      <c r="X29" s="1">
        <v>2</v>
      </c>
      <c r="Y29" s="12">
        <f t="shared" si="5"/>
        <v>8.485556137560836E-3</v>
      </c>
    </row>
    <row r="30" spans="8:25" x14ac:dyDescent="0.25">
      <c r="R30" s="14">
        <v>19</v>
      </c>
      <c r="S30" s="14">
        <f t="shared" si="1"/>
        <v>1.0450000000000004</v>
      </c>
      <c r="T30" s="16">
        <f t="shared" si="0"/>
        <v>1.1213361111111111</v>
      </c>
      <c r="U30" s="14">
        <f t="shared" si="2"/>
        <v>0.56405435768958956</v>
      </c>
      <c r="V30" s="15">
        <f t="shared" si="3"/>
        <v>0.38803490887166858</v>
      </c>
      <c r="W30" s="16">
        <f t="shared" si="4"/>
        <v>0.21887278128474744</v>
      </c>
      <c r="X30" s="1">
        <v>4</v>
      </c>
      <c r="Y30" s="12">
        <f t="shared" si="5"/>
        <v>1.6050670627548148E-2</v>
      </c>
    </row>
    <row r="31" spans="8:25" x14ac:dyDescent="0.25">
      <c r="R31" s="14">
        <v>20</v>
      </c>
      <c r="S31" s="14">
        <f t="shared" si="1"/>
        <v>1.1000000000000003</v>
      </c>
      <c r="T31" s="16">
        <f t="shared" si="0"/>
        <v>1.1344444444444446</v>
      </c>
      <c r="U31" s="14">
        <f t="shared" si="2"/>
        <v>0.53221098804064126</v>
      </c>
      <c r="V31" s="15">
        <f t="shared" si="3"/>
        <v>0.38803490887166858</v>
      </c>
      <c r="W31" s="16">
        <f t="shared" si="4"/>
        <v>0.20651644224485094</v>
      </c>
      <c r="X31" s="1">
        <v>1</v>
      </c>
      <c r="Y31" s="12">
        <f t="shared" si="5"/>
        <v>3.7861347744889348E-3</v>
      </c>
    </row>
    <row r="33" spans="14:25" x14ac:dyDescent="0.25">
      <c r="X33" s="37" t="s">
        <v>8</v>
      </c>
      <c r="Y33" s="12">
        <f>SUM(Y11:Y31)</f>
        <v>0.35005863689720107</v>
      </c>
    </row>
    <row r="34" spans="14:25" x14ac:dyDescent="0.25">
      <c r="N34" s="37" t="s">
        <v>22</v>
      </c>
      <c r="O34" s="1">
        <v>1.0000000000000001E-5</v>
      </c>
      <c r="P34" s="27">
        <f>ABS(O36-O35)</f>
        <v>2.6738935615666648E-7</v>
      </c>
    </row>
    <row r="35" spans="14:25" x14ac:dyDescent="0.25">
      <c r="N35" s="37" t="s">
        <v>31</v>
      </c>
      <c r="O35" s="1">
        <f>O27</f>
        <v>0.35005890428655723</v>
      </c>
      <c r="P35" s="27"/>
    </row>
    <row r="36" spans="14:25" x14ac:dyDescent="0.25">
      <c r="N36" s="37" t="s">
        <v>32</v>
      </c>
      <c r="O36" s="12">
        <f>Y33</f>
        <v>0.35005863689720107</v>
      </c>
      <c r="P36" s="27"/>
    </row>
  </sheetData>
  <mergeCells count="1">
    <mergeCell ref="P34:P3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878B-2516-1043-A6EB-0097838CD78F}">
  <sheetPr>
    <tabColor theme="0"/>
  </sheetPr>
  <dimension ref="A1:AA33"/>
  <sheetViews>
    <sheetView topLeftCell="F16" zoomScaleNormal="100" workbookViewId="0">
      <selection activeCell="S6" activeCellId="1" sqref="Q6 S6"/>
    </sheetView>
  </sheetViews>
  <sheetFormatPr baseColWidth="10" defaultColWidth="11" defaultRowHeight="15.75" x14ac:dyDescent="0.25"/>
  <cols>
    <col min="12" max="12" width="12.125" bestFit="1" customWidth="1"/>
    <col min="20" max="20" width="11.5" bestFit="1" customWidth="1"/>
  </cols>
  <sheetData>
    <row r="1" spans="1:23" x14ac:dyDescent="0.25">
      <c r="A1" s="1"/>
      <c r="B1" s="23" t="s">
        <v>0</v>
      </c>
      <c r="C1" s="1">
        <v>0</v>
      </c>
      <c r="D1" s="1"/>
      <c r="E1" s="1"/>
      <c r="F1" s="1"/>
      <c r="G1" s="1"/>
      <c r="H1" s="1"/>
      <c r="P1" s="1"/>
      <c r="Q1" s="37" t="s">
        <v>0</v>
      </c>
      <c r="R1" s="1">
        <v>0</v>
      </c>
      <c r="S1" s="1"/>
      <c r="T1" s="1"/>
      <c r="U1" s="1"/>
      <c r="V1" s="1"/>
      <c r="W1" s="1"/>
    </row>
    <row r="2" spans="1:23" x14ac:dyDescent="0.25">
      <c r="A2" s="1"/>
      <c r="B2" s="23" t="s">
        <v>1</v>
      </c>
      <c r="C2" s="1">
        <v>1.1812</v>
      </c>
      <c r="D2" s="1"/>
      <c r="E2" s="1"/>
      <c r="F2" s="1"/>
      <c r="G2" s="1"/>
      <c r="H2" s="1"/>
      <c r="P2" s="1"/>
      <c r="Q2" s="37" t="s">
        <v>1</v>
      </c>
      <c r="R2" s="1">
        <v>1.1812</v>
      </c>
      <c r="S2" s="1"/>
      <c r="T2" s="1"/>
      <c r="U2" s="1"/>
      <c r="V2" s="1"/>
      <c r="W2" s="1"/>
    </row>
    <row r="3" spans="1:23" x14ac:dyDescent="0.25">
      <c r="A3" s="1"/>
      <c r="B3" s="23" t="s">
        <v>2</v>
      </c>
      <c r="C3" s="1">
        <v>10</v>
      </c>
      <c r="D3" s="1"/>
      <c r="E3" s="1"/>
      <c r="F3" s="1"/>
      <c r="G3" s="1"/>
      <c r="H3" s="1"/>
      <c r="P3" s="1"/>
      <c r="Q3" s="37" t="s">
        <v>2</v>
      </c>
      <c r="R3" s="1">
        <v>20</v>
      </c>
      <c r="S3" s="1"/>
      <c r="T3" s="1"/>
      <c r="U3" s="1"/>
      <c r="V3" s="1"/>
      <c r="W3" s="1"/>
    </row>
    <row r="4" spans="1:23" x14ac:dyDescent="0.25">
      <c r="A4" s="1"/>
      <c r="B4" s="23" t="s">
        <v>23</v>
      </c>
      <c r="C4" s="1">
        <v>10</v>
      </c>
      <c r="D4" s="1"/>
      <c r="E4" s="1"/>
      <c r="F4" s="1"/>
      <c r="G4" s="1"/>
      <c r="H4" s="1"/>
      <c r="P4" s="1"/>
      <c r="Q4" s="37" t="s">
        <v>23</v>
      </c>
      <c r="R4" s="1">
        <v>10</v>
      </c>
      <c r="S4" s="1"/>
      <c r="T4" s="1"/>
      <c r="U4" s="1"/>
      <c r="V4" s="1"/>
      <c r="W4" s="1"/>
    </row>
    <row r="5" spans="1:23" x14ac:dyDescent="0.25">
      <c r="A5" s="1"/>
      <c r="B5" s="1"/>
      <c r="C5" s="1"/>
      <c r="D5" s="1"/>
      <c r="E5" s="1"/>
      <c r="F5" s="1"/>
      <c r="G5" s="1"/>
      <c r="H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23" t="s">
        <v>3</v>
      </c>
      <c r="C6" s="1">
        <f>(C2-C1)/C3</f>
        <v>0.11812</v>
      </c>
      <c r="D6" s="23" t="s">
        <v>17</v>
      </c>
      <c r="E6" s="13">
        <f>C6/3</f>
        <v>3.9373333333333337E-2</v>
      </c>
      <c r="F6" s="17"/>
      <c r="G6" s="17"/>
      <c r="H6" s="1"/>
      <c r="P6" s="1"/>
      <c r="Q6" s="37" t="s">
        <v>3</v>
      </c>
      <c r="R6" s="1">
        <f>(R2-R1)/R3</f>
        <v>5.9060000000000001E-2</v>
      </c>
      <c r="S6" s="37" t="s">
        <v>17</v>
      </c>
      <c r="T6" s="13">
        <f>R6/3</f>
        <v>1.9686666666666668E-2</v>
      </c>
      <c r="U6" s="17"/>
      <c r="V6" s="17"/>
      <c r="W6" s="1"/>
    </row>
    <row r="7" spans="1:23" x14ac:dyDescent="0.25">
      <c r="A7" s="1"/>
      <c r="B7" s="1"/>
      <c r="C7" s="1"/>
      <c r="D7" s="1"/>
      <c r="E7" s="1"/>
      <c r="F7" s="1"/>
      <c r="G7" s="1"/>
      <c r="H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1"/>
      <c r="C8" s="1"/>
      <c r="D8" s="1"/>
      <c r="E8" s="1"/>
      <c r="F8" s="1"/>
      <c r="G8" s="1"/>
      <c r="H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23" t="s">
        <v>28</v>
      </c>
      <c r="B10" s="23" t="s">
        <v>29</v>
      </c>
      <c r="C10" s="23" t="s">
        <v>24</v>
      </c>
      <c r="D10" s="23" t="s">
        <v>25</v>
      </c>
      <c r="E10" s="23" t="s">
        <v>26</v>
      </c>
      <c r="F10" s="37" t="s">
        <v>30</v>
      </c>
      <c r="G10" s="38" t="s">
        <v>7</v>
      </c>
      <c r="H10" s="1"/>
      <c r="P10" s="37" t="s">
        <v>28</v>
      </c>
      <c r="Q10" s="37" t="s">
        <v>29</v>
      </c>
      <c r="R10" s="37" t="s">
        <v>24</v>
      </c>
      <c r="S10" s="37" t="s">
        <v>25</v>
      </c>
      <c r="T10" s="37" t="s">
        <v>26</v>
      </c>
      <c r="U10" s="37" t="s">
        <v>30</v>
      </c>
      <c r="V10" s="38" t="s">
        <v>7</v>
      </c>
      <c r="W10" s="1"/>
    </row>
    <row r="11" spans="1:23" x14ac:dyDescent="0.25">
      <c r="A11" s="14">
        <v>0</v>
      </c>
      <c r="B11" s="14">
        <v>0</v>
      </c>
      <c r="C11" s="14">
        <f>1+(B11^2)/$C$4</f>
        <v>1</v>
      </c>
      <c r="D11" s="14">
        <f>C11^((($C$4+1)/2)*-1)</f>
        <v>1</v>
      </c>
      <c r="E11" s="15">
        <f t="shared" ref="E11:E21" si="0">_xlfn.GAMMA(($C$4+1)/2)/( (($C$4*PI())^0.5)*_xlfn.GAMMA(($C$4/2)))</f>
        <v>0.38910838396603098</v>
      </c>
      <c r="F11" s="16">
        <f>D11*E11</f>
        <v>0.38910838396603098</v>
      </c>
      <c r="G11" s="1">
        <v>1</v>
      </c>
      <c r="H11" s="12">
        <f>F11*G11*$E$6</f>
        <v>1.5320494104689194E-2</v>
      </c>
      <c r="P11" s="14">
        <v>0</v>
      </c>
      <c r="Q11" s="14">
        <v>0</v>
      </c>
      <c r="R11" s="16">
        <f>1+(Q11^2)/$R$4</f>
        <v>1</v>
      </c>
      <c r="S11" s="14">
        <f>R11^((($R$4+1)/2)*-1)</f>
        <v>1</v>
      </c>
      <c r="T11" s="15">
        <f t="shared" ref="T11:T31" si="1">_xlfn.GAMMA(($R$4+1)/2)/( (($R$4*PI())^0.5)*_xlfn.GAMMA(($R$4/2)))</f>
        <v>0.38910838396603098</v>
      </c>
      <c r="U11" s="16">
        <f>S11*T11</f>
        <v>0.38910838396603098</v>
      </c>
      <c r="V11" s="1">
        <v>1</v>
      </c>
      <c r="W11" s="12">
        <f t="shared" ref="W11:W31" si="2">U11*V11*$T$6</f>
        <v>7.6602470523445968E-3</v>
      </c>
    </row>
    <row r="12" spans="1:23" x14ac:dyDescent="0.25">
      <c r="A12" s="14">
        <v>1</v>
      </c>
      <c r="B12" s="14">
        <f>B11+$C$6</f>
        <v>0.11812</v>
      </c>
      <c r="C12" s="16">
        <f t="shared" ref="C12:C21" si="3">1+(B12^2)/$C$4</f>
        <v>1.00139523344</v>
      </c>
      <c r="D12" s="16">
        <f t="shared" ref="D12:D21" si="4">C12^((($C$4+1)/2)*-1)</f>
        <v>0.99236089190441468</v>
      </c>
      <c r="E12" s="15">
        <f t="shared" si="0"/>
        <v>0.38910838396603098</v>
      </c>
      <c r="F12" s="16">
        <f t="shared" ref="F12:F21" si="5">D12*E12</f>
        <v>0.38613594296001597</v>
      </c>
      <c r="G12" s="1">
        <v>4</v>
      </c>
      <c r="H12" s="12">
        <f t="shared" ref="H12:H21" si="6">F12*G12*$E$6</f>
        <v>6.0813836776582787E-2</v>
      </c>
      <c r="P12" s="14">
        <v>1</v>
      </c>
      <c r="Q12" s="18">
        <f>Q11+$R$6</f>
        <v>5.9060000000000001E-2</v>
      </c>
      <c r="R12" s="16">
        <f t="shared" ref="R12:R31" si="7">1+(Q12^2)/$R$4</f>
        <v>1.0003488083600001</v>
      </c>
      <c r="S12" s="14">
        <f t="shared" ref="S12:S31" si="8">R12^((($R$4+1)/2)*-1)</f>
        <v>0.99808372692741831</v>
      </c>
      <c r="T12" s="15">
        <f t="shared" si="1"/>
        <v>0.38910838396603098</v>
      </c>
      <c r="U12" s="16">
        <f t="shared" ref="U12:U31" si="9">S12*T12</f>
        <v>0.38836274604752108</v>
      </c>
      <c r="V12" s="1">
        <v>4</v>
      </c>
      <c r="W12" s="12">
        <f t="shared" si="2"/>
        <v>3.0582271708755462E-2</v>
      </c>
    </row>
    <row r="13" spans="1:23" x14ac:dyDescent="0.25">
      <c r="A13" s="14">
        <v>2</v>
      </c>
      <c r="B13" s="14">
        <f t="shared" ref="B13:B21" si="10">B12+$C$6</f>
        <v>0.23624000000000001</v>
      </c>
      <c r="C13" s="16">
        <f t="shared" si="3"/>
        <v>1.0055809337599999</v>
      </c>
      <c r="D13" s="16">
        <f t="shared" si="4"/>
        <v>0.96985393695890587</v>
      </c>
      <c r="E13" s="15">
        <f t="shared" si="0"/>
        <v>0.38910838396603098</v>
      </c>
      <c r="F13" s="16">
        <f t="shared" si="5"/>
        <v>0.37737829809317275</v>
      </c>
      <c r="G13" s="1">
        <v>2</v>
      </c>
      <c r="H13" s="12">
        <f t="shared" si="6"/>
        <v>2.9717283047177044E-2</v>
      </c>
      <c r="P13" s="14">
        <v>2</v>
      </c>
      <c r="Q13" s="18">
        <f t="shared" ref="Q13:Q31" si="11">Q12+$R$6</f>
        <v>0.11812</v>
      </c>
      <c r="R13" s="16">
        <f t="shared" si="7"/>
        <v>1.00139523344</v>
      </c>
      <c r="S13" s="14">
        <f t="shared" si="8"/>
        <v>0.99236089190441468</v>
      </c>
      <c r="T13" s="15">
        <f>_xlfn.GAMMA(($R$4+1)/2)/( (($R$4*PI())^0.5)*_xlfn.GAMMA(($R$4/2)))</f>
        <v>0.38910838396603098</v>
      </c>
      <c r="U13" s="16">
        <f>S13*T13</f>
        <v>0.38613594296001597</v>
      </c>
      <c r="V13" s="1">
        <v>2</v>
      </c>
      <c r="W13" s="12">
        <f>U13*V13*$T$6</f>
        <v>1.5203459194145697E-2</v>
      </c>
    </row>
    <row r="14" spans="1:23" x14ac:dyDescent="0.25">
      <c r="A14" s="14">
        <v>3</v>
      </c>
      <c r="B14" s="14">
        <f>B13+$C$6</f>
        <v>0.35436000000000001</v>
      </c>
      <c r="C14" s="16">
        <f t="shared" si="3"/>
        <v>1.0125571009600001</v>
      </c>
      <c r="D14" s="16">
        <f t="shared" si="4"/>
        <v>0.93366831280631868</v>
      </c>
      <c r="E14" s="15">
        <f>_xlfn.GAMMA(($C$4+1)/2)/( (($C$4*PI())^0.5)*_xlfn.GAMMA(($C$4/2)))</f>
        <v>0.38910838396603098</v>
      </c>
      <c r="F14" s="16">
        <f t="shared" si="5"/>
        <v>0.36329816835635736</v>
      </c>
      <c r="G14" s="1">
        <v>4</v>
      </c>
      <c r="H14" s="12">
        <f t="shared" si="6"/>
        <v>5.7217039528337246E-2</v>
      </c>
      <c r="P14" s="14">
        <v>3</v>
      </c>
      <c r="Q14" s="18">
        <f t="shared" si="11"/>
        <v>0.17718</v>
      </c>
      <c r="R14" s="16">
        <f t="shared" si="7"/>
        <v>1.0031392752399999</v>
      </c>
      <c r="S14" s="14">
        <f t="shared" si="8"/>
        <v>0.98290877182056258</v>
      </c>
      <c r="T14" s="15">
        <f t="shared" si="1"/>
        <v>0.38910838396603098</v>
      </c>
      <c r="U14" s="16">
        <f>S14*T14</f>
        <v>0.38245804378913539</v>
      </c>
      <c r="V14" s="1">
        <v>4</v>
      </c>
      <c r="W14" s="12">
        <f t="shared" si="2"/>
        <v>3.0117296088248452E-2</v>
      </c>
    </row>
    <row r="15" spans="1:23" x14ac:dyDescent="0.25">
      <c r="A15" s="14">
        <v>4</v>
      </c>
      <c r="B15" s="14">
        <f t="shared" si="10"/>
        <v>0.47248000000000001</v>
      </c>
      <c r="C15" s="16">
        <f t="shared" si="3"/>
        <v>1.0223237350400001</v>
      </c>
      <c r="D15" s="16">
        <f t="shared" si="4"/>
        <v>0.88565292030501519</v>
      </c>
      <c r="E15" s="15">
        <f t="shared" si="0"/>
        <v>0.38910838396603098</v>
      </c>
      <c r="F15" s="16">
        <f t="shared" si="5"/>
        <v>0.34461497657468049</v>
      </c>
      <c r="G15" s="1">
        <v>2</v>
      </c>
      <c r="H15" s="12">
        <f t="shared" si="6"/>
        <v>2.7137280688667508E-2</v>
      </c>
      <c r="P15" s="14">
        <v>4</v>
      </c>
      <c r="Q15" s="18">
        <f t="shared" si="11"/>
        <v>0.23624000000000001</v>
      </c>
      <c r="R15" s="16">
        <f t="shared" si="7"/>
        <v>1.0055809337599999</v>
      </c>
      <c r="S15" s="14">
        <f t="shared" si="8"/>
        <v>0.96985393695890587</v>
      </c>
      <c r="T15" s="15">
        <f t="shared" si="1"/>
        <v>0.38910838396603098</v>
      </c>
      <c r="U15" s="16">
        <f t="shared" si="9"/>
        <v>0.37737829809317275</v>
      </c>
      <c r="V15" s="1">
        <v>2</v>
      </c>
      <c r="W15" s="12">
        <f t="shared" si="2"/>
        <v>1.4858641523588522E-2</v>
      </c>
    </row>
    <row r="16" spans="1:23" x14ac:dyDescent="0.25">
      <c r="A16" s="14">
        <v>5</v>
      </c>
      <c r="B16" s="14">
        <f t="shared" si="10"/>
        <v>0.59060000000000001</v>
      </c>
      <c r="C16" s="16">
        <f t="shared" si="3"/>
        <v>1.0348808359999999</v>
      </c>
      <c r="D16" s="16">
        <f t="shared" si="4"/>
        <v>0.82813874530475451</v>
      </c>
      <c r="E16" s="15">
        <f t="shared" si="0"/>
        <v>0.38910838396603098</v>
      </c>
      <c r="F16" s="16">
        <f t="shared" si="5"/>
        <v>0.32223572888518953</v>
      </c>
      <c r="G16" s="1">
        <v>4</v>
      </c>
      <c r="H16" s="12">
        <f t="shared" si="6"/>
        <v>5.074997906122479E-2</v>
      </c>
      <c r="P16" s="14">
        <v>5</v>
      </c>
      <c r="Q16" s="18">
        <f t="shared" si="11"/>
        <v>0.29530000000000001</v>
      </c>
      <c r="R16" s="16">
        <f t="shared" si="7"/>
        <v>1.008720209</v>
      </c>
      <c r="S16" s="14">
        <f t="shared" si="8"/>
        <v>0.95336900980090999</v>
      </c>
      <c r="T16" s="15">
        <f t="shared" si="1"/>
        <v>0.38910838396603098</v>
      </c>
      <c r="U16" s="16">
        <f t="shared" si="9"/>
        <v>0.37096387472692721</v>
      </c>
      <c r="V16" s="1">
        <v>4</v>
      </c>
      <c r="W16" s="12">
        <f t="shared" si="2"/>
        <v>2.9212168588496432E-2</v>
      </c>
    </row>
    <row r="17" spans="1:27" x14ac:dyDescent="0.25">
      <c r="A17" s="14">
        <v>6</v>
      </c>
      <c r="B17" s="14">
        <f t="shared" si="10"/>
        <v>0.70872000000000002</v>
      </c>
      <c r="C17" s="16">
        <f t="shared" si="3"/>
        <v>1.05022840384</v>
      </c>
      <c r="D17" s="16">
        <f t="shared" si="4"/>
        <v>0.76372906941558749</v>
      </c>
      <c r="E17" s="15">
        <f t="shared" si="0"/>
        <v>0.38910838396603098</v>
      </c>
      <c r="F17" s="16">
        <f t="shared" si="5"/>
        <v>0.29717338398817994</v>
      </c>
      <c r="G17" s="1">
        <v>2</v>
      </c>
      <c r="H17" s="12">
        <f t="shared" si="6"/>
        <v>2.3401413411122545E-2</v>
      </c>
      <c r="P17" s="14">
        <v>6</v>
      </c>
      <c r="Q17" s="18">
        <f t="shared" si="11"/>
        <v>0.35436000000000001</v>
      </c>
      <c r="R17" s="16">
        <f t="shared" si="7"/>
        <v>1.0125571009600001</v>
      </c>
      <c r="S17" s="14">
        <f t="shared" si="8"/>
        <v>0.93366831280631868</v>
      </c>
      <c r="T17" s="15">
        <f t="shared" si="1"/>
        <v>0.38910838396603098</v>
      </c>
      <c r="U17" s="16">
        <f t="shared" si="9"/>
        <v>0.36329816835635736</v>
      </c>
      <c r="V17" s="1">
        <v>2</v>
      </c>
      <c r="W17" s="12">
        <f t="shared" si="2"/>
        <v>1.4304259882084312E-2</v>
      </c>
    </row>
    <row r="18" spans="1:27" x14ac:dyDescent="0.25">
      <c r="A18" s="14">
        <v>7</v>
      </c>
      <c r="B18" s="14">
        <f t="shared" si="10"/>
        <v>0.82684000000000002</v>
      </c>
      <c r="C18" s="16">
        <f t="shared" si="3"/>
        <v>1.06836643856</v>
      </c>
      <c r="D18" s="16">
        <f t="shared" si="4"/>
        <v>0.6950862507919261</v>
      </c>
      <c r="E18" s="15">
        <f t="shared" si="0"/>
        <v>0.38910838396603098</v>
      </c>
      <c r="F18" s="16">
        <f t="shared" si="5"/>
        <v>0.27046388776265368</v>
      </c>
      <c r="G18" s="1">
        <v>4</v>
      </c>
      <c r="H18" s="12">
        <f t="shared" si="6"/>
        <v>4.2596259230032872E-2</v>
      </c>
      <c r="P18" s="14">
        <v>7</v>
      </c>
      <c r="Q18" s="18">
        <f t="shared" si="11"/>
        <v>0.41342000000000001</v>
      </c>
      <c r="R18" s="16">
        <f t="shared" si="7"/>
        <v>1.01709160964</v>
      </c>
      <c r="S18" s="14">
        <f t="shared" si="8"/>
        <v>0.9110025776518742</v>
      </c>
      <c r="T18" s="15">
        <f t="shared" si="1"/>
        <v>0.38910838396603098</v>
      </c>
      <c r="U18" s="16">
        <f t="shared" si="9"/>
        <v>0.35447874077900943</v>
      </c>
      <c r="V18" s="1">
        <v>4</v>
      </c>
      <c r="W18" s="12">
        <f t="shared" si="2"/>
        <v>2.7914019240544399E-2</v>
      </c>
    </row>
    <row r="19" spans="1:27" x14ac:dyDescent="0.25">
      <c r="A19" s="14">
        <v>8</v>
      </c>
      <c r="B19" s="14">
        <f t="shared" si="10"/>
        <v>0.94496000000000002</v>
      </c>
      <c r="C19" s="16">
        <f t="shared" si="3"/>
        <v>1.0892949401600001</v>
      </c>
      <c r="D19" s="16">
        <f t="shared" si="4"/>
        <v>0.62474073655775397</v>
      </c>
      <c r="E19" s="15">
        <f t="shared" si="0"/>
        <v>0.38910838396603098</v>
      </c>
      <c r="F19" s="16">
        <f t="shared" si="5"/>
        <v>0.24309185839973554</v>
      </c>
      <c r="G19" s="1">
        <v>2</v>
      </c>
      <c r="H19" s="12">
        <f t="shared" si="6"/>
        <v>1.9142673542784511E-2</v>
      </c>
      <c r="P19" s="14">
        <v>8</v>
      </c>
      <c r="Q19" s="18">
        <f t="shared" si="11"/>
        <v>0.47248000000000001</v>
      </c>
      <c r="R19" s="16">
        <f t="shared" si="7"/>
        <v>1.0223237350400001</v>
      </c>
      <c r="S19" s="14">
        <f t="shared" si="8"/>
        <v>0.88565292030501519</v>
      </c>
      <c r="T19" s="15">
        <f t="shared" si="1"/>
        <v>0.38910838396603098</v>
      </c>
      <c r="U19" s="16">
        <f t="shared" si="9"/>
        <v>0.34461497657468049</v>
      </c>
      <c r="V19" s="1">
        <v>2</v>
      </c>
      <c r="W19" s="12">
        <f t="shared" si="2"/>
        <v>1.3568640344333754E-2</v>
      </c>
    </row>
    <row r="20" spans="1:27" x14ac:dyDescent="0.25">
      <c r="A20" s="14">
        <v>9</v>
      </c>
      <c r="B20" s="14">
        <f t="shared" si="10"/>
        <v>1.06308</v>
      </c>
      <c r="C20" s="16">
        <f t="shared" si="3"/>
        <v>1.1130139086399999</v>
      </c>
      <c r="D20" s="16">
        <f t="shared" si="4"/>
        <v>0.5549409162500869</v>
      </c>
      <c r="E20" s="15">
        <f t="shared" si="0"/>
        <v>0.38910838396603098</v>
      </c>
      <c r="F20" s="16">
        <f t="shared" si="5"/>
        <v>0.21593216311869987</v>
      </c>
      <c r="G20" s="1">
        <v>4</v>
      </c>
      <c r="H20" s="12">
        <f t="shared" si="6"/>
        <v>3.4007876143441106E-2</v>
      </c>
      <c r="P20" s="14">
        <v>9</v>
      </c>
      <c r="Q20" s="18">
        <f t="shared" si="11"/>
        <v>0.53154000000000001</v>
      </c>
      <c r="R20" s="16">
        <f t="shared" si="7"/>
        <v>1.02825347716</v>
      </c>
      <c r="S20" s="14">
        <f t="shared" si="8"/>
        <v>0.85792430702694111</v>
      </c>
      <c r="T20" s="15">
        <f t="shared" si="1"/>
        <v>0.38910838396603098</v>
      </c>
      <c r="U20" s="16">
        <f t="shared" si="9"/>
        <v>0.33382554067243003</v>
      </c>
      <c r="V20" s="1">
        <v>4</v>
      </c>
      <c r="W20" s="12">
        <f t="shared" si="2"/>
        <v>2.6287648576151627E-2</v>
      </c>
    </row>
    <row r="21" spans="1:27" x14ac:dyDescent="0.25">
      <c r="A21" s="14">
        <v>10</v>
      </c>
      <c r="B21" s="14">
        <f t="shared" si="10"/>
        <v>1.1812</v>
      </c>
      <c r="C21" s="16">
        <f t="shared" si="3"/>
        <v>1.1395233440000001</v>
      </c>
      <c r="D21" s="16">
        <f t="shared" si="4"/>
        <v>0.48755347307747493</v>
      </c>
      <c r="E21" s="15">
        <f t="shared" si="0"/>
        <v>0.38910838396603098</v>
      </c>
      <c r="F21" s="16">
        <f t="shared" si="5"/>
        <v>0.18971114400620206</v>
      </c>
      <c r="G21" s="1">
        <v>1</v>
      </c>
      <c r="H21" s="12">
        <f t="shared" si="6"/>
        <v>7.4695601100041968E-3</v>
      </c>
      <c r="P21" s="14">
        <v>10</v>
      </c>
      <c r="Q21" s="18">
        <f t="shared" si="11"/>
        <v>0.59060000000000001</v>
      </c>
      <c r="R21" s="16">
        <f t="shared" si="7"/>
        <v>1.0348808359999999</v>
      </c>
      <c r="S21" s="14">
        <f t="shared" si="8"/>
        <v>0.82813874530475451</v>
      </c>
      <c r="T21" s="15">
        <f t="shared" si="1"/>
        <v>0.38910838396603098</v>
      </c>
      <c r="U21" s="16">
        <f t="shared" si="9"/>
        <v>0.32223572888518953</v>
      </c>
      <c r="V21" s="1">
        <v>2</v>
      </c>
      <c r="W21" s="12">
        <f t="shared" si="2"/>
        <v>1.2687494765306197E-2</v>
      </c>
    </row>
    <row r="22" spans="1:27" x14ac:dyDescent="0.25">
      <c r="A22" s="1"/>
      <c r="B22" s="1"/>
      <c r="C22" s="1"/>
      <c r="D22" s="1"/>
      <c r="E22" s="1"/>
      <c r="F22" s="1"/>
      <c r="G22" s="1"/>
      <c r="H22" s="1"/>
      <c r="P22" s="14">
        <v>11</v>
      </c>
      <c r="Q22" s="18">
        <f t="shared" si="11"/>
        <v>0.64966000000000002</v>
      </c>
      <c r="R22" s="16">
        <f t="shared" si="7"/>
        <v>1.0422058115599999</v>
      </c>
      <c r="S22" s="14">
        <f t="shared" si="8"/>
        <v>0.79662843098181302</v>
      </c>
      <c r="T22" s="15">
        <f t="shared" si="1"/>
        <v>0.38910838396603098</v>
      </c>
      <c r="U22" s="16">
        <f t="shared" si="9"/>
        <v>0.30997480140072808</v>
      </c>
      <c r="V22" s="1">
        <v>4</v>
      </c>
      <c r="W22" s="12">
        <f t="shared" si="2"/>
        <v>2.4409482360969337E-2</v>
      </c>
    </row>
    <row r="23" spans="1:27" x14ac:dyDescent="0.25">
      <c r="A23" s="1"/>
      <c r="B23" s="1"/>
      <c r="C23" s="1"/>
      <c r="D23" s="1"/>
      <c r="E23" s="1"/>
      <c r="F23" s="1"/>
      <c r="G23" s="37" t="s">
        <v>8</v>
      </c>
      <c r="H23" s="1">
        <f>SUM(H11:H21)</f>
        <v>0.36757369564406378</v>
      </c>
      <c r="P23" s="14">
        <v>12</v>
      </c>
      <c r="Q23" s="18">
        <f t="shared" si="11"/>
        <v>0.70872000000000002</v>
      </c>
      <c r="R23" s="16">
        <f t="shared" si="7"/>
        <v>1.05022840384</v>
      </c>
      <c r="S23" s="14">
        <f t="shared" si="8"/>
        <v>0.76372906941558749</v>
      </c>
      <c r="T23" s="15">
        <f t="shared" si="1"/>
        <v>0.38910838396603098</v>
      </c>
      <c r="U23" s="16">
        <f t="shared" si="9"/>
        <v>0.29717338398817994</v>
      </c>
      <c r="V23" s="1">
        <v>2</v>
      </c>
      <c r="W23" s="12">
        <f t="shared" si="2"/>
        <v>1.1700706705561273E-2</v>
      </c>
    </row>
    <row r="24" spans="1:27" x14ac:dyDescent="0.25">
      <c r="P24" s="14">
        <v>13</v>
      </c>
      <c r="Q24" s="18">
        <f t="shared" si="11"/>
        <v>0.76778000000000002</v>
      </c>
      <c r="R24" s="16">
        <f t="shared" si="7"/>
        <v>1.0589486128400001</v>
      </c>
      <c r="S24" s="14">
        <f t="shared" si="8"/>
        <v>0.72977356589405762</v>
      </c>
      <c r="T24" s="15">
        <f t="shared" si="1"/>
        <v>0.38910838396603098</v>
      </c>
      <c r="U24" s="16">
        <f t="shared" si="9"/>
        <v>0.2839610128861646</v>
      </c>
      <c r="V24" s="1">
        <v>4</v>
      </c>
      <c r="W24" s="12">
        <f t="shared" si="2"/>
        <v>2.2360983228075844E-2</v>
      </c>
    </row>
    <row r="25" spans="1:27" x14ac:dyDescent="0.25">
      <c r="P25" s="14">
        <v>14</v>
      </c>
      <c r="Q25" s="18">
        <f t="shared" si="11"/>
        <v>0.82684000000000002</v>
      </c>
      <c r="R25" s="16">
        <f t="shared" si="7"/>
        <v>1.06836643856</v>
      </c>
      <c r="S25" s="14">
        <f t="shared" si="8"/>
        <v>0.6950862507919261</v>
      </c>
      <c r="T25" s="15">
        <f t="shared" si="1"/>
        <v>0.38910838396603098</v>
      </c>
      <c r="U25" s="16">
        <f t="shared" si="9"/>
        <v>0.27046388776265368</v>
      </c>
      <c r="V25" s="1">
        <v>2</v>
      </c>
      <c r="W25" s="12">
        <f t="shared" si="2"/>
        <v>1.0649064807508218E-2</v>
      </c>
      <c r="AA25">
        <v>1</v>
      </c>
    </row>
    <row r="26" spans="1:27" x14ac:dyDescent="0.25">
      <c r="J26" s="37" t="s">
        <v>22</v>
      </c>
      <c r="K26" s="1">
        <v>1.0000000000000001E-5</v>
      </c>
      <c r="L26" s="27">
        <f>ABS(K28-K27)</f>
        <v>2.9049151217819258E-7</v>
      </c>
      <c r="P26" s="14">
        <v>15</v>
      </c>
      <c r="Q26" s="18">
        <f t="shared" si="11"/>
        <v>0.88590000000000002</v>
      </c>
      <c r="R26" s="16">
        <f t="shared" si="7"/>
        <v>1.0784818810000001</v>
      </c>
      <c r="S26" s="14">
        <f t="shared" si="8"/>
        <v>0.65997777031963134</v>
      </c>
      <c r="T26" s="15">
        <f t="shared" si="1"/>
        <v>0.38910838396603098</v>
      </c>
      <c r="U26" s="16">
        <f t="shared" si="9"/>
        <v>0.25680288366257614</v>
      </c>
      <c r="V26" s="1">
        <v>4</v>
      </c>
      <c r="W26" s="12">
        <f t="shared" si="2"/>
        <v>2.0222371078815665E-2</v>
      </c>
    </row>
    <row r="27" spans="1:27" x14ac:dyDescent="0.25">
      <c r="J27" s="37" t="s">
        <v>31</v>
      </c>
      <c r="K27" s="1">
        <f>H23</f>
        <v>0.36757369564406378</v>
      </c>
      <c r="L27" s="27"/>
      <c r="P27" s="14">
        <v>16</v>
      </c>
      <c r="Q27" s="18">
        <f t="shared" si="11"/>
        <v>0.94496000000000002</v>
      </c>
      <c r="R27" s="16">
        <f t="shared" si="7"/>
        <v>1.0892949401600001</v>
      </c>
      <c r="S27" s="14">
        <f t="shared" si="8"/>
        <v>0.62474073655775397</v>
      </c>
      <c r="T27" s="15">
        <f t="shared" si="1"/>
        <v>0.38910838396603098</v>
      </c>
      <c r="U27" s="16">
        <f t="shared" si="9"/>
        <v>0.24309185839973554</v>
      </c>
      <c r="V27" s="1">
        <v>2</v>
      </c>
      <c r="W27" s="12">
        <f t="shared" si="2"/>
        <v>9.5713367713922554E-3</v>
      </c>
    </row>
    <row r="28" spans="1:27" x14ac:dyDescent="0.25">
      <c r="J28" s="37" t="s">
        <v>32</v>
      </c>
      <c r="K28" s="12">
        <f>W33</f>
        <v>0.3675734051525516</v>
      </c>
      <c r="L28" s="27"/>
      <c r="P28" s="14">
        <v>17</v>
      </c>
      <c r="Q28" s="18">
        <f t="shared" si="11"/>
        <v>1.0040200000000001</v>
      </c>
      <c r="R28" s="16">
        <f t="shared" si="7"/>
        <v>1.1008056160399999</v>
      </c>
      <c r="S28" s="14">
        <f t="shared" si="8"/>
        <v>0.58964619302060373</v>
      </c>
      <c r="T28" s="15">
        <f t="shared" si="1"/>
        <v>0.38910838396603098</v>
      </c>
      <c r="U28" s="16">
        <f t="shared" si="9"/>
        <v>0.2294362772779695</v>
      </c>
      <c r="V28" s="1">
        <v>4</v>
      </c>
      <c r="W28" s="12">
        <f t="shared" si="2"/>
        <v>1.8067342048049172E-2</v>
      </c>
    </row>
    <row r="29" spans="1:27" x14ac:dyDescent="0.25">
      <c r="P29" s="14">
        <v>18</v>
      </c>
      <c r="Q29" s="18">
        <f t="shared" si="11"/>
        <v>1.0630800000000002</v>
      </c>
      <c r="R29" s="16">
        <f t="shared" si="7"/>
        <v>1.1130139086400002</v>
      </c>
      <c r="S29" s="14">
        <f t="shared" si="8"/>
        <v>0.55494091625008635</v>
      </c>
      <c r="T29" s="15">
        <f t="shared" si="1"/>
        <v>0.38910838396603098</v>
      </c>
      <c r="U29" s="16">
        <f t="shared" si="9"/>
        <v>0.21593216311869964</v>
      </c>
      <c r="V29" s="1">
        <v>2</v>
      </c>
      <c r="W29" s="12">
        <f t="shared" si="2"/>
        <v>8.5019690358602677E-3</v>
      </c>
    </row>
    <row r="30" spans="1:27" x14ac:dyDescent="0.25">
      <c r="P30" s="14">
        <v>19</v>
      </c>
      <c r="Q30" s="18">
        <f t="shared" si="11"/>
        <v>1.1221400000000004</v>
      </c>
      <c r="R30" s="16">
        <f t="shared" si="7"/>
        <v>1.1259198179600001</v>
      </c>
      <c r="S30" s="14">
        <f t="shared" si="8"/>
        <v>0.52084554154272744</v>
      </c>
      <c r="T30" s="15">
        <f t="shared" si="1"/>
        <v>0.38910838396603098</v>
      </c>
      <c r="U30" s="16">
        <f t="shared" si="9"/>
        <v>0.20266536696560292</v>
      </c>
      <c r="V30" s="1">
        <v>4</v>
      </c>
      <c r="W30" s="12">
        <f t="shared" si="2"/>
        <v>1.5959222097318013E-2</v>
      </c>
    </row>
    <row r="31" spans="1:27" x14ac:dyDescent="0.25">
      <c r="P31" s="14">
        <v>20</v>
      </c>
      <c r="Q31" s="18">
        <f t="shared" si="11"/>
        <v>1.1812000000000005</v>
      </c>
      <c r="R31" s="16">
        <f t="shared" si="7"/>
        <v>1.1395233440000001</v>
      </c>
      <c r="S31" s="14">
        <f t="shared" si="8"/>
        <v>0.48755347307747493</v>
      </c>
      <c r="T31" s="15">
        <f t="shared" si="1"/>
        <v>0.38910838396603098</v>
      </c>
      <c r="U31" s="16">
        <f t="shared" si="9"/>
        <v>0.18971114400620206</v>
      </c>
      <c r="V31" s="1">
        <v>1</v>
      </c>
      <c r="W31" s="12">
        <f t="shared" si="2"/>
        <v>3.7347800550020984E-3</v>
      </c>
    </row>
    <row r="32" spans="1:27" x14ac:dyDescent="0.25">
      <c r="P32" s="1"/>
      <c r="Q32" s="1"/>
      <c r="R32" s="1"/>
      <c r="S32" s="1"/>
      <c r="T32" s="1"/>
      <c r="U32" s="1"/>
      <c r="V32" s="1"/>
      <c r="W32" s="1"/>
    </row>
    <row r="33" spans="16:23" x14ac:dyDescent="0.25">
      <c r="P33" s="1"/>
      <c r="Q33" s="1"/>
      <c r="R33" s="1"/>
      <c r="S33" s="1"/>
      <c r="T33" s="1"/>
      <c r="U33" s="1"/>
      <c r="V33" s="37" t="s">
        <v>8</v>
      </c>
      <c r="W33" s="12">
        <f>SUM(W11:W31)</f>
        <v>0.3675734051525516</v>
      </c>
    </row>
  </sheetData>
  <mergeCells count="1">
    <mergeCell ref="L26:L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EB67-ECEF-A84B-BA82-8E3825B33710}">
  <sheetPr>
    <tabColor theme="0"/>
  </sheetPr>
  <dimension ref="A1:W33"/>
  <sheetViews>
    <sheetView zoomScaleNormal="100" workbookViewId="0">
      <selection activeCell="F6" sqref="F6"/>
    </sheetView>
  </sheetViews>
  <sheetFormatPr baseColWidth="10" defaultColWidth="11" defaultRowHeight="15.75" x14ac:dyDescent="0.25"/>
  <sheetData>
    <row r="1" spans="1:23" x14ac:dyDescent="0.25">
      <c r="A1" s="1"/>
      <c r="B1" s="37" t="s">
        <v>0</v>
      </c>
      <c r="C1" s="1">
        <v>0</v>
      </c>
      <c r="D1" s="1"/>
      <c r="E1" s="1"/>
      <c r="F1" s="1"/>
      <c r="G1" s="1"/>
      <c r="H1" s="1"/>
      <c r="P1" s="1"/>
      <c r="Q1" s="37" t="s">
        <v>0</v>
      </c>
      <c r="R1" s="1">
        <v>0</v>
      </c>
      <c r="S1" s="1"/>
      <c r="T1" s="1"/>
      <c r="U1" s="1"/>
      <c r="V1" s="1"/>
      <c r="W1" s="1"/>
    </row>
    <row r="2" spans="1:23" x14ac:dyDescent="0.25">
      <c r="A2" s="1"/>
      <c r="B2" s="37" t="s">
        <v>1</v>
      </c>
      <c r="C2" s="1">
        <v>2.75</v>
      </c>
      <c r="D2" s="1"/>
      <c r="E2" s="1"/>
      <c r="F2" s="1"/>
      <c r="G2" s="1"/>
      <c r="H2" s="1"/>
      <c r="P2" s="1"/>
      <c r="Q2" s="37" t="s">
        <v>1</v>
      </c>
      <c r="R2" s="1">
        <v>2.75</v>
      </c>
      <c r="S2" s="1"/>
      <c r="T2" s="1"/>
      <c r="U2" s="1"/>
      <c r="V2" s="1"/>
      <c r="W2" s="1"/>
    </row>
    <row r="3" spans="1:23" x14ac:dyDescent="0.25">
      <c r="A3" s="1"/>
      <c r="B3" s="37" t="s">
        <v>2</v>
      </c>
      <c r="C3" s="1">
        <v>10</v>
      </c>
      <c r="D3" s="1"/>
      <c r="E3" s="1"/>
      <c r="F3" s="1"/>
      <c r="G3" s="1"/>
      <c r="H3" s="1"/>
      <c r="P3" s="1"/>
      <c r="Q3" s="37" t="s">
        <v>2</v>
      </c>
      <c r="R3" s="1">
        <v>20</v>
      </c>
      <c r="S3" s="1"/>
      <c r="T3" s="1"/>
      <c r="U3" s="1"/>
      <c r="V3" s="1"/>
      <c r="W3" s="1"/>
    </row>
    <row r="4" spans="1:23" x14ac:dyDescent="0.25">
      <c r="A4" s="1"/>
      <c r="B4" s="37" t="s">
        <v>23</v>
      </c>
      <c r="C4" s="1">
        <v>30</v>
      </c>
      <c r="D4" s="1"/>
      <c r="E4" s="1"/>
      <c r="F4" s="1"/>
      <c r="G4" s="1"/>
      <c r="H4" s="1"/>
      <c r="P4" s="1"/>
      <c r="Q4" s="37" t="s">
        <v>23</v>
      </c>
      <c r="R4" s="1">
        <v>30</v>
      </c>
      <c r="S4" s="1"/>
      <c r="T4" s="1"/>
      <c r="U4" s="1"/>
      <c r="V4" s="1"/>
      <c r="W4" s="1"/>
    </row>
    <row r="5" spans="1:23" x14ac:dyDescent="0.25">
      <c r="A5" s="1"/>
      <c r="B5" s="1"/>
      <c r="C5" s="1"/>
      <c r="D5" s="1"/>
      <c r="E5" s="1"/>
      <c r="F5" s="1"/>
      <c r="G5" s="1"/>
      <c r="H5" s="1"/>
      <c r="P5" s="1"/>
      <c r="Q5" s="37"/>
      <c r="R5" s="1"/>
      <c r="S5" s="1"/>
      <c r="T5" s="1"/>
      <c r="U5" s="1"/>
      <c r="V5" s="1"/>
      <c r="W5" s="1"/>
    </row>
    <row r="6" spans="1:23" x14ac:dyDescent="0.25">
      <c r="A6" s="1"/>
      <c r="B6" s="37" t="s">
        <v>3</v>
      </c>
      <c r="C6" s="1">
        <f>(C2-C1)/C3</f>
        <v>0.27500000000000002</v>
      </c>
      <c r="D6" s="37" t="s">
        <v>17</v>
      </c>
      <c r="E6" s="13">
        <f>C6/3</f>
        <v>9.1666666666666674E-2</v>
      </c>
      <c r="F6" s="17"/>
      <c r="G6" s="17"/>
      <c r="H6" s="1"/>
      <c r="P6" s="1"/>
      <c r="Q6" s="37" t="s">
        <v>3</v>
      </c>
      <c r="R6" s="1">
        <f>(R2-R1)/R3</f>
        <v>0.13750000000000001</v>
      </c>
      <c r="S6" s="37" t="s">
        <v>17</v>
      </c>
      <c r="T6" s="13">
        <f>R6/3</f>
        <v>4.5833333333333337E-2</v>
      </c>
      <c r="U6" s="17"/>
      <c r="V6" s="17"/>
      <c r="W6" s="1"/>
    </row>
    <row r="7" spans="1:23" x14ac:dyDescent="0.25">
      <c r="A7" s="1"/>
      <c r="B7" s="1"/>
      <c r="C7" s="1"/>
      <c r="D7" s="1"/>
      <c r="E7" s="1"/>
      <c r="F7" s="1"/>
      <c r="G7" s="1"/>
      <c r="H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1"/>
      <c r="C8" s="1"/>
      <c r="D8" s="1"/>
      <c r="E8" s="1"/>
      <c r="F8" s="1"/>
      <c r="G8" s="1"/>
      <c r="H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37" t="s">
        <v>28</v>
      </c>
      <c r="B10" s="37" t="s">
        <v>29</v>
      </c>
      <c r="C10" s="37" t="s">
        <v>24</v>
      </c>
      <c r="D10" s="37" t="s">
        <v>25</v>
      </c>
      <c r="E10" s="37" t="s">
        <v>26</v>
      </c>
      <c r="F10" s="37" t="s">
        <v>30</v>
      </c>
      <c r="G10" s="38" t="s">
        <v>7</v>
      </c>
      <c r="H10" s="1"/>
      <c r="P10" s="37" t="s">
        <v>28</v>
      </c>
      <c r="Q10" s="37" t="s">
        <v>29</v>
      </c>
      <c r="R10" s="37" t="s">
        <v>24</v>
      </c>
      <c r="S10" s="37" t="s">
        <v>25</v>
      </c>
      <c r="T10" s="37" t="s">
        <v>26</v>
      </c>
      <c r="U10" s="37" t="s">
        <v>30</v>
      </c>
      <c r="V10" s="38" t="s">
        <v>7</v>
      </c>
      <c r="W10" s="1"/>
    </row>
    <row r="11" spans="1:23" x14ac:dyDescent="0.25">
      <c r="A11" s="14">
        <v>0</v>
      </c>
      <c r="B11" s="14">
        <v>0</v>
      </c>
      <c r="C11" s="14">
        <f>1+(B11^2)/$C$4</f>
        <v>1</v>
      </c>
      <c r="D11" s="14">
        <f>C11^((($C$4+1)/2)*-1)</f>
        <v>1</v>
      </c>
      <c r="E11" s="15">
        <f t="shared" ref="E11:E21" si="0">_xlfn.GAMMA(($C$4+1)/2)/( (($C$4*PI())^0.5)*_xlfn.GAMMA(($C$4/2)))</f>
        <v>0.39563218489409779</v>
      </c>
      <c r="F11" s="16">
        <f>D11*E11</f>
        <v>0.39563218489409779</v>
      </c>
      <c r="G11" s="1">
        <v>1</v>
      </c>
      <c r="H11" s="12">
        <f>F11*G11*$E$6</f>
        <v>3.62662836152923E-2</v>
      </c>
      <c r="P11" s="14">
        <v>0</v>
      </c>
      <c r="Q11" s="14">
        <v>0</v>
      </c>
      <c r="R11" s="16">
        <f>1+(Q11^2)/$R$4</f>
        <v>1</v>
      </c>
      <c r="S11" s="14">
        <f>R11^((($R$4+1)/2)*-1)</f>
        <v>1</v>
      </c>
      <c r="T11" s="15">
        <f t="shared" ref="T11:T31" si="1">_xlfn.GAMMA(($R$4+1)/2)/( (($R$4*PI())^0.5)*_xlfn.GAMMA(($R$4/2)))</f>
        <v>0.39563218489409779</v>
      </c>
      <c r="U11" s="16">
        <f>S11*T11</f>
        <v>0.39563218489409779</v>
      </c>
      <c r="V11" s="1">
        <v>1</v>
      </c>
      <c r="W11" s="12">
        <f t="shared" ref="W11:W31" si="2">U11*V11*$T$6</f>
        <v>1.813314180764615E-2</v>
      </c>
    </row>
    <row r="12" spans="1:23" x14ac:dyDescent="0.25">
      <c r="A12" s="14">
        <v>1</v>
      </c>
      <c r="B12" s="14">
        <f>B11+$C$6</f>
        <v>0.27500000000000002</v>
      </c>
      <c r="C12" s="16">
        <f t="shared" ref="C12:C21" si="3">1+(B12^2)/$C$4</f>
        <v>1.0025208333333333</v>
      </c>
      <c r="D12" s="16">
        <f t="shared" ref="D12:D21" si="4">C12^((($C$4+1)/2)*-1)</f>
        <v>0.96172786676172306</v>
      </c>
      <c r="E12" s="15">
        <f t="shared" si="0"/>
        <v>0.39563218489409779</v>
      </c>
      <c r="F12" s="16">
        <f t="shared" ref="F12:F21" si="5">D12*E12</f>
        <v>0.38049049720048028</v>
      </c>
      <c r="G12" s="1">
        <v>4</v>
      </c>
      <c r="H12" s="12">
        <f t="shared" ref="H12:H21" si="6">F12*G12*$E$6</f>
        <v>0.13951318230684279</v>
      </c>
      <c r="P12" s="14">
        <v>1</v>
      </c>
      <c r="Q12" s="18">
        <f>Q11+$R$6</f>
        <v>0.13750000000000001</v>
      </c>
      <c r="R12" s="16">
        <f t="shared" ref="R12:R31" si="7">1+(Q12^2)/$R$4</f>
        <v>1.0006302083333334</v>
      </c>
      <c r="S12" s="14">
        <f t="shared" ref="S12:S31" si="8">R12^((($R$4+1)/2)*-1)</f>
        <v>0.99028237183189138</v>
      </c>
      <c r="T12" s="15">
        <f t="shared" si="1"/>
        <v>0.39563218489409779</v>
      </c>
      <c r="U12" s="16">
        <f t="shared" ref="U12:U31" si="9">S12*T12</f>
        <v>0.39178757842996054</v>
      </c>
      <c r="V12" s="1">
        <v>4</v>
      </c>
      <c r="W12" s="12">
        <f t="shared" si="2"/>
        <v>7.1827722712159439E-2</v>
      </c>
    </row>
    <row r="13" spans="1:23" x14ac:dyDescent="0.25">
      <c r="A13" s="14">
        <v>2</v>
      </c>
      <c r="B13" s="14">
        <f t="shared" ref="B13:B21" si="10">B12+$C$6</f>
        <v>0.55000000000000004</v>
      </c>
      <c r="C13" s="16">
        <f t="shared" si="3"/>
        <v>1.0100833333333334</v>
      </c>
      <c r="D13" s="16">
        <f t="shared" si="4"/>
        <v>0.85597941300637059</v>
      </c>
      <c r="E13" s="15">
        <f t="shared" si="0"/>
        <v>0.39563218489409779</v>
      </c>
      <c r="F13" s="16">
        <f t="shared" si="5"/>
        <v>0.33865300539207771</v>
      </c>
      <c r="G13" s="1">
        <v>2</v>
      </c>
      <c r="H13" s="12">
        <f t="shared" si="6"/>
        <v>6.2086384321880919E-2</v>
      </c>
      <c r="P13" s="14">
        <v>2</v>
      </c>
      <c r="Q13" s="18">
        <f t="shared" ref="Q13:Q31" si="11">Q12+$R$6</f>
        <v>0.27500000000000002</v>
      </c>
      <c r="R13" s="16">
        <f t="shared" si="7"/>
        <v>1.0025208333333333</v>
      </c>
      <c r="S13" s="14">
        <f t="shared" si="8"/>
        <v>0.96172786676172306</v>
      </c>
      <c r="T13" s="15">
        <f>_xlfn.GAMMA(($R$4+1)/2)/( (($R$4*PI())^0.5)*_xlfn.GAMMA(($R$4/2)))</f>
        <v>0.39563218489409779</v>
      </c>
      <c r="U13" s="16">
        <f>S13*T13</f>
        <v>0.38049049720048028</v>
      </c>
      <c r="V13" s="1">
        <v>2</v>
      </c>
      <c r="W13" s="12">
        <f>U13*V13*$T$6</f>
        <v>3.4878295576710697E-2</v>
      </c>
    </row>
    <row r="14" spans="1:23" x14ac:dyDescent="0.25">
      <c r="A14" s="14">
        <v>3</v>
      </c>
      <c r="B14" s="14">
        <f>B13+$C$6</f>
        <v>0.82500000000000007</v>
      </c>
      <c r="C14" s="16">
        <f t="shared" si="3"/>
        <v>1.0226875</v>
      </c>
      <c r="D14" s="16">
        <f t="shared" si="4"/>
        <v>0.70629203747232516</v>
      </c>
      <c r="E14" s="15">
        <f>_xlfn.GAMMA(($C$4+1)/2)/( (($C$4*PI())^0.5)*_xlfn.GAMMA(($C$4/2)))</f>
        <v>0.39563218489409779</v>
      </c>
      <c r="F14" s="16">
        <f t="shared" si="5"/>
        <v>0.27943186195848002</v>
      </c>
      <c r="G14" s="1">
        <v>4</v>
      </c>
      <c r="H14" s="12">
        <f t="shared" si="6"/>
        <v>0.10245834938477602</v>
      </c>
      <c r="P14" s="14">
        <v>3</v>
      </c>
      <c r="Q14" s="18">
        <f t="shared" si="11"/>
        <v>0.41250000000000003</v>
      </c>
      <c r="R14" s="16">
        <f t="shared" si="7"/>
        <v>1.005671875</v>
      </c>
      <c r="S14" s="14">
        <f t="shared" si="8"/>
        <v>0.916067082831024</v>
      </c>
      <c r="T14" s="15">
        <f t="shared" si="1"/>
        <v>0.39563218489409779</v>
      </c>
      <c r="U14" s="16">
        <f>S14*T14</f>
        <v>0.36242562149000046</v>
      </c>
      <c r="V14" s="1">
        <v>4</v>
      </c>
      <c r="W14" s="12">
        <f t="shared" si="2"/>
        <v>6.644469727316675E-2</v>
      </c>
    </row>
    <row r="15" spans="1:23" x14ac:dyDescent="0.25">
      <c r="A15" s="14">
        <v>4</v>
      </c>
      <c r="B15" s="14">
        <f t="shared" si="10"/>
        <v>1.1000000000000001</v>
      </c>
      <c r="C15" s="16">
        <f t="shared" si="3"/>
        <v>1.0403333333333333</v>
      </c>
      <c r="D15" s="16">
        <f t="shared" si="4"/>
        <v>0.54178382356333488</v>
      </c>
      <c r="E15" s="15">
        <f t="shared" si="0"/>
        <v>0.39563218489409779</v>
      </c>
      <c r="F15" s="16">
        <f t="shared" si="5"/>
        <v>0.21434711785664057</v>
      </c>
      <c r="G15" s="1">
        <v>2</v>
      </c>
      <c r="H15" s="12">
        <f t="shared" si="6"/>
        <v>3.9296971607050771E-2</v>
      </c>
      <c r="P15" s="14">
        <v>4</v>
      </c>
      <c r="Q15" s="18">
        <f t="shared" si="11"/>
        <v>0.55000000000000004</v>
      </c>
      <c r="R15" s="16">
        <f t="shared" si="7"/>
        <v>1.0100833333333334</v>
      </c>
      <c r="S15" s="14">
        <f t="shared" si="8"/>
        <v>0.85597941300637059</v>
      </c>
      <c r="T15" s="15">
        <f t="shared" si="1"/>
        <v>0.39563218489409779</v>
      </c>
      <c r="U15" s="16">
        <f t="shared" si="9"/>
        <v>0.33865300539207771</v>
      </c>
      <c r="V15" s="1">
        <v>2</v>
      </c>
      <c r="W15" s="12">
        <f t="shared" si="2"/>
        <v>3.104319216094046E-2</v>
      </c>
    </row>
    <row r="16" spans="1:23" x14ac:dyDescent="0.25">
      <c r="A16" s="14">
        <v>5</v>
      </c>
      <c r="B16" s="14">
        <f t="shared" si="10"/>
        <v>1.375</v>
      </c>
      <c r="C16" s="16">
        <f t="shared" si="3"/>
        <v>1.0630208333333333</v>
      </c>
      <c r="D16" s="16">
        <f t="shared" si="4"/>
        <v>0.38779523802335941</v>
      </c>
      <c r="E16" s="15">
        <f t="shared" si="0"/>
        <v>0.39563218489409779</v>
      </c>
      <c r="F16" s="16">
        <f t="shared" si="5"/>
        <v>0.1534242773107084</v>
      </c>
      <c r="G16" s="1">
        <v>4</v>
      </c>
      <c r="H16" s="12">
        <f t="shared" si="6"/>
        <v>5.6255568347259755E-2</v>
      </c>
      <c r="P16" s="14">
        <v>5</v>
      </c>
      <c r="Q16" s="18">
        <f t="shared" si="11"/>
        <v>0.6875</v>
      </c>
      <c r="R16" s="16">
        <f t="shared" si="7"/>
        <v>1.0157552083333334</v>
      </c>
      <c r="S16" s="14">
        <f t="shared" si="8"/>
        <v>0.78481917078605545</v>
      </c>
      <c r="T16" s="15">
        <f t="shared" si="1"/>
        <v>0.39563218489409779</v>
      </c>
      <c r="U16" s="16">
        <f t="shared" si="9"/>
        <v>0.3104997232848612</v>
      </c>
      <c r="V16" s="1">
        <v>4</v>
      </c>
      <c r="W16" s="12">
        <f t="shared" si="2"/>
        <v>5.6924949268891224E-2</v>
      </c>
    </row>
    <row r="17" spans="1:23" x14ac:dyDescent="0.25">
      <c r="A17" s="14">
        <v>6</v>
      </c>
      <c r="B17" s="14">
        <f t="shared" si="10"/>
        <v>1.65</v>
      </c>
      <c r="C17" s="16">
        <f t="shared" si="3"/>
        <v>1.0907499999999999</v>
      </c>
      <c r="D17" s="16">
        <f t="shared" si="4"/>
        <v>0.26017110667252569</v>
      </c>
      <c r="E17" s="15">
        <f t="shared" si="0"/>
        <v>0.39563218489409779</v>
      </c>
      <c r="F17" s="16">
        <f t="shared" si="5"/>
        <v>0.10293206337916672</v>
      </c>
      <c r="G17" s="1">
        <v>2</v>
      </c>
      <c r="H17" s="12">
        <f t="shared" si="6"/>
        <v>1.8870878286180566E-2</v>
      </c>
      <c r="P17" s="14">
        <v>6</v>
      </c>
      <c r="Q17" s="18">
        <f t="shared" si="11"/>
        <v>0.82499999999999996</v>
      </c>
      <c r="R17" s="16">
        <f t="shared" si="7"/>
        <v>1.0226875</v>
      </c>
      <c r="S17" s="14">
        <f t="shared" si="8"/>
        <v>0.70629203747232516</v>
      </c>
      <c r="T17" s="15">
        <f t="shared" si="1"/>
        <v>0.39563218489409779</v>
      </c>
      <c r="U17" s="16">
        <f t="shared" si="9"/>
        <v>0.27943186195848002</v>
      </c>
      <c r="V17" s="1">
        <v>2</v>
      </c>
      <c r="W17" s="12">
        <f t="shared" si="2"/>
        <v>2.5614587346194005E-2</v>
      </c>
    </row>
    <row r="18" spans="1:23" x14ac:dyDescent="0.25">
      <c r="A18" s="14">
        <v>7</v>
      </c>
      <c r="B18" s="14">
        <f t="shared" si="10"/>
        <v>1.9249999999999998</v>
      </c>
      <c r="C18" s="16">
        <f t="shared" si="3"/>
        <v>1.1235208333333333</v>
      </c>
      <c r="D18" s="16">
        <f t="shared" si="4"/>
        <v>0.1644343274741257</v>
      </c>
      <c r="E18" s="15">
        <f t="shared" si="0"/>
        <v>0.39563218489409779</v>
      </c>
      <c r="F18" s="16">
        <f t="shared" si="5"/>
        <v>6.5055512250179928E-2</v>
      </c>
      <c r="G18" s="1">
        <v>4</v>
      </c>
      <c r="H18" s="12">
        <f t="shared" si="6"/>
        <v>2.3853687825065976E-2</v>
      </c>
      <c r="P18" s="14">
        <v>7</v>
      </c>
      <c r="Q18" s="18">
        <f t="shared" si="11"/>
        <v>0.96249999999999991</v>
      </c>
      <c r="R18" s="16">
        <f t="shared" si="7"/>
        <v>1.0308802083333333</v>
      </c>
      <c r="S18" s="14">
        <f t="shared" si="8"/>
        <v>0.62412685889519726</v>
      </c>
      <c r="T18" s="15">
        <f t="shared" si="1"/>
        <v>0.39563218489409779</v>
      </c>
      <c r="U18" s="16">
        <f t="shared" si="9"/>
        <v>0.24692467283579717</v>
      </c>
      <c r="V18" s="1">
        <v>4</v>
      </c>
      <c r="W18" s="12">
        <f t="shared" si="2"/>
        <v>4.5269523353229486E-2</v>
      </c>
    </row>
    <row r="19" spans="1:23" x14ac:dyDescent="0.25">
      <c r="A19" s="14">
        <v>8</v>
      </c>
      <c r="B19" s="14">
        <f t="shared" si="10"/>
        <v>2.1999999999999997</v>
      </c>
      <c r="C19" s="16">
        <f t="shared" si="3"/>
        <v>1.1613333333333333</v>
      </c>
      <c r="D19" s="16">
        <f t="shared" si="4"/>
        <v>9.8439223652655269E-2</v>
      </c>
      <c r="E19" s="15">
        <f t="shared" si="0"/>
        <v>0.39563218489409779</v>
      </c>
      <c r="F19" s="16">
        <f t="shared" si="5"/>
        <v>3.8945725132978753E-2</v>
      </c>
      <c r="G19" s="1">
        <v>2</v>
      </c>
      <c r="H19" s="12">
        <f t="shared" si="6"/>
        <v>7.1400496077127723E-3</v>
      </c>
      <c r="P19" s="14">
        <v>8</v>
      </c>
      <c r="Q19" s="18">
        <f t="shared" si="11"/>
        <v>1.0999999999999999</v>
      </c>
      <c r="R19" s="16">
        <f t="shared" si="7"/>
        <v>1.0403333333333333</v>
      </c>
      <c r="S19" s="14">
        <f t="shared" si="8"/>
        <v>0.54178382356333488</v>
      </c>
      <c r="T19" s="15">
        <f t="shared" si="1"/>
        <v>0.39563218489409779</v>
      </c>
      <c r="U19" s="16">
        <f t="shared" si="9"/>
        <v>0.21434711785664057</v>
      </c>
      <c r="V19" s="1">
        <v>2</v>
      </c>
      <c r="W19" s="12">
        <f t="shared" si="2"/>
        <v>1.9648485803525385E-2</v>
      </c>
    </row>
    <row r="20" spans="1:23" x14ac:dyDescent="0.25">
      <c r="A20" s="14">
        <v>9</v>
      </c>
      <c r="B20" s="14">
        <f t="shared" si="10"/>
        <v>2.4749999999999996</v>
      </c>
      <c r="C20" s="16">
        <f t="shared" si="3"/>
        <v>1.2041875</v>
      </c>
      <c r="D20" s="16">
        <f t="shared" si="4"/>
        <v>5.6135968750225848E-2</v>
      </c>
      <c r="E20" s="15">
        <f t="shared" si="0"/>
        <v>0.39563218489409779</v>
      </c>
      <c r="F20" s="16">
        <f t="shared" si="5"/>
        <v>2.2209195967798648E-2</v>
      </c>
      <c r="G20" s="1">
        <v>4</v>
      </c>
      <c r="H20" s="12">
        <f t="shared" si="6"/>
        <v>8.1433718548595043E-3</v>
      </c>
      <c r="P20" s="14">
        <v>9</v>
      </c>
      <c r="Q20" s="18">
        <f t="shared" si="11"/>
        <v>1.2374999999999998</v>
      </c>
      <c r="R20" s="16">
        <f t="shared" si="7"/>
        <v>1.0510468749999999</v>
      </c>
      <c r="S20" s="14">
        <f t="shared" si="8"/>
        <v>0.46222951994137979</v>
      </c>
      <c r="T20" s="15">
        <f t="shared" si="1"/>
        <v>0.39563218489409779</v>
      </c>
      <c r="U20" s="16">
        <f t="shared" si="9"/>
        <v>0.18287287489695803</v>
      </c>
      <c r="V20" s="1">
        <v>4</v>
      </c>
      <c r="W20" s="12">
        <f t="shared" si="2"/>
        <v>3.3526693731108975E-2</v>
      </c>
    </row>
    <row r="21" spans="1:23" x14ac:dyDescent="0.25">
      <c r="A21" s="14">
        <v>10</v>
      </c>
      <c r="B21" s="14">
        <f t="shared" si="10"/>
        <v>2.7499999999999996</v>
      </c>
      <c r="C21" s="16">
        <f t="shared" si="3"/>
        <v>1.2520833333333332</v>
      </c>
      <c r="D21" s="16">
        <f t="shared" si="4"/>
        <v>3.0667958244619962E-2</v>
      </c>
      <c r="E21" s="15">
        <f t="shared" si="0"/>
        <v>0.39563218489409779</v>
      </c>
      <c r="F21" s="16">
        <f t="shared" si="5"/>
        <v>1.2133231326559956E-2</v>
      </c>
      <c r="G21" s="1">
        <v>1</v>
      </c>
      <c r="H21" s="12">
        <f t="shared" si="6"/>
        <v>1.1122128716013293E-3</v>
      </c>
      <c r="P21" s="14">
        <v>10</v>
      </c>
      <c r="Q21" s="18">
        <f t="shared" si="11"/>
        <v>1.3749999999999998</v>
      </c>
      <c r="R21" s="16">
        <f t="shared" si="7"/>
        <v>1.0630208333333333</v>
      </c>
      <c r="S21" s="14">
        <f t="shared" si="8"/>
        <v>0.38779523802335941</v>
      </c>
      <c r="T21" s="15">
        <f t="shared" si="1"/>
        <v>0.39563218489409779</v>
      </c>
      <c r="U21" s="16">
        <f t="shared" si="9"/>
        <v>0.1534242773107084</v>
      </c>
      <c r="V21" s="1">
        <v>2</v>
      </c>
      <c r="W21" s="12">
        <f t="shared" si="2"/>
        <v>1.4063892086814939E-2</v>
      </c>
    </row>
    <row r="22" spans="1:23" x14ac:dyDescent="0.25">
      <c r="A22" s="1"/>
      <c r="B22" s="1"/>
      <c r="C22" s="1"/>
      <c r="D22" s="1"/>
      <c r="E22" s="1"/>
      <c r="F22" s="1"/>
      <c r="G22" s="1"/>
      <c r="H22" s="1"/>
      <c r="P22" s="14">
        <v>11</v>
      </c>
      <c r="Q22" s="18">
        <f t="shared" si="11"/>
        <v>1.5124999999999997</v>
      </c>
      <c r="R22" s="16">
        <f t="shared" si="7"/>
        <v>1.0762552083333332</v>
      </c>
      <c r="S22" s="14">
        <f t="shared" si="8"/>
        <v>0.32012041750371134</v>
      </c>
      <c r="T22" s="15">
        <f t="shared" si="1"/>
        <v>0.39563218489409779</v>
      </c>
      <c r="U22" s="16">
        <f t="shared" si="9"/>
        <v>0.1266499402062041</v>
      </c>
      <c r="V22" s="1">
        <v>4</v>
      </c>
      <c r="W22" s="12">
        <f t="shared" si="2"/>
        <v>2.3219155704470754E-2</v>
      </c>
    </row>
    <row r="23" spans="1:23" x14ac:dyDescent="0.25">
      <c r="A23" s="1"/>
      <c r="B23" s="1"/>
      <c r="C23" s="1"/>
      <c r="D23" s="1"/>
      <c r="E23" s="1"/>
      <c r="F23" s="1"/>
      <c r="G23" s="37" t="s">
        <v>8</v>
      </c>
      <c r="H23" s="24">
        <f>SUM(H11:H21)</f>
        <v>0.49499694002852268</v>
      </c>
      <c r="P23" s="14">
        <v>12</v>
      </c>
      <c r="Q23" s="18">
        <f t="shared" si="11"/>
        <v>1.6499999999999997</v>
      </c>
      <c r="R23" s="16">
        <f t="shared" si="7"/>
        <v>1.0907499999999999</v>
      </c>
      <c r="S23" s="14">
        <f t="shared" si="8"/>
        <v>0.26017110667252569</v>
      </c>
      <c r="T23" s="15">
        <f t="shared" si="1"/>
        <v>0.39563218489409779</v>
      </c>
      <c r="U23" s="16">
        <f t="shared" si="9"/>
        <v>0.10293206337916672</v>
      </c>
      <c r="V23" s="1">
        <v>2</v>
      </c>
      <c r="W23" s="12">
        <f t="shared" si="2"/>
        <v>9.435439143090283E-3</v>
      </c>
    </row>
    <row r="24" spans="1:23" x14ac:dyDescent="0.25">
      <c r="P24" s="14">
        <v>13</v>
      </c>
      <c r="Q24" s="18">
        <f t="shared" si="11"/>
        <v>1.7874999999999996</v>
      </c>
      <c r="R24" s="16">
        <f t="shared" si="7"/>
        <v>1.1065052083333333</v>
      </c>
      <c r="S24" s="14">
        <f t="shared" si="8"/>
        <v>0.20831537810015385</v>
      </c>
      <c r="T24" s="15">
        <f t="shared" si="1"/>
        <v>0.39563218489409779</v>
      </c>
      <c r="U24" s="16">
        <f t="shared" si="9"/>
        <v>8.2416268184803965E-2</v>
      </c>
      <c r="V24" s="1">
        <v>4</v>
      </c>
      <c r="W24" s="12">
        <f t="shared" si="2"/>
        <v>1.5109649167214061E-2</v>
      </c>
    </row>
    <row r="25" spans="1:23" x14ac:dyDescent="0.25">
      <c r="P25" s="14">
        <v>14</v>
      </c>
      <c r="Q25" s="18">
        <f t="shared" si="11"/>
        <v>1.9249999999999996</v>
      </c>
      <c r="R25" s="16">
        <f t="shared" si="7"/>
        <v>1.1235208333333333</v>
      </c>
      <c r="S25" s="14">
        <f t="shared" si="8"/>
        <v>0.1644343274741257</v>
      </c>
      <c r="T25" s="15">
        <f t="shared" si="1"/>
        <v>0.39563218489409779</v>
      </c>
      <c r="U25" s="16">
        <f t="shared" si="9"/>
        <v>6.5055512250179928E-2</v>
      </c>
      <c r="V25" s="1">
        <v>2</v>
      </c>
      <c r="W25" s="12">
        <f t="shared" si="2"/>
        <v>5.9634219562664939E-3</v>
      </c>
    </row>
    <row r="26" spans="1:23" x14ac:dyDescent="0.25">
      <c r="P26" s="14">
        <v>15</v>
      </c>
      <c r="Q26" s="18">
        <f t="shared" si="11"/>
        <v>2.0624999999999996</v>
      </c>
      <c r="R26" s="16">
        <f t="shared" si="7"/>
        <v>1.1417968749999998</v>
      </c>
      <c r="S26" s="14">
        <f t="shared" si="8"/>
        <v>0.12804800729541507</v>
      </c>
      <c r="T26" s="15">
        <f t="shared" si="1"/>
        <v>0.39563218489409779</v>
      </c>
      <c r="U26" s="16">
        <f t="shared" si="9"/>
        <v>5.0659912897620438E-2</v>
      </c>
      <c r="V26" s="1">
        <v>4</v>
      </c>
      <c r="W26" s="12">
        <f t="shared" si="2"/>
        <v>9.2876506978970801E-3</v>
      </c>
    </row>
    <row r="27" spans="1:23" x14ac:dyDescent="0.25">
      <c r="H27" s="37" t="s">
        <v>22</v>
      </c>
      <c r="I27" s="1">
        <v>1.0000000000000001E-5</v>
      </c>
      <c r="J27" s="27">
        <f>ABS(I29-I28)</f>
        <v>2.9182199951516274E-6</v>
      </c>
      <c r="P27" s="14">
        <v>16</v>
      </c>
      <c r="Q27" s="18">
        <f t="shared" si="11"/>
        <v>2.1999999999999997</v>
      </c>
      <c r="R27" s="16">
        <f t="shared" si="7"/>
        <v>1.1613333333333333</v>
      </c>
      <c r="S27" s="14">
        <f t="shared" si="8"/>
        <v>9.8439223652655269E-2</v>
      </c>
      <c r="T27" s="15">
        <f t="shared" si="1"/>
        <v>0.39563218489409779</v>
      </c>
      <c r="U27" s="16">
        <f t="shared" si="9"/>
        <v>3.8945725132978753E-2</v>
      </c>
      <c r="V27" s="1">
        <v>2</v>
      </c>
      <c r="W27" s="12">
        <f t="shared" si="2"/>
        <v>3.5700248038563862E-3</v>
      </c>
    </row>
    <row r="28" spans="1:23" x14ac:dyDescent="0.25">
      <c r="H28" s="37" t="s">
        <v>31</v>
      </c>
      <c r="I28" s="1">
        <f>H23</f>
        <v>0.49499694002852268</v>
      </c>
      <c r="J28" s="27"/>
      <c r="P28" s="14">
        <v>17</v>
      </c>
      <c r="Q28" s="18">
        <f t="shared" si="11"/>
        <v>2.3374999999999999</v>
      </c>
      <c r="R28" s="16">
        <f t="shared" si="7"/>
        <v>1.1821302083333334</v>
      </c>
      <c r="S28" s="14">
        <f t="shared" si="8"/>
        <v>7.4763153181636802E-2</v>
      </c>
      <c r="T28" s="15">
        <f t="shared" si="1"/>
        <v>0.39563218489409779</v>
      </c>
      <c r="U28" s="16">
        <f t="shared" si="9"/>
        <v>2.9578709642823088E-2</v>
      </c>
      <c r="V28" s="1">
        <v>4</v>
      </c>
      <c r="W28" s="12">
        <f t="shared" si="2"/>
        <v>5.4227634345175666E-3</v>
      </c>
    </row>
    <row r="29" spans="1:23" x14ac:dyDescent="0.25">
      <c r="H29" s="37" t="s">
        <v>32</v>
      </c>
      <c r="I29" s="12">
        <f>W33</f>
        <v>0.49499985824851783</v>
      </c>
      <c r="J29" s="27"/>
      <c r="P29" s="14">
        <v>18</v>
      </c>
      <c r="Q29" s="18">
        <f t="shared" si="11"/>
        <v>2.4750000000000001</v>
      </c>
      <c r="R29" s="16">
        <f t="shared" si="7"/>
        <v>1.2041875</v>
      </c>
      <c r="S29" s="14">
        <f t="shared" si="8"/>
        <v>5.6135968750225848E-2</v>
      </c>
      <c r="T29" s="15">
        <f t="shared" si="1"/>
        <v>0.39563218489409779</v>
      </c>
      <c r="U29" s="16">
        <f t="shared" si="9"/>
        <v>2.2209195967798648E-2</v>
      </c>
      <c r="V29" s="1">
        <v>2</v>
      </c>
      <c r="W29" s="12">
        <f t="shared" si="2"/>
        <v>2.0358429637148761E-3</v>
      </c>
    </row>
    <row r="30" spans="1:23" x14ac:dyDescent="0.25">
      <c r="P30" s="14">
        <v>19</v>
      </c>
      <c r="Q30" s="18">
        <f t="shared" si="11"/>
        <v>2.6125000000000003</v>
      </c>
      <c r="R30" s="16">
        <f t="shared" si="7"/>
        <v>1.2275052083333333</v>
      </c>
      <c r="S30" s="14">
        <f t="shared" si="8"/>
        <v>4.1700203602151174E-2</v>
      </c>
      <c r="T30" s="15">
        <f t="shared" si="1"/>
        <v>0.39563218489409779</v>
      </c>
      <c r="U30" s="16">
        <f t="shared" si="9"/>
        <v>1.6497942661647797E-2</v>
      </c>
      <c r="V30" s="1">
        <v>4</v>
      </c>
      <c r="W30" s="12">
        <f t="shared" si="2"/>
        <v>3.0246228213020965E-3</v>
      </c>
    </row>
    <row r="31" spans="1:23" x14ac:dyDescent="0.25">
      <c r="P31" s="14">
        <v>20</v>
      </c>
      <c r="Q31" s="18">
        <f t="shared" si="11"/>
        <v>2.7500000000000004</v>
      </c>
      <c r="R31" s="16">
        <f t="shared" si="7"/>
        <v>1.2520833333333334</v>
      </c>
      <c r="S31" s="14">
        <f t="shared" si="8"/>
        <v>3.0667958244619868E-2</v>
      </c>
      <c r="T31" s="15">
        <f t="shared" si="1"/>
        <v>0.39563218489409779</v>
      </c>
      <c r="U31" s="16">
        <f t="shared" si="9"/>
        <v>1.2133231326559919E-2</v>
      </c>
      <c r="V31" s="1">
        <v>1</v>
      </c>
      <c r="W31" s="12">
        <f t="shared" si="2"/>
        <v>5.5610643580066303E-4</v>
      </c>
    </row>
    <row r="32" spans="1:23" x14ac:dyDescent="0.25">
      <c r="P32" s="1"/>
      <c r="Q32" s="1"/>
      <c r="R32" s="1"/>
      <c r="S32" s="1"/>
      <c r="T32" s="1"/>
      <c r="U32" s="1"/>
      <c r="V32" s="1"/>
      <c r="W32" s="1"/>
    </row>
    <row r="33" spans="16:23" x14ac:dyDescent="0.25">
      <c r="P33" s="1"/>
      <c r="Q33" s="1"/>
      <c r="R33" s="1"/>
      <c r="S33" s="1"/>
      <c r="T33" s="1"/>
      <c r="U33" s="1"/>
      <c r="V33" s="37" t="s">
        <v>8</v>
      </c>
      <c r="W33" s="12">
        <f>SUM(W11:W31)</f>
        <v>0.49499985824851783</v>
      </c>
    </row>
  </sheetData>
  <mergeCells count="1">
    <mergeCell ref="J27:J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2X</vt:lpstr>
      <vt:lpstr>X^2</vt:lpstr>
      <vt:lpstr>1 ENTRE X</vt:lpstr>
      <vt:lpstr>e^(X^2)</vt:lpstr>
      <vt:lpstr>RAIZ(1+X^2)</vt:lpstr>
      <vt:lpstr>DIST - T 1</vt:lpstr>
      <vt:lpstr>DIST - T 2</vt:lpstr>
      <vt:lpstr>DIST - 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Cano</dc:creator>
  <cp:lastModifiedBy>Alejandro Velázquez Torres</cp:lastModifiedBy>
  <dcterms:created xsi:type="dcterms:W3CDTF">2020-05-20T18:14:03Z</dcterms:created>
  <dcterms:modified xsi:type="dcterms:W3CDTF">2020-11-30T23:15:02Z</dcterms:modified>
</cp:coreProperties>
</file>