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lejo\Desktop\FAMILIA\Alejo\TECH\developments\PERSONAL DEVELOPMENTS\Machine-learning-projects\CSE 300\"/>
    </mc:Choice>
  </mc:AlternateContent>
  <xr:revisionPtr revIDLastSave="0" documentId="13_ncr:1_{B7AE93AC-B667-47DE-B40A-EE28B36C4429}" xr6:coauthVersionLast="47" xr6:coauthVersionMax="47" xr10:uidLastSave="{00000000-0000-0000-0000-000000000000}"/>
  <bookViews>
    <workbookView xWindow="-98" yWindow="-98" windowWidth="21795" windowHeight="12975" tabRatio="875" activeTab="10" xr2:uid="{07D90E1F-7C1C-A043-A0EA-0FD351459508}"/>
  </bookViews>
  <sheets>
    <sheet name="Status" sheetId="1" r:id="rId1"/>
    <sheet name="Team Status" sheetId="19" r:id="rId2"/>
    <sheet name="Backlog" sheetId="2" r:id="rId3"/>
    <sheet name="A0_Plan" sheetId="4" r:id="rId4"/>
    <sheet name="A1_Status" sheetId="3" r:id="rId5"/>
    <sheet name="A2_Status" sheetId="20" r:id="rId6"/>
    <sheet name="A3_Status" sheetId="21" r:id="rId7"/>
    <sheet name="A4_Status" sheetId="22" r:id="rId8"/>
    <sheet name="A5_Status" sheetId="23" r:id="rId9"/>
    <sheet name="A6_Status" sheetId="24" r:id="rId10"/>
    <sheet name="A7_Status" sheetId="25" r:id="rId11"/>
  </sheets>
  <definedNames>
    <definedName name="_xlnm.Print_Area" localSheetId="3">A0_Plan!$A$1:$R$82</definedName>
    <definedName name="_xlnm.Print_Area" localSheetId="4">A1_Status!$C$1:$H$51</definedName>
    <definedName name="_xlnm.Print_Area" localSheetId="5">A2_Status!$B$1:$H$51</definedName>
    <definedName name="_xlnm.Print_Area" localSheetId="6">A3_Status!$A$1:$H$51</definedName>
    <definedName name="_xlnm.Print_Area" localSheetId="7">A4_Status!$A$1:$H$51</definedName>
    <definedName name="_xlnm.Print_Area" localSheetId="8">A5_Status!$A$1:$H$51</definedName>
    <definedName name="_xlnm.Print_Area" localSheetId="9">A6_Status!$A$1:$H$51</definedName>
    <definedName name="_xlnm.Print_Area" localSheetId="10">A7_Status!$A$1:$H$51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K15" i="1"/>
  <c r="L15" i="1"/>
  <c r="I16" i="1"/>
  <c r="J16" i="1"/>
  <c r="K16" i="1"/>
  <c r="L16" i="1"/>
  <c r="I17" i="1"/>
  <c r="J17" i="1"/>
  <c r="K17" i="1"/>
  <c r="L17" i="1"/>
  <c r="I18" i="1"/>
  <c r="J18" i="1"/>
  <c r="K18" i="1"/>
  <c r="L18" i="1"/>
  <c r="I19" i="1"/>
  <c r="J19" i="1"/>
  <c r="K19" i="1"/>
  <c r="L19" i="1"/>
  <c r="I20" i="1"/>
  <c r="J20" i="1"/>
  <c r="K20" i="1"/>
  <c r="L20" i="1"/>
  <c r="H20" i="1"/>
  <c r="H19" i="1"/>
  <c r="H18" i="1"/>
  <c r="H17" i="1"/>
  <c r="H16" i="1"/>
  <c r="H15" i="1"/>
  <c r="L14" i="1"/>
  <c r="K14" i="1"/>
  <c r="J14" i="1"/>
  <c r="I14" i="1"/>
  <c r="H14" i="1"/>
  <c r="D19" i="1"/>
  <c r="H67" i="4"/>
  <c r="H66" i="4"/>
  <c r="H65" i="4"/>
  <c r="H63" i="4"/>
  <c r="H62" i="4"/>
  <c r="H61" i="4"/>
  <c r="H59" i="4"/>
  <c r="H58" i="4"/>
  <c r="H57" i="4"/>
  <c r="H55" i="4"/>
  <c r="H54" i="4"/>
  <c r="H53" i="4"/>
  <c r="H51" i="4"/>
  <c r="H50" i="4"/>
  <c r="H49" i="4"/>
  <c r="H47" i="4"/>
  <c r="H46" i="4"/>
  <c r="H45" i="4"/>
  <c r="H43" i="4"/>
  <c r="H42" i="4"/>
  <c r="H41" i="4"/>
  <c r="H39" i="4"/>
  <c r="H38" i="4"/>
  <c r="H37" i="4"/>
  <c r="H35" i="4"/>
  <c r="H34" i="4"/>
  <c r="H33" i="4"/>
  <c r="H31" i="4"/>
  <c r="H30" i="4"/>
  <c r="H29" i="4"/>
  <c r="H27" i="4"/>
  <c r="H26" i="4"/>
  <c r="H25" i="4"/>
  <c r="H23" i="4"/>
  <c r="H22" i="4"/>
  <c r="H21" i="4"/>
  <c r="H19" i="4"/>
  <c r="H18" i="4"/>
  <c r="H17" i="4"/>
  <c r="H15" i="4"/>
  <c r="H14" i="4"/>
  <c r="H13" i="4"/>
  <c r="K13" i="4"/>
  <c r="K66" i="4"/>
  <c r="J66" i="4"/>
  <c r="I66" i="4"/>
  <c r="K65" i="4"/>
  <c r="J65" i="4"/>
  <c r="I65" i="4"/>
  <c r="K63" i="4"/>
  <c r="J63" i="4"/>
  <c r="I63" i="4"/>
  <c r="K62" i="4"/>
  <c r="J62" i="4"/>
  <c r="I62" i="4"/>
  <c r="K61" i="4"/>
  <c r="J61" i="4"/>
  <c r="I61" i="4"/>
  <c r="K59" i="4"/>
  <c r="J59" i="4"/>
  <c r="I59" i="4"/>
  <c r="K58" i="4"/>
  <c r="J58" i="4"/>
  <c r="I58" i="4"/>
  <c r="K57" i="4"/>
  <c r="J57" i="4"/>
  <c r="I57" i="4"/>
  <c r="I54" i="4"/>
  <c r="J54" i="4"/>
  <c r="K54" i="4"/>
  <c r="I55" i="4"/>
  <c r="J55" i="4"/>
  <c r="K55" i="4"/>
  <c r="J53" i="4"/>
  <c r="K53" i="4"/>
  <c r="I53" i="4"/>
  <c r="K51" i="4"/>
  <c r="J51" i="4"/>
  <c r="I51" i="4"/>
  <c r="K50" i="4"/>
  <c r="J50" i="4"/>
  <c r="I50" i="4"/>
  <c r="K49" i="4"/>
  <c r="J49" i="4"/>
  <c r="I49" i="4"/>
  <c r="K47" i="4"/>
  <c r="J47" i="4"/>
  <c r="I47" i="4"/>
  <c r="K46" i="4"/>
  <c r="J46" i="4"/>
  <c r="I46" i="4"/>
  <c r="K45" i="4"/>
  <c r="J45" i="4"/>
  <c r="I45" i="4"/>
  <c r="K43" i="4"/>
  <c r="J43" i="4"/>
  <c r="I43" i="4"/>
  <c r="K42" i="4"/>
  <c r="J42" i="4"/>
  <c r="I42" i="4"/>
  <c r="K41" i="4"/>
  <c r="J41" i="4"/>
  <c r="I41" i="4"/>
  <c r="K39" i="4"/>
  <c r="J39" i="4"/>
  <c r="I39" i="4"/>
  <c r="K38" i="4"/>
  <c r="J38" i="4"/>
  <c r="I38" i="4"/>
  <c r="K37" i="4"/>
  <c r="J37" i="4"/>
  <c r="I37" i="4"/>
  <c r="K35" i="4"/>
  <c r="J35" i="4"/>
  <c r="I35" i="4"/>
  <c r="K34" i="4"/>
  <c r="J34" i="4"/>
  <c r="I34" i="4"/>
  <c r="K33" i="4"/>
  <c r="J33" i="4"/>
  <c r="I33" i="4"/>
  <c r="I30" i="4"/>
  <c r="J30" i="4"/>
  <c r="K30" i="4"/>
  <c r="I31" i="4"/>
  <c r="J31" i="4"/>
  <c r="K31" i="4"/>
  <c r="J29" i="4"/>
  <c r="K29" i="4"/>
  <c r="I29" i="4"/>
  <c r="I26" i="4"/>
  <c r="J26" i="4"/>
  <c r="K26" i="4"/>
  <c r="I27" i="4"/>
  <c r="J27" i="4"/>
  <c r="K27" i="4"/>
  <c r="J25" i="4"/>
  <c r="K25" i="4"/>
  <c r="I25" i="4"/>
  <c r="I22" i="4"/>
  <c r="J22" i="4"/>
  <c r="K22" i="4"/>
  <c r="I23" i="4"/>
  <c r="J23" i="4"/>
  <c r="K23" i="4"/>
  <c r="J21" i="4"/>
  <c r="K21" i="4"/>
  <c r="I21" i="4"/>
  <c r="K19" i="4"/>
  <c r="J19" i="4"/>
  <c r="I19" i="4"/>
  <c r="K18" i="4"/>
  <c r="J18" i="4"/>
  <c r="I18" i="4"/>
  <c r="K17" i="4"/>
  <c r="J17" i="4"/>
  <c r="I17" i="4"/>
  <c r="I14" i="4"/>
  <c r="J14" i="4"/>
  <c r="K14" i="4"/>
  <c r="I15" i="4"/>
  <c r="J15" i="4"/>
  <c r="K15" i="4"/>
  <c r="J13" i="4"/>
  <c r="I13" i="4"/>
  <c r="E19" i="1"/>
  <c r="E18" i="1"/>
  <c r="E17" i="25"/>
  <c r="E16" i="25"/>
  <c r="E15" i="25"/>
  <c r="E13" i="25"/>
  <c r="E12" i="25"/>
  <c r="E11" i="25"/>
  <c r="D17" i="25"/>
  <c r="D16" i="25"/>
  <c r="D15" i="25"/>
  <c r="D44" i="25"/>
  <c r="D43" i="25"/>
  <c r="D42" i="25"/>
  <c r="D40" i="25"/>
  <c r="D39" i="25"/>
  <c r="D38" i="25"/>
  <c r="D13" i="25"/>
  <c r="D12" i="25"/>
  <c r="D11" i="25"/>
  <c r="G18" i="25"/>
  <c r="G19" i="25" s="1"/>
  <c r="E20" i="1" s="1"/>
  <c r="D28" i="24"/>
  <c r="D27" i="24"/>
  <c r="D26" i="24"/>
  <c r="D24" i="24"/>
  <c r="D23" i="24"/>
  <c r="D22" i="24"/>
  <c r="E17" i="24"/>
  <c r="E16" i="24"/>
  <c r="E15" i="24"/>
  <c r="E13" i="24"/>
  <c r="E12" i="24"/>
  <c r="E11" i="24"/>
  <c r="D17" i="24"/>
  <c r="D16" i="24"/>
  <c r="D15" i="24"/>
  <c r="D13" i="24"/>
  <c r="D12" i="24"/>
  <c r="D11" i="24"/>
  <c r="G18" i="24"/>
  <c r="G19" i="24" s="1"/>
  <c r="E17" i="23"/>
  <c r="E16" i="23"/>
  <c r="E15" i="23"/>
  <c r="E13" i="23"/>
  <c r="E12" i="23"/>
  <c r="E11" i="23"/>
  <c r="E17" i="22"/>
  <c r="E16" i="22"/>
  <c r="E15" i="22"/>
  <c r="E13" i="22"/>
  <c r="E12" i="22"/>
  <c r="E11" i="22"/>
  <c r="E17" i="21"/>
  <c r="E16" i="21"/>
  <c r="E15" i="21"/>
  <c r="E13" i="21"/>
  <c r="E12" i="21"/>
  <c r="E11" i="21"/>
  <c r="E17" i="20"/>
  <c r="E16" i="20"/>
  <c r="E15" i="20"/>
  <c r="E13" i="20"/>
  <c r="E12" i="20"/>
  <c r="E11" i="20"/>
  <c r="D28" i="23"/>
  <c r="D27" i="23"/>
  <c r="D26" i="23"/>
  <c r="D24" i="23"/>
  <c r="D23" i="23"/>
  <c r="D22" i="23"/>
  <c r="D17" i="23"/>
  <c r="D16" i="23"/>
  <c r="D15" i="23"/>
  <c r="D13" i="23"/>
  <c r="D12" i="23"/>
  <c r="D11" i="23"/>
  <c r="G18" i="23"/>
  <c r="G19" i="23" s="1"/>
  <c r="D28" i="22"/>
  <c r="D27" i="22"/>
  <c r="D26" i="22"/>
  <c r="D24" i="22"/>
  <c r="D23" i="22"/>
  <c r="D22" i="22"/>
  <c r="D15" i="22"/>
  <c r="D17" i="22"/>
  <c r="D16" i="22"/>
  <c r="D13" i="22"/>
  <c r="D12" i="22"/>
  <c r="D11" i="22"/>
  <c r="G18" i="22"/>
  <c r="G19" i="22" s="1"/>
  <c r="E17" i="1" s="1"/>
  <c r="D28" i="21"/>
  <c r="D27" i="21"/>
  <c r="D26" i="21"/>
  <c r="D24" i="21"/>
  <c r="D23" i="21"/>
  <c r="D22" i="21"/>
  <c r="D17" i="21"/>
  <c r="D16" i="21"/>
  <c r="D15" i="21"/>
  <c r="D13" i="21"/>
  <c r="D12" i="21"/>
  <c r="D11" i="21"/>
  <c r="G18" i="21"/>
  <c r="G19" i="21" s="1"/>
  <c r="E16" i="1" s="1"/>
  <c r="D28" i="20"/>
  <c r="D27" i="20"/>
  <c r="D26" i="20"/>
  <c r="D24" i="20"/>
  <c r="D23" i="20"/>
  <c r="D22" i="20"/>
  <c r="D17" i="20"/>
  <c r="D16" i="20"/>
  <c r="D15" i="20"/>
  <c r="D13" i="20"/>
  <c r="D12" i="20"/>
  <c r="D11" i="20"/>
  <c r="G18" i="20"/>
  <c r="G19" i="20" s="1"/>
  <c r="E15" i="1" s="1"/>
  <c r="F68" i="4"/>
  <c r="F60" i="4"/>
  <c r="F52" i="4"/>
  <c r="F44" i="4"/>
  <c r="F36" i="4"/>
  <c r="F28" i="4"/>
  <c r="F20" i="4"/>
  <c r="D52" i="2"/>
  <c r="E52" i="2" s="1"/>
  <c r="D51" i="2"/>
  <c r="E51" i="2" s="1"/>
  <c r="D50" i="2"/>
  <c r="E50" i="2" s="1"/>
  <c r="D49" i="2"/>
  <c r="D44" i="3"/>
  <c r="D43" i="3"/>
  <c r="D42" i="3"/>
  <c r="D40" i="3"/>
  <c r="D39" i="3"/>
  <c r="D38" i="3"/>
  <c r="G18" i="3"/>
  <c r="G19" i="3" s="1"/>
  <c r="E14" i="1" s="1"/>
  <c r="E17" i="3"/>
  <c r="E16" i="3"/>
  <c r="E15" i="3"/>
  <c r="E13" i="3"/>
  <c r="E12" i="3"/>
  <c r="E11" i="3"/>
  <c r="G67" i="4"/>
  <c r="G66" i="4"/>
  <c r="G65" i="4"/>
  <c r="G63" i="4"/>
  <c r="G62" i="4"/>
  <c r="G61" i="4"/>
  <c r="G59" i="4"/>
  <c r="G58" i="4"/>
  <c r="G57" i="4"/>
  <c r="G55" i="4"/>
  <c r="G54" i="4"/>
  <c r="G53" i="4"/>
  <c r="G51" i="4"/>
  <c r="G50" i="4"/>
  <c r="G49" i="4"/>
  <c r="G47" i="4"/>
  <c r="G46" i="4"/>
  <c r="G45" i="4"/>
  <c r="G43" i="4"/>
  <c r="G42" i="4"/>
  <c r="G41" i="4"/>
  <c r="G39" i="4"/>
  <c r="G38" i="4"/>
  <c r="G37" i="4"/>
  <c r="G35" i="4"/>
  <c r="G34" i="4"/>
  <c r="G33" i="4"/>
  <c r="G31" i="4"/>
  <c r="G30" i="4"/>
  <c r="G29" i="4"/>
  <c r="G27" i="4"/>
  <c r="G26" i="4"/>
  <c r="G25" i="4"/>
  <c r="G23" i="4"/>
  <c r="G19" i="4"/>
  <c r="G18" i="4"/>
  <c r="G17" i="4"/>
  <c r="G15" i="4"/>
  <c r="G14" i="4"/>
  <c r="G13" i="4"/>
  <c r="G22" i="4"/>
  <c r="G21" i="4"/>
  <c r="D28" i="3"/>
  <c r="D27" i="3"/>
  <c r="D26" i="3"/>
  <c r="D24" i="3"/>
  <c r="D23" i="3"/>
  <c r="D22" i="3"/>
  <c r="D17" i="3"/>
  <c r="D16" i="3"/>
  <c r="D15" i="3"/>
  <c r="D13" i="3"/>
  <c r="D12" i="3"/>
  <c r="D11" i="3"/>
  <c r="D4" i="2"/>
  <c r="E4" i="2" s="1"/>
  <c r="F4" i="2" s="1"/>
  <c r="D7" i="2"/>
  <c r="E7" i="2" s="1"/>
  <c r="F7" i="2" s="1"/>
  <c r="D8" i="2"/>
  <c r="D9" i="2"/>
  <c r="D10" i="2"/>
  <c r="G10" i="2" s="1"/>
  <c r="D12" i="2"/>
  <c r="E12" i="2" s="1"/>
  <c r="F12" i="2" s="1"/>
  <c r="D13" i="2"/>
  <c r="D14" i="2"/>
  <c r="E14" i="2" s="1"/>
  <c r="F14" i="2" s="1"/>
  <c r="D15" i="2"/>
  <c r="G15" i="2" s="1"/>
  <c r="D16" i="2"/>
  <c r="D17" i="2"/>
  <c r="D18" i="2"/>
  <c r="D19" i="2"/>
  <c r="E19" i="2" s="1"/>
  <c r="F19" i="2" s="1"/>
  <c r="D20" i="2"/>
  <c r="D21" i="2"/>
  <c r="E21" i="2" s="1"/>
  <c r="F21" i="2" s="1"/>
  <c r="D23" i="2"/>
  <c r="G23" i="2" s="1"/>
  <c r="D24" i="2"/>
  <c r="D25" i="2"/>
  <c r="D26" i="2"/>
  <c r="D27" i="2"/>
  <c r="D28" i="2"/>
  <c r="G28" i="2" s="1"/>
  <c r="D30" i="2"/>
  <c r="G30" i="2" s="1"/>
  <c r="D31" i="2"/>
  <c r="E31" i="2" s="1"/>
  <c r="F31" i="2" s="1"/>
  <c r="D32" i="2"/>
  <c r="E32" i="2" s="1"/>
  <c r="F32" i="2" s="1"/>
  <c r="D33" i="2"/>
  <c r="G33" i="2" s="1"/>
  <c r="D34" i="2"/>
  <c r="G34" i="2" s="1"/>
  <c r="D35" i="2"/>
  <c r="G35" i="2" s="1"/>
  <c r="D36" i="2"/>
  <c r="D38" i="2"/>
  <c r="D39" i="2"/>
  <c r="D40" i="2"/>
  <c r="D41" i="2"/>
  <c r="D42" i="2"/>
  <c r="E42" i="2" s="1"/>
  <c r="F42" i="2" s="1"/>
  <c r="D43" i="2"/>
  <c r="E43" i="2" s="1"/>
  <c r="F43" i="2" s="1"/>
  <c r="D44" i="2"/>
  <c r="G44" i="2" s="1"/>
  <c r="D45" i="2"/>
  <c r="D46" i="2"/>
  <c r="G46" i="2" s="1"/>
  <c r="D47" i="2"/>
  <c r="G47" i="2" s="1"/>
  <c r="D6" i="2"/>
  <c r="E6" i="2" s="1"/>
  <c r="F6" i="2" s="1"/>
  <c r="G9" i="2" l="1"/>
  <c r="D17" i="1"/>
  <c r="G41" i="2"/>
  <c r="G39" i="2"/>
  <c r="G8" i="2"/>
  <c r="D16" i="1"/>
  <c r="G26" i="2"/>
  <c r="G38" i="2"/>
  <c r="G24" i="2"/>
  <c r="G25" i="2"/>
  <c r="G17" i="2"/>
  <c r="G18" i="2"/>
  <c r="G16" i="2"/>
  <c r="G20" i="2"/>
  <c r="D20" i="1"/>
  <c r="D18" i="1"/>
  <c r="D15" i="1"/>
  <c r="D14" i="1"/>
  <c r="E15" i="2"/>
  <c r="F15" i="2" s="1"/>
  <c r="G21" i="2"/>
  <c r="G31" i="2"/>
  <c r="G40" i="2"/>
  <c r="G13" i="2"/>
  <c r="G4" i="2"/>
  <c r="D7" i="1"/>
  <c r="D8" i="1"/>
  <c r="G14" i="2"/>
  <c r="C7" i="1"/>
  <c r="G45" i="2"/>
  <c r="G36" i="2"/>
  <c r="G27" i="2"/>
  <c r="D6" i="1"/>
  <c r="G32" i="2"/>
  <c r="E9" i="2"/>
  <c r="F9" i="2" s="1"/>
  <c r="G6" i="2"/>
  <c r="G42" i="2"/>
  <c r="E10" i="2"/>
  <c r="F10" i="2" s="1"/>
  <c r="G7" i="2"/>
  <c r="G43" i="2"/>
  <c r="E18" i="2"/>
  <c r="F18" i="2" s="1"/>
  <c r="G19" i="2"/>
  <c r="E20" i="2"/>
  <c r="F20" i="2" s="1"/>
  <c r="G12" i="2"/>
  <c r="E18" i="25"/>
  <c r="E18" i="24"/>
  <c r="E18" i="23"/>
  <c r="E18" i="22"/>
  <c r="E18" i="21"/>
  <c r="E18" i="20"/>
  <c r="E49" i="2"/>
  <c r="E18" i="3"/>
  <c r="E27" i="2"/>
  <c r="F27" i="2" s="1"/>
  <c r="E26" i="2"/>
  <c r="F26" i="2" s="1"/>
  <c r="E28" i="2"/>
  <c r="F28" i="2" s="1"/>
  <c r="E8" i="2"/>
  <c r="F8" i="2" s="1"/>
  <c r="E30" i="2"/>
  <c r="F30" i="2" s="1"/>
  <c r="E13" i="2"/>
  <c r="F13" i="2" s="1"/>
  <c r="E34" i="2"/>
  <c r="F34" i="2" s="1"/>
  <c r="E33" i="2"/>
  <c r="F33" i="2" s="1"/>
  <c r="E35" i="2"/>
  <c r="F35" i="2" s="1"/>
  <c r="E36" i="2"/>
  <c r="F36" i="2" s="1"/>
  <c r="E16" i="2"/>
  <c r="F16" i="2" s="1"/>
  <c r="E38" i="2"/>
  <c r="F38" i="2" s="1"/>
  <c r="E17" i="2"/>
  <c r="F17" i="2" s="1"/>
  <c r="E39" i="2"/>
  <c r="F39" i="2" s="1"/>
  <c r="E40" i="2"/>
  <c r="F40" i="2" s="1"/>
  <c r="E41" i="2"/>
  <c r="F41" i="2" s="1"/>
  <c r="E23" i="2"/>
  <c r="F23" i="2" s="1"/>
  <c r="E44" i="2"/>
  <c r="F44" i="2" s="1"/>
  <c r="E24" i="2"/>
  <c r="F24" i="2" s="1"/>
  <c r="E45" i="2"/>
  <c r="F45" i="2" s="1"/>
  <c r="E25" i="2"/>
  <c r="F25" i="2" s="1"/>
  <c r="E46" i="2"/>
  <c r="F46" i="2" s="1"/>
  <c r="E47" i="2"/>
  <c r="F47" i="2" s="1"/>
  <c r="F3" i="2" l="1"/>
  <c r="C6" i="1" s="1"/>
  <c r="H29" i="2"/>
  <c r="H9" i="1" s="1"/>
  <c r="H37" i="2"/>
  <c r="H10" i="1" s="1"/>
  <c r="H11" i="2"/>
  <c r="H8" i="1" s="1"/>
  <c r="G3" i="2"/>
  <c r="C8" i="1" s="1"/>
  <c r="H5" i="2"/>
  <c r="H6" i="1" s="1"/>
  <c r="H22" i="2"/>
  <c r="H7" i="1" s="1"/>
  <c r="E19" i="23"/>
  <c r="C18" i="1"/>
  <c r="E19" i="24"/>
  <c r="C19" i="1"/>
  <c r="E19" i="20"/>
  <c r="C15" i="1"/>
  <c r="E19" i="22"/>
  <c r="C17" i="1"/>
  <c r="E19" i="25"/>
  <c r="C20" i="1"/>
  <c r="E19" i="21"/>
  <c r="C16" i="1"/>
  <c r="C14" i="1"/>
  <c r="E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tc={A3DC8B31-0BB6-3042-8E92-F05947C15B6E}</author>
    <author>tc={EC69C418-ED73-854E-A691-D77D298D1F0D}</author>
  </authors>
  <commentList>
    <comment ref="N2" authorId="0" shapeId="0" xr:uid="{A3DC8B31-0BB6-3042-8E92-F05947C15B6E}">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 ref="F12" authorId="1" shapeId="0" xr:uid="{EC69C418-ED73-854E-A691-D77D298D1F0D}">
      <text>
        <t xml:space="preserve">[Threaded comment]
Your version of Excel allows you to read this threaded comment; however, any edits to it will get removed if the file is opened in a newer version of Excel. Learn more: https://go.microsoft.com/fwlink/?linkid=870924
Comment:
    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
      </text>
    </comment>
  </commentList>
</comments>
</file>

<file path=xl/sharedStrings.xml><?xml version="1.0" encoding="utf-8"?>
<sst xmlns="http://schemas.openxmlformats.org/spreadsheetml/2006/main" count="757" uniqueCount="370">
  <si>
    <t>Issues</t>
  </si>
  <si>
    <t>Story Points</t>
  </si>
  <si>
    <t>Completed</t>
  </si>
  <si>
    <t>Basic Certification</t>
  </si>
  <si>
    <t>Create Professional Online Profiles</t>
  </si>
  <si>
    <t>Informational Interview Overview</t>
  </si>
  <si>
    <t>Interviewing: VMOCK</t>
  </si>
  <si>
    <t>B1</t>
  </si>
  <si>
    <t>B2</t>
  </si>
  <si>
    <t>B3</t>
  </si>
  <si>
    <t>B4</t>
  </si>
  <si>
    <t>Elevator Pitch: 5 Sentences</t>
  </si>
  <si>
    <t>Silver Certification</t>
  </si>
  <si>
    <t>B0</t>
  </si>
  <si>
    <t>S0</t>
  </si>
  <si>
    <t>S1</t>
  </si>
  <si>
    <t>Completed 100% LinkedIn Profile</t>
  </si>
  <si>
    <t>Completed 100% BYUI Connect Profile</t>
  </si>
  <si>
    <t>Completed 100% Handshake Profile</t>
  </si>
  <si>
    <t>Resume in Green Zone on VMOCK</t>
  </si>
  <si>
    <t>Informational Interview 2</t>
  </si>
  <si>
    <t>Informational Interview 1</t>
  </si>
  <si>
    <t>S3</t>
  </si>
  <si>
    <t>S2</t>
  </si>
  <si>
    <t>S4</t>
  </si>
  <si>
    <t>S5</t>
  </si>
  <si>
    <t>S6</t>
  </si>
  <si>
    <t>S7</t>
  </si>
  <si>
    <t>S8</t>
  </si>
  <si>
    <t>Informational Interview 3</t>
  </si>
  <si>
    <t>Informational Interview 4</t>
  </si>
  <si>
    <t>Informational Interview 5</t>
  </si>
  <si>
    <t>S9</t>
  </si>
  <si>
    <t>S10</t>
  </si>
  <si>
    <t>Portfolio Review</t>
  </si>
  <si>
    <t>P0</t>
  </si>
  <si>
    <t>Resume</t>
  </si>
  <si>
    <t>Cover Letter Template</t>
  </si>
  <si>
    <t>References</t>
  </si>
  <si>
    <t>Company Dossiers</t>
  </si>
  <si>
    <t>Photo</t>
  </si>
  <si>
    <t xml:space="preserve">Elevator Pitch/About </t>
  </si>
  <si>
    <t>Projects</t>
  </si>
  <si>
    <t>P1</t>
  </si>
  <si>
    <t>P2</t>
  </si>
  <si>
    <t>P3</t>
  </si>
  <si>
    <t>P4</t>
  </si>
  <si>
    <t>P5</t>
  </si>
  <si>
    <t>P6</t>
  </si>
  <si>
    <t>Job Search</t>
  </si>
  <si>
    <t>J0</t>
  </si>
  <si>
    <t>Networking List</t>
  </si>
  <si>
    <t>Network Contact List</t>
  </si>
  <si>
    <t>Job Interviewing</t>
  </si>
  <si>
    <t>Ethics in Technology</t>
  </si>
  <si>
    <t>Mental Health &amp; Professional Success</t>
  </si>
  <si>
    <t>Job Application 1</t>
  </si>
  <si>
    <t>Job Application 2</t>
  </si>
  <si>
    <t>Job Application 3</t>
  </si>
  <si>
    <t>J1</t>
  </si>
  <si>
    <t>J2</t>
  </si>
  <si>
    <t>J3</t>
  </si>
  <si>
    <t>J4</t>
  </si>
  <si>
    <t>J5</t>
  </si>
  <si>
    <t>J6</t>
  </si>
  <si>
    <t>J7</t>
  </si>
  <si>
    <t>Professional Development</t>
  </si>
  <si>
    <t>D0</t>
  </si>
  <si>
    <t>D1</t>
  </si>
  <si>
    <t>D2</t>
  </si>
  <si>
    <t>D3</t>
  </si>
  <si>
    <t>D4</t>
  </si>
  <si>
    <t>D5</t>
  </si>
  <si>
    <t>D6</t>
  </si>
  <si>
    <t>Design Your Life: Chap 1: Health, Work, Play, &amp; Love</t>
  </si>
  <si>
    <t>Design Your Life: Chap 2: Work/Life view/compass</t>
  </si>
  <si>
    <t>Design Your Life: Chap 3: Good Times Journal</t>
  </si>
  <si>
    <t>Design Your Life: Chap 4: Mind Map</t>
  </si>
  <si>
    <t>Design Your Life: Chap 5: Odyssey Plans</t>
  </si>
  <si>
    <t>The 2-Hour Job Search: Prioritization (Chap 1-4)</t>
  </si>
  <si>
    <t>The 2-Hour Job Search: Outreach (Chap 5-8)</t>
  </si>
  <si>
    <t>The 2-Hour Job Search: Execution (Chap 9-10)</t>
  </si>
  <si>
    <t>D7</t>
  </si>
  <si>
    <t>D8</t>
  </si>
  <si>
    <t>D9</t>
  </si>
  <si>
    <t>D10</t>
  </si>
  <si>
    <t>Ref</t>
  </si>
  <si>
    <t>Count</t>
  </si>
  <si>
    <t>Day</t>
  </si>
  <si>
    <t>Planned Assignment</t>
  </si>
  <si>
    <t>Scheduled Basic Meeting with Career Services</t>
  </si>
  <si>
    <t>Scheduled Silver Meeting with Career Services</t>
  </si>
  <si>
    <t>Hidden Colum - create a orginal menu list</t>
  </si>
  <si>
    <t>Hidden Column - menu list that removes items as selected</t>
  </si>
  <si>
    <t>Scrum Status Report – Tracking Professional Progress</t>
  </si>
  <si>
    <t>Objective:</t>
  </si>
  <si>
    <t>Practice accountability and reporting on your professional activities using the Agile Scrum Meeting format. This structured status update will help you track progress, manage assignments efficiently, and develop career readiness skills. Additionally, you will engage with three classmates, tracking their progress and planning to foster collaboration and peer accountability.</t>
  </si>
  <si>
    <t>Assignment Overview</t>
  </si>
  <si>
    <t>Since this course is 1 credit, you are expected to complete 3 hours of work per week (semester) or 6 hours per week (block). For every 6 hours of work completed, you will submit a Scrum Status Report:
      Semester students: Submit a report every two weeks.
      Block students: Submit a report weekly.
To receive full points, you must complete the Class Plan assignment, as you will reference your plan in your status updates.</t>
  </si>
  <si>
    <t>Part 1: Scrum Status Report</t>
  </si>
  <si>
    <t>What did you do?</t>
  </si>
  <si>
    <t>Planned</t>
  </si>
  <si>
    <t>Completed?</t>
  </si>
  <si>
    <t>PP1</t>
  </si>
  <si>
    <t>Planning Schedule</t>
  </si>
  <si>
    <t>Done</t>
  </si>
  <si>
    <t>Working</t>
  </si>
  <si>
    <t>Not Started</t>
  </si>
  <si>
    <t>Day 1</t>
  </si>
  <si>
    <t>Day 2</t>
  </si>
  <si>
    <t>Obsticales</t>
  </si>
  <si>
    <t>Day 3</t>
  </si>
  <si>
    <t>Day 4</t>
  </si>
  <si>
    <t>Part 2: Lessons Learned Reflection</t>
  </si>
  <si>
    <t>For each completed assignment, provide a brief lesson learned:
    Something new you learned.
    A mistake and how you corrected it.
    An “Ah-ha” moment or connection to past experiences.
Example Format:
    Lesson Learned 1: Learned how to use the STAR method to structure resume bullet points.
    Lesson Learned 2: Found out the importance of reaching out to multiple professionals for interviews instead of waiting on one.
    Lesson Learned 3: Realized that my LinkedIn profile was missing a strong summary statement.</t>
  </si>
  <si>
    <t>Lesson 1</t>
  </si>
  <si>
    <t>Lesson 2</t>
  </si>
  <si>
    <t>Lesson 3</t>
  </si>
  <si>
    <t>Part 3: SMART Goals for Career Readiness</t>
  </si>
  <si>
    <t>Example Goals:
    SMART Goal 1: Complete three informational interviews with software engineers by the end of next month.
    SMART Goal 2: Earn a LinkedIn Learning certification in data analytics within six weeks.
    SMART Goal 3: Apply to five internship positions before the end of the semester.</t>
  </si>
  <si>
    <t xml:space="preserve">Goal 1: </t>
  </si>
  <si>
    <t xml:space="preserve">Goal 2: </t>
  </si>
  <si>
    <t xml:space="preserve">Goal 3: </t>
  </si>
  <si>
    <t>Complexity</t>
  </si>
  <si>
    <t>Complexity Description</t>
  </si>
  <si>
    <t>CS Example Task</t>
  </si>
  <si>
    <t>1 Point</t>
  </si>
  <si>
    <t>Very simple, minimal effort, well understood</t>
  </si>
  <si>
    <t>Change a button's color in a web app</t>
  </si>
  <si>
    <t>2 Points</t>
  </si>
  <si>
    <t>Simple task, few moving parts</t>
  </si>
  <si>
    <t>Add a new field to a database and update UI</t>
  </si>
  <si>
    <t>3 Points</t>
  </si>
  <si>
    <t>Moderate complexity; some research or testing needed</t>
  </si>
  <si>
    <t>Implement login with form validation</t>
  </si>
  <si>
    <t>5 Points</t>
  </si>
  <si>
    <t>Complex; multiple steps or edge cases</t>
  </si>
  <si>
    <t>Integrate third-party API (e.g., payment gateway)</t>
  </si>
  <si>
    <t>8 Points</t>
  </si>
  <si>
    <t>Very complex; uncertainty, multiple components</t>
  </si>
  <si>
    <t>Build a basic real-time chat feature</t>
  </si>
  <si>
    <t>13 Points</t>
  </si>
  <si>
    <t>Extremely complex or poorly understood</t>
  </si>
  <si>
    <t>Refactor large legacy module or migrate backend</t>
  </si>
  <si>
    <t>21+ Points</t>
  </si>
  <si>
    <r>
      <t xml:space="preserve">Too large – </t>
    </r>
    <r>
      <rPr>
        <b/>
        <sz val="12"/>
        <color theme="1"/>
        <rFont val="Aptos Narrow"/>
        <family val="2"/>
        <scheme val="minor"/>
      </rPr>
      <t>break this down</t>
    </r>
  </si>
  <si>
    <t>“Build entire website” — needs decomposition</t>
  </si>
  <si>
    <t>- "Complete All Silver Certification Requirements" (too broad; break into subtasks)</t>
  </si>
  <si>
    <t>- Upload a photo for portfolio
- Schedule a meeting with Career Services</t>
  </si>
  <si>
    <t>- Create Networking List
- Write 5-sentence Elevator Pitch</t>
  </si>
  <si>
    <t>- Complete LinkedIn or Handshake profile
- Read and reflect on “Design Your Life: Chap 1–2”</t>
  </si>
  <si>
    <t>- Write a resume or cover letter template
- Conduct Informational Interview 1–2</t>
  </si>
  <si>
    <t>- Resume in Green Zone on VMOCK
- Conduct 4–5 Informational Interviews
- Projects section for Portfolio</t>
  </si>
  <si>
    <t>- Prepare for and perform Job Interviews
- Create full Odyssey Plans (Design Your Life: Chap 5)
- Apply to 3 jobs with custom materials</t>
  </si>
  <si>
    <t>Assign 0: Planning Schedule</t>
  </si>
  <si>
    <t xml:space="preserve">Instructions: </t>
  </si>
  <si>
    <t xml:space="preserve">Read over each of the assignments in the Backlog (found in iLearn course) 
In the Planning Assignment column, select which task you plan on completing for each day of the semester.  </t>
  </si>
  <si>
    <t>Class Example</t>
  </si>
  <si>
    <t>Story Points Chart</t>
  </si>
  <si>
    <t>B5</t>
  </si>
  <si>
    <t>Hidden</t>
  </si>
  <si>
    <t>Links to artifacts</t>
  </si>
  <si>
    <t>Day 5</t>
  </si>
  <si>
    <t>Day 6</t>
  </si>
  <si>
    <t>Percent Complete</t>
  </si>
  <si>
    <t>Planned/Scheduled</t>
  </si>
  <si>
    <t>Completed Tasks</t>
  </si>
  <si>
    <t>Story Points Assigned</t>
  </si>
  <si>
    <t>Week 01</t>
  </si>
  <si>
    <t>Totals</t>
  </si>
  <si>
    <t>Hrs/Task</t>
  </si>
  <si>
    <t>Velocity</t>
  </si>
  <si>
    <t>Lesson 4</t>
  </si>
  <si>
    <t>Lesson 5</t>
  </si>
  <si>
    <t>Lesson 6</t>
  </si>
  <si>
    <t>See next weeks for status</t>
  </si>
  <si>
    <t>Actual Hrs</t>
  </si>
  <si>
    <r>
      <t xml:space="preserve">Based on your progress, create three SMART Goals to start at the end of the semester toward your Career Readiness.
SMART Goal Criteria:     </t>
    </r>
    <r>
      <rPr>
        <b/>
        <sz val="12"/>
        <color theme="1"/>
        <rFont val="Aptos Narrow"/>
        <family val="2"/>
        <scheme val="minor"/>
      </rPr>
      <t>S</t>
    </r>
    <r>
      <rPr>
        <sz val="12"/>
        <color theme="1"/>
        <rFont val="Aptos Narrow"/>
        <family val="2"/>
        <scheme val="minor"/>
      </rPr>
      <t xml:space="preserve">pecific    </t>
    </r>
    <r>
      <rPr>
        <b/>
        <sz val="12"/>
        <color theme="1"/>
        <rFont val="Aptos Narrow"/>
        <family val="2"/>
        <scheme val="minor"/>
      </rPr>
      <t>M</t>
    </r>
    <r>
      <rPr>
        <sz val="12"/>
        <color theme="1"/>
        <rFont val="Aptos Narrow"/>
        <family val="2"/>
        <scheme val="minor"/>
      </rPr>
      <t xml:space="preserve">easurable     </t>
    </r>
    <r>
      <rPr>
        <b/>
        <sz val="12"/>
        <color theme="1"/>
        <rFont val="Aptos Narrow"/>
        <family val="2"/>
        <scheme val="minor"/>
      </rPr>
      <t>A</t>
    </r>
    <r>
      <rPr>
        <sz val="12"/>
        <color theme="1"/>
        <rFont val="Aptos Narrow"/>
        <family val="2"/>
        <scheme val="minor"/>
      </rPr>
      <t xml:space="preserve">chievable     </t>
    </r>
    <r>
      <rPr>
        <b/>
        <sz val="12"/>
        <color theme="1"/>
        <rFont val="Aptos Narrow"/>
        <family val="2"/>
        <scheme val="minor"/>
      </rPr>
      <t>R</t>
    </r>
    <r>
      <rPr>
        <sz val="12"/>
        <color theme="1"/>
        <rFont val="Aptos Narrow"/>
        <family val="2"/>
        <scheme val="minor"/>
      </rPr>
      <t xml:space="preserve">ealistic     </t>
    </r>
    <r>
      <rPr>
        <b/>
        <sz val="12"/>
        <color theme="1"/>
        <rFont val="Aptos Narrow"/>
        <family val="2"/>
        <scheme val="minor"/>
      </rPr>
      <t>T</t>
    </r>
    <r>
      <rPr>
        <sz val="12"/>
        <color theme="1"/>
        <rFont val="Aptos Narrow"/>
        <family val="2"/>
        <scheme val="minor"/>
      </rPr>
      <t>ime-bound</t>
    </r>
  </si>
  <si>
    <t>Week 02</t>
  </si>
  <si>
    <t>Assignment 1</t>
  </si>
  <si>
    <t>Assignment 1: Status</t>
  </si>
  <si>
    <t>Team member 1</t>
  </si>
  <si>
    <t>Team Member 2</t>
  </si>
  <si>
    <t>Team Member 3</t>
  </si>
  <si>
    <t>Team Member 4</t>
  </si>
  <si>
    <t>Week 03</t>
  </si>
  <si>
    <t>Week 04</t>
  </si>
  <si>
    <t>Week 05</t>
  </si>
  <si>
    <t>Week 06</t>
  </si>
  <si>
    <t>Week 07</t>
  </si>
  <si>
    <t>Additional Tasks</t>
  </si>
  <si>
    <t>A1</t>
  </si>
  <si>
    <t>A0</t>
  </si>
  <si>
    <t>A2</t>
  </si>
  <si>
    <t>A3</t>
  </si>
  <si>
    <t>A4</t>
  </si>
  <si>
    <t>Assignment 1 Planned Velocity</t>
  </si>
  <si>
    <t>Assignment 2 Planned Velocity</t>
  </si>
  <si>
    <t>Assignment 3 Planned Velocity</t>
  </si>
  <si>
    <t>Assignment 5 Planned Velocity</t>
  </si>
  <si>
    <t>Assignment 4 Planned Velocity</t>
  </si>
  <si>
    <t>Assignment 6 Planned Velocity</t>
  </si>
  <si>
    <t>Assignment 7 Planned Velocity</t>
  </si>
  <si>
    <t>Class  Status</t>
  </si>
  <si>
    <t>Portfolio</t>
  </si>
  <si>
    <t>What are you planning on doing?</t>
  </si>
  <si>
    <t xml:space="preserve">Average </t>
  </si>
  <si>
    <t>Total (Velocity)</t>
  </si>
  <si>
    <t>Day 7</t>
  </si>
  <si>
    <t>Day 8</t>
  </si>
  <si>
    <t>Day 9</t>
  </si>
  <si>
    <t>Day 10</t>
  </si>
  <si>
    <t>Day 11</t>
  </si>
  <si>
    <t>Day 12</t>
  </si>
  <si>
    <t>Day 13</t>
  </si>
  <si>
    <t>Day 14</t>
  </si>
  <si>
    <t>Day 15+</t>
  </si>
  <si>
    <t>Work on your goals</t>
  </si>
  <si>
    <t>Work on your odyssy plan</t>
  </si>
  <si>
    <t>Find an Internship</t>
  </si>
  <si>
    <t>Plan for Graduate school</t>
  </si>
  <si>
    <t>Find a full time job</t>
  </si>
  <si>
    <t>test1</t>
  </si>
  <si>
    <t>test 2</t>
  </si>
  <si>
    <t>test 3</t>
  </si>
  <si>
    <t>test 4</t>
  </si>
  <si>
    <t>Scheduled</t>
  </si>
  <si>
    <t>Actual Hours</t>
  </si>
  <si>
    <t>Linke to Artifacts</t>
  </si>
  <si>
    <t>Hidden status</t>
  </si>
  <si>
    <t>SP Complete</t>
  </si>
  <si>
    <t>Avg Hrs/Task</t>
  </si>
  <si>
    <t xml:space="preserve">Personal </t>
  </si>
  <si>
    <t>Assignment 2</t>
  </si>
  <si>
    <t>Assignment 3</t>
  </si>
  <si>
    <t>Assignment 4</t>
  </si>
  <si>
    <t>Assignment 5</t>
  </si>
  <si>
    <t>Assignment 6</t>
  </si>
  <si>
    <t>Assignment 7</t>
  </si>
  <si>
    <t>Team Member</t>
  </si>
  <si>
    <t>1</t>
  </si>
  <si>
    <t>2</t>
  </si>
  <si>
    <t>3</t>
  </si>
  <si>
    <t>4</t>
  </si>
  <si>
    <t>5</t>
  </si>
  <si>
    <t>Milestones</t>
  </si>
  <si>
    <t>Tasking</t>
  </si>
  <si>
    <t>Team member tasking</t>
  </si>
  <si>
    <t>BackLog</t>
  </si>
  <si>
    <t>Instructions:</t>
  </si>
  <si>
    <r>
      <t xml:space="preserve">For your first assignment you will need to fill out A0_Plan
Each week you will fill out the corresponding Ax_Status tab along with your Team Status. 
Note the gray fields are the field you need to change. All other fields are formulas that will populate back to this page's status.  
</t>
    </r>
    <r>
      <rPr>
        <b/>
        <sz val="12"/>
        <color theme="1"/>
        <rFont val="Aptos Narrow"/>
        <scheme val="minor"/>
      </rPr>
      <t>Submit a copy of this file, updated each week.</t>
    </r>
    <r>
      <rPr>
        <sz val="12"/>
        <color theme="1"/>
        <rFont val="Aptos Narrow"/>
        <family val="2"/>
        <scheme val="minor"/>
      </rPr>
      <t xml:space="preserve"> </t>
    </r>
  </si>
  <si>
    <t xml:space="preserve">Assign story points to each of the assignments, based on the complexity of the task. </t>
  </si>
  <si>
    <t xml:space="preserve">Examine the Story Point chart to the right. Mouse over and Read the comment in the Story Point column's title (below).
</t>
  </si>
  <si>
    <t xml:space="preserve">Verify that the Planned Velocity Chart has a even variance and trend.  </t>
  </si>
  <si>
    <t>Assignment 7: Status</t>
  </si>
  <si>
    <t>Assignment 6: Status</t>
  </si>
  <si>
    <t>Assignment 5: Status</t>
  </si>
  <si>
    <t>Assignment 4: Status</t>
  </si>
  <si>
    <t>Assignment 3: Status</t>
  </si>
  <si>
    <t>Assignment 2: Status</t>
  </si>
  <si>
    <t>1_B1_Scheduled Basic Meeting with Career Services</t>
  </si>
  <si>
    <t>17_P2_Resume</t>
  </si>
  <si>
    <t>21_P6_Projects</t>
  </si>
  <si>
    <t>0_PP1_Planning Schedule</t>
  </si>
  <si>
    <t>5_B5_Elevator Pitch: 5 Sentences</t>
  </si>
  <si>
    <t>7_S2_Completed 100% LinkedIn Profile</t>
  </si>
  <si>
    <t>9_S4_Completed 100% Handshake Profile</t>
  </si>
  <si>
    <t>8_S3_Completed 100% BYUI Connect Profile</t>
  </si>
  <si>
    <t>16_P1_Photo</t>
  </si>
  <si>
    <t>2_B2_Create Professional Online Profiles</t>
  </si>
  <si>
    <t>3_B3_Informational Interview Overview</t>
  </si>
  <si>
    <t>18_P3_Cover Letter Template</t>
  </si>
  <si>
    <t xml:space="preserve">20_P5_Elevator Pitch/About </t>
  </si>
  <si>
    <t>4_B4_Interviewing: VMOCK</t>
  </si>
  <si>
    <t>10_S5_Resume in Green Zone on VMOCK</t>
  </si>
  <si>
    <t>11_S6_Informational Interview 1</t>
  </si>
  <si>
    <t>6_S1_Scheduled Silver Meeting with Career Services</t>
  </si>
  <si>
    <t>12_S7_Informational Interview 2</t>
  </si>
  <si>
    <t>19_P4_References</t>
  </si>
  <si>
    <t>22_J1_Networking List</t>
  </si>
  <si>
    <t>29_D1_Ethics in Technology</t>
  </si>
  <si>
    <t>13_S8_Informational Interview 3</t>
  </si>
  <si>
    <t>31_D3_Design Your Life: Chap 1: Health, Work, Play, &amp; Love</t>
  </si>
  <si>
    <t>25_J4_Job Application 1</t>
  </si>
  <si>
    <t>32_D4_Design Your Life: Chap 2: Work/Life view/compass</t>
  </si>
  <si>
    <t>33_D5_Design Your Life: Chap 3: Good Times Journal</t>
  </si>
  <si>
    <t>34_D6_Design Your Life: Chap 4: Mind Map</t>
  </si>
  <si>
    <t>35_D7_Design Your Life: Chap 5: Odyssey Plans</t>
  </si>
  <si>
    <t>36_D8_The 2-Hour Job Search: Prioritization (Chap 1-4)</t>
  </si>
  <si>
    <t>26_J5_Job Application 2</t>
  </si>
  <si>
    <t>37_D9_The 2-Hour Job Search: Outreach (Chap 5-8)</t>
  </si>
  <si>
    <t>38_D10_The 2-Hour Job Search: Execution (Chap 9-10)</t>
  </si>
  <si>
    <t>39_A1_test1</t>
  </si>
  <si>
    <t>40_A2_test 2</t>
  </si>
  <si>
    <t>23_J2_Network Contact List</t>
  </si>
  <si>
    <t>14_S9_Informational Interview 4</t>
  </si>
  <si>
    <t>30_D2_Mental Health &amp; Professional Success</t>
  </si>
  <si>
    <t>27_J6_Job Application 3</t>
  </si>
  <si>
    <t>15_S10_Informational Interview 5</t>
  </si>
  <si>
    <t>24_J3_Company Dossiers</t>
  </si>
  <si>
    <t>41_A3_test 3</t>
  </si>
  <si>
    <t>42_A4_test 4</t>
  </si>
  <si>
    <t>https://github.com/AlejoAlegreBustos/Machine-learning-projects/blob/main/CSE%20300/StudentTrackingAssignments.xlsx</t>
  </si>
  <si>
    <t>https://github.com/AlejoAlegreBustos/Machine-learning-projects/blob/main/CSE%20300/Alejo%20Alegre%20Bustos%20-%20Resume.pdf</t>
  </si>
  <si>
    <t>https://github.com/AlejoAlegreBustos/Machine-learning-projects/blob/main/CSE%20300/speach-elevetaro.docx</t>
  </si>
  <si>
    <t>https://byui.joinhandshake.com/profiles/fbc2a9</t>
  </si>
  <si>
    <t>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t>
  </si>
  <si>
    <t>n/a</t>
  </si>
  <si>
    <t>Planning my schedule help me to work by pieces a many things, I think it’s a great way to learn in deep a specific subject</t>
  </si>
  <si>
    <t>I met with a Professor this week to chek my resume and he pointed many things that were in my resume but with some adjustments make a better impact</t>
  </si>
  <si>
    <t>It gave me a picture of how to choose the right priorities for the life that I want to live</t>
  </si>
  <si>
    <t>It help me to briefly introduce my self to a strenger without doubts or time thinking about what I do</t>
  </si>
  <si>
    <t>I learned how to organize my resume</t>
  </si>
  <si>
    <t>It was a great chapter, it's really great to already have a compas that govern every other aspects in my life. I think the gospel of Jesus-Christ is the best compas we can have in our life, from there we can start thinking about working and what impact we can let it have in our life.</t>
  </si>
  <si>
    <t>Connect with people: Networking</t>
  </si>
  <si>
    <t>Identify requirements to fill</t>
  </si>
  <si>
    <t>https://ces.peoplegrove.com/profile/alejoalegrebustos/</t>
  </si>
  <si>
    <t>https://app.joinhandshake.com/stu/appointments/16395626</t>
  </si>
  <si>
    <t>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t>
  </si>
  <si>
    <t>I think is a great resource to understand your chances to get a job by traditional ways</t>
  </si>
  <si>
    <t>It  a great place to know connect with people that is currently working, they are really kind and always willing to give you tips and feedback</t>
  </si>
  <si>
    <t>great book chapter, I never thought about a good times journar, but it makes sense if you want to really enjoy something that you are going to do for 50 years like work</t>
  </si>
  <si>
    <t>still working on this</t>
  </si>
  <si>
    <t>I never heard about it before, it is a great way to know what a company offers, the enviroment, what they propose to the employee. Also, to understan what I need to know and to do for some day work there</t>
  </si>
  <si>
    <t>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t>
  </si>
  <si>
    <t>the idea to draw your thoughts and ideas in a paper is always good, even if it's not for a work decision, it will help to vizualize your goals</t>
  </si>
  <si>
    <t>short time for informational interviews</t>
  </si>
  <si>
    <t>Great way to present myself, even to my own family, now I am not loosing time thinking for a good answer for that</t>
  </si>
  <si>
    <t>It was a great way to understand where and in what position I want to work, it gave me a better understanding about the diferencies between work positions in companies</t>
  </si>
  <si>
    <t>It was great to think how my skills and experiences could be a good fit for the positions I am applying for, it truly is the breach between the application requirements and my resume</t>
  </si>
  <si>
    <t>It helps me to have something to show to someone when they aske me about my academic experience and work experience</t>
  </si>
  <si>
    <t>https://www.linkedin.com/in/alejo-alegre-bustos-b03395174/</t>
  </si>
  <si>
    <t>https://github.com/AlejoAlegreBustos/Machine-learning-projects/blob/main/CSE%20300/Alejo%20Alegre%20Bustos%20-%20CL.docx</t>
  </si>
  <si>
    <t xml:space="preserve">I interview a persona in a career fair that I attended on Wednesday </t>
  </si>
  <si>
    <t>I think it is a great way to see how our life coulg shift depending on what goals we set in our life</t>
  </si>
  <si>
    <t>https://github.com/AlejoAlegreBustos/Machine-learning-projects/blob/main/CSE%20300/informational%20interview%20-%20david%20palmer.pdf</t>
  </si>
  <si>
    <t>https://github.com/AlejoAlegreBustos/Machine-learning-projects/blob/main/CSE%20300/application%20job%201.png</t>
  </si>
  <si>
    <t>https://github.com/AlejoAlegreBustos/Machine-learning-projects/blob/main/CSE%20300/application%20job%202.png</t>
  </si>
  <si>
    <t>https://github.com/AlejoAlegreBustos/Machine-learning-projects/blob/main/CSE%20300/vmock-green%20zone.png</t>
  </si>
  <si>
    <t>These chapters focus on targeted, organized outreach instead of sending random applications. You build a LAMP list to prioritize high-value contacts, especially alumni, and craft short, specific emails that clearly state your ask. Tracking responses and next steps in a spreadsheet keeps the process efficient, while batching outreach actions ensures momentum. The key is structure and focus, turning outreach into a repeatable, measurable process.</t>
  </si>
  <si>
    <t>Execution is about turning planning into results. Focus first on contacts most likely to respond, maintain a consistent cadence of emails and follow-ups, and prepare for calls with clear, actionable questions. Treat the process like an experiment: track what works, refine your approach, and maintain daily consistency. Success comes from disciplined, systematic effort rather than sporadic, high-volume activity.</t>
  </si>
  <si>
    <t>best way to know where you want to work, knowing about benefits, work enviroment and so on, it's a great help before wasting time in a place where you do not belong</t>
  </si>
  <si>
    <t>I targeted this job for the great experience they offerd, specially with my degree</t>
  </si>
  <si>
    <t>I targeted this job for the great experience they offerd, specially with my degree, I have many projects that are directly related with what they are looking for</t>
  </si>
  <si>
    <t>Great way to know if you are in the right path or, at least, know that you getting close to it</t>
  </si>
  <si>
    <t>I thing it is a big deal to target companies and positions to have a clear focus of action if not our efforts are just going to be random shoots</t>
  </si>
  <si>
    <t xml:space="preserve"> </t>
  </si>
  <si>
    <t>There is a great process called data exploration in Data Science, I think that's what these chapters are suggesting us to do, to understand where and when people is most likely to answer and email from a stranger</t>
  </si>
  <si>
    <t>get an interview</t>
  </si>
  <si>
    <t>https://github.com/AlejoAlegreBustos/Machine-learning-projects</t>
  </si>
  <si>
    <t>https://github.com/AlejoAlegreBustos/Machine-learning-projects/blob/main/CSE%20300/job%20application%203.png</t>
  </si>
  <si>
    <t>https://github.com/AlejoAlegreBustos/Machine-learning-projects/blob/main/CSE%20300/251013_Alejo%20Alegre%20Bustos_002.jpg</t>
  </si>
  <si>
    <t>https://github.com/AlejoAlegreBustos/Machine-learning-projects/blob/main/CSE%20300/vmock%20interviews.png</t>
  </si>
  <si>
    <t>https://github.com/AlejoAlegreBustos/Machine-learning-projects/blob/main/CSE%20300/informational%20interview%203.png</t>
  </si>
  <si>
    <t>The first four chapters of The 2-Hour Job Search are all about working smarter when job hunting. Instead of sending your résumé everywhere and hoping for luck, Steve Dalton shows a faster way using the LAMP method — List, Alumni, Motivation, and Posting. Basically, you make a list of companies you’d like to work for, see where you’ve got some kind of connection, check which ones actually interest you, and note if they’ve got open roles. Then you rank them, so you know where to start reaching out. It’s a simple system that takes a couple of hours to set up but makes the whole job search way more focused and less stressful.</t>
  </si>
  <si>
    <t>great wat to practice coding, also, it is a excellente way to lear before hand in which branch of data science I would like to work</t>
  </si>
  <si>
    <t>great way to practice and lose the fear or insecurity that you feel before the interview</t>
  </si>
  <si>
    <t>this time I learn what that informational interviews are great way to know what life style you can have in certain companies</t>
  </si>
  <si>
    <t>In class</t>
  </si>
  <si>
    <t>Placeholder</t>
  </si>
  <si>
    <t>https://github.com/AlejoAlegreBustos/Machine-learning-projects/blob/main/CSE%20300/professional%20reference.pdf</t>
  </si>
  <si>
    <t>https://github.com/AlejoAlegreBustos/Machine-learning-projects/blob/main/CSE%20300/silver%20certification%20appointment.png</t>
  </si>
  <si>
    <t>na</t>
  </si>
  <si>
    <t>great way to keep your resources and networking organize, sometimes your peers talk mor about you than yourself</t>
  </si>
  <si>
    <t>placeholer</t>
  </si>
  <si>
    <t>I scheduled this appointment for next Monday</t>
  </si>
  <si>
    <t>great way to know before hand where you are getting into, sometimes you thing "I am going to get the first thing that appears but I could end in a really diferent place than what you planned</t>
  </si>
  <si>
    <t>really important, mental health is equal or more important than studies or work, if you are not mentaly health you cannot study or work</t>
  </si>
  <si>
    <t>also, really important,ethics in tech make the difference between help someone and harm someone</t>
  </si>
  <si>
    <t xml:space="preserve">I interviewed someone from Murphy USA, a gas copany, in this case we had the visit of the data and software engineering team, I asked a couple of questions about how is the company implementing math models or ML models in the context of AI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</si>
</sst>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2"/>
      <color theme="1"/>
      <name val="Aptos Narrow"/>
      <family val="2"/>
      <scheme val="minor"/>
    </font>
    <font>
      <sz val="11"/>
      <color theme="1"/>
      <name val="Aptos Narrow"/>
      <family val="2"/>
      <scheme val="minor"/>
    </font>
    <font>
      <b/>
      <sz val="12"/>
      <color theme="1"/>
      <name val="Aptos Narrow"/>
      <scheme val="minor"/>
    </font>
    <font>
      <b/>
      <sz val="16"/>
      <color theme="1"/>
      <name val="Aptos Narrow"/>
      <scheme val="minor"/>
    </font>
    <font>
      <b/>
      <sz val="12"/>
      <color theme="1"/>
      <name val="Aptos Narrow"/>
      <family val="2"/>
      <scheme val="minor"/>
    </font>
    <font>
      <b/>
      <sz val="13.5"/>
      <color theme="1"/>
      <name val="Aptos Narrow"/>
      <family val="2"/>
      <scheme val="minor"/>
    </font>
    <font>
      <sz val="12"/>
      <color theme="1"/>
      <name val="Aptos Narrow"/>
      <scheme val="minor"/>
    </font>
    <font>
      <sz val="12"/>
      <color theme="0"/>
      <name val="Aptos Narrow"/>
      <family val="2"/>
      <scheme val="minor"/>
    </font>
    <font>
      <b/>
      <sz val="20"/>
      <color theme="1"/>
      <name val="Aptos Narrow"/>
      <scheme val="minor"/>
    </font>
    <font>
      <sz val="20"/>
      <color theme="1"/>
      <name val="Aptos Narrow"/>
      <scheme val="minor"/>
    </font>
    <font>
      <sz val="8"/>
      <color theme="1"/>
      <name val="Aptos Narrow"/>
      <family val="2"/>
      <scheme val="minor"/>
    </font>
    <font>
      <b/>
      <i/>
      <sz val="12"/>
      <color theme="1"/>
      <name val="Aptos Narrow"/>
      <family val="2"/>
      <scheme val="minor"/>
    </font>
    <font>
      <b/>
      <sz val="16"/>
      <color theme="1"/>
      <name val="Aptos Narrow"/>
      <family val="2"/>
      <scheme val="minor"/>
    </font>
    <font>
      <b/>
      <sz val="18"/>
      <color theme="1"/>
      <name val="Aptos Narrow"/>
      <family val="2"/>
      <scheme val="minor"/>
    </font>
    <font>
      <b/>
      <sz val="12"/>
      <color theme="0"/>
      <name val="Aptos Narrow"/>
      <family val="2"/>
      <scheme val="minor"/>
    </font>
    <font>
      <sz val="24"/>
      <color theme="1"/>
      <name val="Aptos Narrow"/>
      <family val="2"/>
      <scheme val="minor"/>
    </font>
    <font>
      <b/>
      <sz val="26"/>
      <color theme="1"/>
      <name val="Aptos Narrow"/>
      <scheme val="minor"/>
    </font>
    <font>
      <u/>
      <sz val="12"/>
      <color theme="10"/>
      <name val="Aptos Narrow"/>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81">
    <xf numFmtId="0" fontId="0" fillId="0" borderId="0" xfId="0"/>
    <xf numFmtId="0" fontId="2" fillId="0" borderId="0" xfId="0" applyFont="1"/>
    <xf numFmtId="0" fontId="3" fillId="0" borderId="0" xfId="0" applyFont="1"/>
    <xf numFmtId="0" fontId="0" fillId="2" borderId="0" xfId="0" applyFill="1"/>
    <xf numFmtId="0" fontId="5" fillId="0" borderId="0" xfId="0" applyFont="1"/>
    <xf numFmtId="0" fontId="4" fillId="0" borderId="0" xfId="0" applyFont="1"/>
    <xf numFmtId="0" fontId="6" fillId="0" borderId="0" xfId="0" applyFont="1"/>
    <xf numFmtId="0" fontId="0" fillId="2" borderId="1" xfId="0" applyFill="1" applyBorder="1"/>
    <xf numFmtId="0" fontId="0" fillId="0" borderId="1" xfId="0" applyBorder="1"/>
    <xf numFmtId="0" fontId="4" fillId="0" borderId="1" xfId="0" applyFont="1" applyBorder="1"/>
    <xf numFmtId="0" fontId="0" fillId="0" borderId="1" xfId="0" quotePrefix="1" applyBorder="1" applyAlignment="1">
      <alignment wrapText="1"/>
    </xf>
    <xf numFmtId="0" fontId="8" fillId="0" borderId="0" xfId="0" applyFont="1"/>
    <xf numFmtId="0" fontId="9" fillId="0" borderId="0" xfId="0" applyFont="1"/>
    <xf numFmtId="0" fontId="2" fillId="2" borderId="0" xfId="0" applyFont="1" applyFill="1"/>
    <xf numFmtId="0" fontId="6" fillId="2" borderId="0" xfId="0" applyFont="1" applyFill="1"/>
    <xf numFmtId="164" fontId="0" fillId="0" borderId="0" xfId="0" applyNumberFormat="1"/>
    <xf numFmtId="0" fontId="0" fillId="0" borderId="0" xfId="0" applyAlignment="1">
      <alignment horizontal="left" vertical="top" wrapText="1"/>
    </xf>
    <xf numFmtId="0" fontId="10" fillId="0" borderId="0" xfId="0" applyFont="1"/>
    <xf numFmtId="0" fontId="0" fillId="3" borderId="0" xfId="0" applyFill="1"/>
    <xf numFmtId="0" fontId="7" fillId="3" borderId="0" xfId="0" applyFont="1" applyFill="1"/>
    <xf numFmtId="0" fontId="0" fillId="0" borderId="0" xfId="0" applyAlignment="1">
      <alignmen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xf numFmtId="0" fontId="0" fillId="2" borderId="11" xfId="0" applyFill="1" applyBorder="1"/>
    <xf numFmtId="0" fontId="0" fillId="2" borderId="12" xfId="0" applyFill="1" applyBorder="1"/>
    <xf numFmtId="0" fontId="11" fillId="0" borderId="0" xfId="0" applyFont="1" applyAlignment="1">
      <alignment horizontal="right"/>
    </xf>
    <xf numFmtId="0" fontId="11" fillId="0" borderId="0" xfId="0" applyFont="1"/>
    <xf numFmtId="0" fontId="0" fillId="0" borderId="0" xfId="0" applyAlignment="1">
      <alignment vertical="top"/>
    </xf>
    <xf numFmtId="0" fontId="7" fillId="4" borderId="0" xfId="0" applyFont="1" applyFill="1"/>
    <xf numFmtId="0" fontId="13" fillId="0" borderId="0" xfId="0" applyFont="1" applyAlignment="1">
      <alignment horizontal="center"/>
    </xf>
    <xf numFmtId="0" fontId="0" fillId="5" borderId="1" xfId="0" applyFill="1" applyBorder="1"/>
    <xf numFmtId="0" fontId="4" fillId="0" borderId="0" xfId="0" applyFont="1" applyAlignment="1">
      <alignment horizontal="right"/>
    </xf>
    <xf numFmtId="0" fontId="14" fillId="3" borderId="0" xfId="0" applyFont="1" applyFill="1"/>
    <xf numFmtId="0" fontId="4" fillId="4" borderId="0" xfId="0" applyFont="1" applyFill="1" applyAlignment="1">
      <alignment horizontal="right"/>
    </xf>
    <xf numFmtId="0" fontId="12" fillId="0" borderId="0" xfId="0" applyFont="1"/>
    <xf numFmtId="9" fontId="0" fillId="0" borderId="0" xfId="0" applyNumberFormat="1"/>
    <xf numFmtId="0" fontId="1" fillId="0" borderId="0" xfId="0" applyFont="1"/>
    <xf numFmtId="165" fontId="0" fillId="0" borderId="0" xfId="0" applyNumberFormat="1"/>
    <xf numFmtId="0" fontId="4" fillId="0" borderId="0" xfId="0" applyFont="1" applyAlignment="1">
      <alignment wrapText="1"/>
    </xf>
    <xf numFmtId="0" fontId="0" fillId="6" borderId="0" xfId="0" applyFill="1"/>
    <xf numFmtId="0" fontId="2" fillId="6" borderId="0" xfId="0" applyFont="1" applyFill="1"/>
    <xf numFmtId="0" fontId="0" fillId="7" borderId="0" xfId="0" applyFill="1"/>
    <xf numFmtId="0" fontId="2" fillId="7" borderId="0" xfId="0" applyFont="1" applyFill="1"/>
    <xf numFmtId="0" fontId="0" fillId="8" borderId="0" xfId="0" applyFill="1"/>
    <xf numFmtId="0" fontId="2" fillId="8" borderId="0" xfId="0" applyFont="1" applyFill="1"/>
    <xf numFmtId="0" fontId="0" fillId="9" borderId="0" xfId="0" applyFill="1"/>
    <xf numFmtId="0" fontId="2" fillId="9" borderId="0" xfId="0" applyFont="1" applyFill="1"/>
    <xf numFmtId="0" fontId="0" fillId="10" borderId="0" xfId="0" applyFill="1"/>
    <xf numFmtId="0" fontId="2" fillId="10" borderId="0" xfId="0" applyFont="1" applyFill="1"/>
    <xf numFmtId="0" fontId="0" fillId="11" borderId="0" xfId="0" applyFill="1"/>
    <xf numFmtId="0" fontId="4" fillId="11" borderId="0" xfId="0" applyFont="1" applyFill="1"/>
    <xf numFmtId="0" fontId="0" fillId="2" borderId="1" xfId="0" applyFill="1" applyBorder="1" applyAlignment="1">
      <alignment wrapText="1"/>
    </xf>
    <xf numFmtId="0" fontId="17" fillId="2" borderId="1" xfId="1" applyFill="1" applyBorder="1"/>
    <xf numFmtId="0" fontId="0" fillId="2" borderId="10" xfId="0" applyFill="1" applyBorder="1" applyAlignment="1">
      <alignment wrapText="1"/>
    </xf>
    <xf numFmtId="0" fontId="0" fillId="2" borderId="11" xfId="0" applyFill="1" applyBorder="1" applyAlignment="1">
      <alignment wrapText="1"/>
    </xf>
    <xf numFmtId="0" fontId="0" fillId="2" borderId="12"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0" borderId="0" xfId="0" applyAlignment="1">
      <alignment horizontal="left" vertical="top" wrapText="1"/>
    </xf>
    <xf numFmtId="0" fontId="16" fillId="0" borderId="0" xfId="0" applyFont="1" applyAlignment="1">
      <alignment horizontal="center"/>
    </xf>
    <xf numFmtId="0" fontId="15" fillId="0" borderId="0" xfId="0" applyFont="1" applyAlignment="1">
      <alignment horizontal="center"/>
    </xf>
    <xf numFmtId="0" fontId="2" fillId="6" borderId="0" xfId="0" applyFont="1" applyFill="1" applyAlignment="1">
      <alignment horizontal="left" vertical="top" wrapText="1"/>
    </xf>
    <xf numFmtId="0" fontId="2" fillId="6" borderId="0" xfId="0" applyFont="1" applyFill="1" applyAlignment="1">
      <alignment horizontal="left" vertical="top"/>
    </xf>
    <xf numFmtId="0" fontId="0" fillId="6" borderId="0" xfId="0" applyFill="1" applyAlignment="1">
      <alignment horizontal="left" vertical="top" wrapText="1"/>
    </xf>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wrapText="1"/>
    </xf>
    <xf numFmtId="0" fontId="0" fillId="2" borderId="11" xfId="0" applyFill="1" applyBorder="1" applyAlignment="1">
      <alignment horizontal="center" wrapText="1"/>
    </xf>
    <xf numFmtId="0" fontId="0" fillId="2" borderId="12" xfId="0" applyFill="1" applyBorder="1" applyAlignment="1">
      <alignment horizontal="center" wrapText="1"/>
    </xf>
  </cellXfs>
  <cellStyles count="2">
    <cellStyle name="Hyperlink" xfId="1"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numFmt numFmtId="13" formatCode="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dxf>
    <dxf>
      <numFmt numFmtId="165" formatCode="0.0"/>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
      <font>
        <b/>
        <i val="0"/>
        <strike val="0"/>
        <condense val="0"/>
        <extend val="0"/>
        <outline val="0"/>
        <shadow val="0"/>
        <u val="none"/>
        <vertAlign val="baseline"/>
        <sz val="12"/>
        <color theme="1"/>
        <name val="Aptos Narrow"/>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Planned VelOCITY</a:t>
            </a:r>
            <a:r>
              <a:rPr lang="en-US" baseline="0"/>
              <a:t> Chart</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linear"/>
            <c:dispRSqr val="0"/>
            <c:dispEq val="0"/>
          </c:trendline>
          <c:cat>
            <c:strRef>
              <c:f>(A0_Plan!$E$20,A0_Plan!$E$28,A0_Plan!$E$36,A0_Plan!$E$44,A0_Plan!$E$52,A0_Plan!$E$60,A0_Plan!$E$68)</c:f>
              <c:strCache>
                <c:ptCount val="7"/>
                <c:pt idx="0">
                  <c:v>Assignment 1 Planned Velocity</c:v>
                </c:pt>
                <c:pt idx="1">
                  <c:v>Assignment 2 Planned Velocity</c:v>
                </c:pt>
                <c:pt idx="2">
                  <c:v>Assignment 3 Planned Velocity</c:v>
                </c:pt>
                <c:pt idx="3">
                  <c:v>Assignment 4 Planned Velocity</c:v>
                </c:pt>
                <c:pt idx="4">
                  <c:v>Assignment 5 Planned Velocity</c:v>
                </c:pt>
                <c:pt idx="5">
                  <c:v>Assignment 6 Planned Velocity</c:v>
                </c:pt>
                <c:pt idx="6">
                  <c:v>Assignment 7 Planned Velocity</c:v>
                </c:pt>
              </c:strCache>
            </c:strRef>
          </c:cat>
          <c:val>
            <c:numRef>
              <c:f>(A0_Plan!$F$20,A0_Plan!$F$28,A0_Plan!$F$36,A0_Plan!$F$44,A0_Plan!$F$52,A0_Plan!$F$60,A0_Plan!$F$68)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75B2-47A5-98CB-35AE0F3E9C8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2040659024"/>
        <c:axId val="375218800"/>
      </c:lineChart>
      <c:catAx>
        <c:axId val="204065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75218800"/>
        <c:crosses val="autoZero"/>
        <c:auto val="1"/>
        <c:lblAlgn val="ctr"/>
        <c:lblOffset val="100"/>
        <c:noMultiLvlLbl val="0"/>
      </c:catAx>
      <c:valAx>
        <c:axId val="375218800"/>
        <c:scaling>
          <c:orientation val="minMax"/>
        </c:scaling>
        <c:delete val="1"/>
        <c:axPos val="l"/>
        <c:numFmt formatCode="General" sourceLinked="1"/>
        <c:majorTickMark val="none"/>
        <c:minorTickMark val="none"/>
        <c:tickLblPos val="nextTo"/>
        <c:crossAx val="2040659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746125</xdr:colOff>
      <xdr:row>10</xdr:row>
      <xdr:rowOff>176212</xdr:rowOff>
    </xdr:from>
    <xdr:to>
      <xdr:col>15</xdr:col>
      <xdr:colOff>136525</xdr:colOff>
      <xdr:row>24</xdr:row>
      <xdr:rowOff>115887</xdr:rowOff>
    </xdr:to>
    <xdr:graphicFrame macro="">
      <xdr:nvGraphicFramePr>
        <xdr:cNvPr id="3" name="Chart 2">
          <a:extLst>
            <a:ext uri="{FF2B5EF4-FFF2-40B4-BE49-F238E27FC236}">
              <a16:creationId xmlns:a16="http://schemas.microsoft.com/office/drawing/2014/main" id="{2A1AA531-4545-2BE5-4E35-244C063D4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lements, William" id="{4D04D734-2CCD-4C40-9A68-C3134D975E53}" userId="S::wac3@byui.edu::cbdb0636-a496-422a-8d40-98c53d494d2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E225D-0E08-409C-A14A-358BC2EC3E1B}" name="Table2" displayName="Table2" ref="G13:L20" totalsRowShown="0" headerRowDxfId="14">
  <tableColumns count="6">
    <tableColumn id="1" xr3:uid="{102FB278-CE66-47E5-B313-5DE817AF4EE6}" name="Team Member" dataDxfId="13"/>
    <tableColumn id="2" xr3:uid="{EF14EF21-59D2-46CA-A51E-3D54CE97485B}" name="1"/>
    <tableColumn id="3" xr3:uid="{F4A05F63-2633-494D-B761-AAB4EC7D97C3}" name="2"/>
    <tableColumn id="4" xr3:uid="{66FA6DE7-848C-4D6A-A37E-25FB987729E5}" name="3"/>
    <tableColumn id="5" xr3:uid="{8B4619C6-FF98-4D43-A4AD-B42D7CDB740A}" name="4"/>
    <tableColumn id="6" xr3:uid="{34CA7464-7C62-4F5C-B44C-617480B6B4C4}" name="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FDC931-719B-4C13-8310-88304CE95977}" name="Table3" displayName="Table3" ref="B13:E20" totalsRowShown="0" headerRowDxfId="12">
  <tableColumns count="4">
    <tableColumn id="1" xr3:uid="{B2B16E52-3E9A-4228-9717-698EB8C16618}" name="Personal " dataDxfId="11"/>
    <tableColumn id="2" xr3:uid="{BAAE9F10-1388-4E60-9629-A4BDD7CAECC8}" name="Velocity"/>
    <tableColumn id="3" xr3:uid="{371BBC14-11C1-4B1D-83A6-8826A1C17B2A}" name="Hrs/Task"/>
    <tableColumn id="4" xr3:uid="{0A06895D-D2A5-4395-A343-AC7E7B258958}" name="Avg Hrs/Task" dataDxfId="1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1B8F77-8599-4038-B519-82238D5A3E6A}" name="Table4" displayName="Table4" ref="G5:H10" totalsRowShown="0" headerRowDxfId="9">
  <tableColumns count="2">
    <tableColumn id="1" xr3:uid="{901B650C-26F9-4104-8CC0-208AE4A98DDB}" name="Milestones" dataDxfId="8"/>
    <tableColumn id="2" xr3:uid="{09B6FC02-2FC4-49EC-B396-0A756732083F}" name="Done" dataDxfId="7"/>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ACC5A2-1BF1-4CC6-9C72-316E356597B1}" name="Table5" displayName="Table5" ref="B5:D8" totalsRowShown="0">
  <tableColumns count="3">
    <tableColumn id="1" xr3:uid="{7CD751FF-26DE-4A0A-BC4C-7768EF33C561}" name="Tasking" dataDxfId="6"/>
    <tableColumn id="2" xr3:uid="{DB7C09E3-4083-4F5B-AB8C-8F2370FE0428}" name="Percent Complete" dataDxfId="5"/>
    <tableColumn id="3" xr3:uid="{4A300A77-86EB-4930-AC49-CADDC9B8A0F3}" name="Totals">
      <calculatedColumnFormula>SUM(A0_Plan!H13:H67)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2" dT="2025-05-29T20:35:41.34" personId="{4D04D734-2CCD-4C40-9A68-C3134D975E53}" id="{A3DC8B31-0BB6-3042-8E92-F05947C15B6E}">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 ref="F12" dT="2025-05-29T20:35:41.34" personId="{4D04D734-2CCD-4C40-9A68-C3134D975E53}" id="{EC69C418-ED73-854E-A691-D77D298D1F0D}">
    <text xml:space="preserve">Story points are based on complexity of the assignment, not how long it takes. Start with this assignment as a complexity 5. Compare the next assignment you have on the list more or less complex. Continue rake and stacking the assignment’s complexity. (You can go back and change the complexity).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yui.joinhandshake.com/profiles/fbc2a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AEF0-13DD-0544-9BA7-9C6230E57A51}">
  <dimension ref="A1:L20"/>
  <sheetViews>
    <sheetView topLeftCell="A12" zoomScale="160" zoomScaleNormal="160" workbookViewId="0">
      <selection activeCell="B2" sqref="B2:H3"/>
    </sheetView>
  </sheetViews>
  <sheetFormatPr defaultColWidth="11" defaultRowHeight="15.75" x14ac:dyDescent="0.5"/>
  <cols>
    <col min="2" max="2" width="19.1875" customWidth="1"/>
    <col min="3" max="3" width="10.1875" customWidth="1"/>
    <col min="4" max="4" width="9.1875" customWidth="1"/>
    <col min="5" max="5" width="12.6875" customWidth="1"/>
    <col min="6" max="6" width="5.5" customWidth="1"/>
    <col min="7" max="7" width="22.3125" customWidth="1"/>
    <col min="8" max="8" width="6.1875" customWidth="1"/>
    <col min="9" max="12" width="5.6875" customWidth="1"/>
  </cols>
  <sheetData>
    <row r="1" spans="1:12" ht="21" x14ac:dyDescent="0.65">
      <c r="C1" s="36" t="s">
        <v>203</v>
      </c>
    </row>
    <row r="2" spans="1:12" ht="65" customHeight="1" x14ac:dyDescent="0.5">
      <c r="A2" s="1" t="s">
        <v>249</v>
      </c>
      <c r="B2" s="60" t="s">
        <v>250</v>
      </c>
      <c r="C2" s="60"/>
      <c r="D2" s="60"/>
      <c r="E2" s="60"/>
      <c r="F2" s="60"/>
      <c r="G2" s="60"/>
      <c r="H2" s="60"/>
    </row>
    <row r="3" spans="1:12" ht="41" customHeight="1" x14ac:dyDescent="0.5">
      <c r="B3" s="60"/>
      <c r="C3" s="60"/>
      <c r="D3" s="60"/>
      <c r="E3" s="60"/>
      <c r="F3" s="60"/>
      <c r="G3" s="60"/>
      <c r="H3" s="60"/>
    </row>
    <row r="5" spans="1:12" ht="31.5" x14ac:dyDescent="0.5">
      <c r="B5" t="s">
        <v>246</v>
      </c>
      <c r="C5" s="40" t="s">
        <v>164</v>
      </c>
      <c r="D5" s="5" t="s">
        <v>169</v>
      </c>
      <c r="G5" s="5" t="s">
        <v>245</v>
      </c>
      <c r="H5" s="5" t="s">
        <v>105</v>
      </c>
    </row>
    <row r="6" spans="1:12" x14ac:dyDescent="0.5">
      <c r="B6" s="33" t="s">
        <v>165</v>
      </c>
      <c r="C6" s="15">
        <f>Backlog!F3</f>
        <v>0.97435897435897434</v>
      </c>
      <c r="D6">
        <f>SUM(A0_Plan!H13:H67)</f>
        <v>0</v>
      </c>
      <c r="G6" s="5" t="s">
        <v>3</v>
      </c>
      <c r="H6" s="37">
        <f>Backlog!H5</f>
        <v>0.8</v>
      </c>
    </row>
    <row r="7" spans="1:12" x14ac:dyDescent="0.5">
      <c r="B7" s="33" t="s">
        <v>167</v>
      </c>
      <c r="C7" s="15">
        <f>AVERAGE(A0_Plan!H13:H67)</f>
        <v>0</v>
      </c>
      <c r="D7">
        <f>A0_Plan!F20+A0_Plan!F28+A0_Plan!F36+A0_Plan!F44+A0_Plan!F52+A0_Plan!F68</f>
        <v>0</v>
      </c>
      <c r="G7" s="5" t="s">
        <v>204</v>
      </c>
      <c r="H7" s="37">
        <f>Backlog!H22</f>
        <v>1</v>
      </c>
    </row>
    <row r="8" spans="1:12" x14ac:dyDescent="0.5">
      <c r="B8" s="33" t="s">
        <v>166</v>
      </c>
      <c r="C8" s="15">
        <f>Backlog!G3</f>
        <v>0.87179487179487181</v>
      </c>
      <c r="D8">
        <f>SUM(A0_Plan!H15:H69)</f>
        <v>0</v>
      </c>
      <c r="G8" s="5" t="s">
        <v>12</v>
      </c>
      <c r="H8" s="37">
        <f>Backlog!H11</f>
        <v>0.6</v>
      </c>
    </row>
    <row r="9" spans="1:12" x14ac:dyDescent="0.5">
      <c r="G9" s="5" t="s">
        <v>49</v>
      </c>
      <c r="H9" s="37">
        <f>Backlog!H29</f>
        <v>1</v>
      </c>
    </row>
    <row r="10" spans="1:12" x14ac:dyDescent="0.5">
      <c r="G10" s="5" t="s">
        <v>66</v>
      </c>
      <c r="H10" s="37">
        <f>Backlog!H37</f>
        <v>1</v>
      </c>
    </row>
    <row r="13" spans="1:12" x14ac:dyDescent="0.5">
      <c r="B13" s="5" t="s">
        <v>232</v>
      </c>
      <c r="C13" s="5" t="s">
        <v>171</v>
      </c>
      <c r="D13" s="5" t="s">
        <v>170</v>
      </c>
      <c r="E13" s="5" t="s">
        <v>231</v>
      </c>
      <c r="G13" s="33" t="s">
        <v>239</v>
      </c>
      <c r="H13" s="5" t="s">
        <v>240</v>
      </c>
      <c r="I13" s="5" t="s">
        <v>241</v>
      </c>
      <c r="J13" s="5" t="s">
        <v>242</v>
      </c>
      <c r="K13" s="5" t="s">
        <v>243</v>
      </c>
      <c r="L13" s="5" t="s">
        <v>244</v>
      </c>
    </row>
    <row r="14" spans="1:12" x14ac:dyDescent="0.5">
      <c r="B14" s="33" t="s">
        <v>168</v>
      </c>
      <c r="C14">
        <f>A1_Status!E18</f>
        <v>0</v>
      </c>
      <c r="D14">
        <f>A1_Status!G18</f>
        <v>3</v>
      </c>
      <c r="E14" s="39">
        <f>A1_Status!G19</f>
        <v>0.5</v>
      </c>
      <c r="G14" s="33" t="s">
        <v>168</v>
      </c>
      <c r="H14">
        <f>'Team Status'!E14</f>
        <v>0</v>
      </c>
      <c r="I14">
        <f>'Team Status'!F14</f>
        <v>0</v>
      </c>
      <c r="J14">
        <f>'Team Status'!G14</f>
        <v>0</v>
      </c>
      <c r="K14">
        <f>'Team Status'!H14</f>
        <v>0</v>
      </c>
      <c r="L14">
        <f>'Team Status'!I14</f>
        <v>0</v>
      </c>
    </row>
    <row r="15" spans="1:12" x14ac:dyDescent="0.5">
      <c r="B15" s="33" t="s">
        <v>178</v>
      </c>
      <c r="C15">
        <f>A2_Status!E18</f>
        <v>0</v>
      </c>
      <c r="D15">
        <f>A2_Status!G18</f>
        <v>4</v>
      </c>
      <c r="E15" s="39">
        <f>A2_Status!G19</f>
        <v>0.66666666666666663</v>
      </c>
      <c r="G15" s="33" t="s">
        <v>178</v>
      </c>
      <c r="H15">
        <f>'Team Status'!E23</f>
        <v>0</v>
      </c>
      <c r="I15">
        <f>'Team Status'!F23</f>
        <v>0</v>
      </c>
      <c r="J15">
        <f>'Team Status'!G23</f>
        <v>0</v>
      </c>
      <c r="K15">
        <f>'Team Status'!H23</f>
        <v>0</v>
      </c>
      <c r="L15">
        <f>'Team Status'!I23</f>
        <v>0</v>
      </c>
    </row>
    <row r="16" spans="1:12" x14ac:dyDescent="0.5">
      <c r="B16" s="33" t="s">
        <v>185</v>
      </c>
      <c r="C16">
        <f>A3_Status!E18</f>
        <v>0</v>
      </c>
      <c r="D16">
        <f>A3_Status!G18</f>
        <v>4.5</v>
      </c>
      <c r="E16" s="39">
        <f>A3_Status!G19</f>
        <v>0.75</v>
      </c>
      <c r="G16" s="33" t="s">
        <v>185</v>
      </c>
      <c r="H16">
        <f>'Team Status'!E32</f>
        <v>0</v>
      </c>
      <c r="I16">
        <f>'Team Status'!F32</f>
        <v>0</v>
      </c>
      <c r="J16">
        <f>'Team Status'!G32</f>
        <v>0</v>
      </c>
      <c r="K16">
        <f>'Team Status'!H32</f>
        <v>0</v>
      </c>
      <c r="L16">
        <f>'Team Status'!I32</f>
        <v>0</v>
      </c>
    </row>
    <row r="17" spans="2:12" x14ac:dyDescent="0.5">
      <c r="B17" s="33" t="s">
        <v>186</v>
      </c>
      <c r="C17">
        <f>A4_Status!E18</f>
        <v>0</v>
      </c>
      <c r="D17">
        <f>A4_Status!G18</f>
        <v>5.5</v>
      </c>
      <c r="E17" s="39">
        <f>A4_Status!G19</f>
        <v>0.91666666666666663</v>
      </c>
      <c r="G17" s="33" t="s">
        <v>186</v>
      </c>
      <c r="H17">
        <f>'Team Status'!E41</f>
        <v>0</v>
      </c>
      <c r="I17">
        <f>'Team Status'!F41</f>
        <v>0</v>
      </c>
      <c r="J17">
        <f>'Team Status'!G41</f>
        <v>0</v>
      </c>
      <c r="K17">
        <f>'Team Status'!H41</f>
        <v>0</v>
      </c>
      <c r="L17">
        <f>'Team Status'!I41</f>
        <v>0</v>
      </c>
    </row>
    <row r="18" spans="2:12" x14ac:dyDescent="0.5">
      <c r="B18" s="33" t="s">
        <v>187</v>
      </c>
      <c r="C18">
        <f>A5_Status!E18</f>
        <v>0</v>
      </c>
      <c r="D18">
        <f>A5_Status!G18</f>
        <v>14</v>
      </c>
      <c r="E18" s="39">
        <f>A5_Status!G19</f>
        <v>2.3333333333333335</v>
      </c>
      <c r="G18" s="33" t="s">
        <v>187</v>
      </c>
      <c r="H18">
        <f>'Team Status'!E50</f>
        <v>0</v>
      </c>
      <c r="I18">
        <f>'Team Status'!F50</f>
        <v>0</v>
      </c>
      <c r="J18">
        <f>'Team Status'!G50</f>
        <v>0</v>
      </c>
      <c r="K18">
        <f>'Team Status'!H50</f>
        <v>0</v>
      </c>
      <c r="L18">
        <f>'Team Status'!I50</f>
        <v>0</v>
      </c>
    </row>
    <row r="19" spans="2:12" x14ac:dyDescent="0.5">
      <c r="B19" s="33" t="s">
        <v>188</v>
      </c>
      <c r="C19">
        <f>A6_Status!E18</f>
        <v>0</v>
      </c>
      <c r="D19">
        <f>A6_Status!G18</f>
        <v>4.5</v>
      </c>
      <c r="E19" s="39">
        <f>A6_Status!G19</f>
        <v>0.75</v>
      </c>
      <c r="G19" s="33" t="s">
        <v>188</v>
      </c>
      <c r="H19">
        <f>'Team Status'!E59</f>
        <v>0</v>
      </c>
      <c r="I19">
        <f>'Team Status'!F59</f>
        <v>0</v>
      </c>
      <c r="J19">
        <f>'Team Status'!G59</f>
        <v>0</v>
      </c>
      <c r="K19">
        <f>'Team Status'!H59</f>
        <v>0</v>
      </c>
      <c r="L19">
        <f>'Team Status'!I59</f>
        <v>0</v>
      </c>
    </row>
    <row r="20" spans="2:12" x14ac:dyDescent="0.5">
      <c r="B20" s="33" t="s">
        <v>189</v>
      </c>
      <c r="C20">
        <f>A7_Status!E18</f>
        <v>0</v>
      </c>
      <c r="D20">
        <f>A7_Status!G18</f>
        <v>1</v>
      </c>
      <c r="E20" s="39">
        <f>A7_Status!G19</f>
        <v>0.16666666666666666</v>
      </c>
      <c r="G20" s="33" t="s">
        <v>189</v>
      </c>
      <c r="H20">
        <f>'Team Status'!E68</f>
        <v>0</v>
      </c>
      <c r="I20">
        <f>'Team Status'!F68</f>
        <v>0</v>
      </c>
      <c r="J20">
        <f>'Team Status'!G68</f>
        <v>0</v>
      </c>
      <c r="K20">
        <f>'Team Status'!H68</f>
        <v>0</v>
      </c>
      <c r="L20">
        <f>'Team Status'!I68</f>
        <v>0</v>
      </c>
    </row>
  </sheetData>
  <mergeCells count="1">
    <mergeCell ref="B2:H3"/>
  </mergeCells>
  <pageMargins left="0.7" right="0.7" top="0.75" bottom="0.75" header="0.3" footer="0.3"/>
  <tableParts count="4">
    <tablePart r:id="rId1"/>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5058B-4DE2-4DB6-8AD2-37BD43F2C8C4}">
  <dimension ref="A1:M51"/>
  <sheetViews>
    <sheetView topLeftCell="A6" zoomScale="130" zoomScaleNormal="130" zoomScaleSheetLayoutView="110" workbookViewId="0">
      <selection activeCell="D49" sqref="D49:H51"/>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255</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212</v>
      </c>
      <c r="D10" s="1" t="s">
        <v>101</v>
      </c>
      <c r="E10" s="5" t="s">
        <v>1</v>
      </c>
      <c r="F10" s="1" t="s">
        <v>102</v>
      </c>
      <c r="G10" t="s">
        <v>176</v>
      </c>
      <c r="H10" t="s">
        <v>161</v>
      </c>
    </row>
    <row r="11" spans="2:13" x14ac:dyDescent="0.5">
      <c r="C11">
        <v>1</v>
      </c>
      <c r="D11" t="str">
        <f>IF(ISBLANK(A0_Plan!E53),"",A0_Plan!E53)</f>
        <v>19_P4_References</v>
      </c>
      <c r="E11" t="str">
        <f>IF(ISBLANK(A0_Plan!F53),"",A0_Plan!F53)</f>
        <v/>
      </c>
      <c r="F11" s="7" t="s">
        <v>105</v>
      </c>
      <c r="G11" s="7">
        <v>0.5</v>
      </c>
      <c r="H11" s="7" t="s">
        <v>360</v>
      </c>
    </row>
    <row r="12" spans="2:13" x14ac:dyDescent="0.5">
      <c r="C12">
        <v>2</v>
      </c>
      <c r="D12" t="str">
        <f>IF(ISBLANK(A0_Plan!E54),"",A0_Plan!E54)</f>
        <v>40_A2_test 2</v>
      </c>
      <c r="E12" t="str">
        <f>IF(ISBLANK(A0_Plan!F54),"",A0_Plan!F54)</f>
        <v/>
      </c>
      <c r="F12" s="7" t="s">
        <v>105</v>
      </c>
      <c r="G12" s="7">
        <v>0.5</v>
      </c>
      <c r="H12" s="7" t="s">
        <v>359</v>
      </c>
    </row>
    <row r="13" spans="2:13" x14ac:dyDescent="0.5">
      <c r="C13">
        <v>3</v>
      </c>
      <c r="D13" t="str">
        <f>IF(ISBLANK(A0_Plan!E55),"",A0_Plan!E55)</f>
        <v>6_S1_Scheduled Silver Meeting with Career Services</v>
      </c>
      <c r="E13" t="str">
        <f>IF(ISBLANK(A0_Plan!F55),"",A0_Plan!F55)</f>
        <v/>
      </c>
      <c r="F13" s="7" t="s">
        <v>105</v>
      </c>
      <c r="G13" s="7">
        <v>0.5</v>
      </c>
      <c r="H13" s="7" t="s">
        <v>361</v>
      </c>
    </row>
    <row r="14" spans="2:13" x14ac:dyDescent="0.5">
      <c r="C14" t="s">
        <v>213</v>
      </c>
      <c r="D14" s="1" t="s">
        <v>101</v>
      </c>
      <c r="E14" s="1"/>
      <c r="F14" s="1" t="s">
        <v>102</v>
      </c>
      <c r="G14" t="s">
        <v>176</v>
      </c>
    </row>
    <row r="15" spans="2:13" x14ac:dyDescent="0.5">
      <c r="C15">
        <v>1</v>
      </c>
      <c r="D15" t="str">
        <f>IF(ISBLANK(A0_Plan!E57),"",A0_Plan!E57)</f>
        <v>24_J3_Company Dossiers</v>
      </c>
      <c r="E15" t="str">
        <f>IF(ISBLANK(A0_Plan!F57),"",A0_Plan!F57)</f>
        <v/>
      </c>
      <c r="F15" s="7" t="s">
        <v>105</v>
      </c>
      <c r="G15" s="7">
        <v>1</v>
      </c>
      <c r="H15" s="7" t="s">
        <v>358</v>
      </c>
    </row>
    <row r="16" spans="2:13" x14ac:dyDescent="0.5">
      <c r="C16">
        <v>2</v>
      </c>
      <c r="D16" t="str">
        <f>IF(ISBLANK(A0_Plan!E58),"",A0_Plan!E58)</f>
        <v>30_D2_Mental Health &amp; Professional Success</v>
      </c>
      <c r="E16" t="str">
        <f>IF(ISBLANK(A0_Plan!F58),"",A0_Plan!F58)</f>
        <v/>
      </c>
      <c r="F16" s="7" t="s">
        <v>105</v>
      </c>
      <c r="G16" s="7">
        <v>1</v>
      </c>
      <c r="H16" s="7" t="s">
        <v>358</v>
      </c>
    </row>
    <row r="17" spans="3:8" x14ac:dyDescent="0.5">
      <c r="C17">
        <v>3</v>
      </c>
      <c r="D17" t="str">
        <f>IF(ISBLANK(A0_Plan!E59),"",A0_Plan!E59)</f>
        <v>29_D1_Ethics in Technology</v>
      </c>
      <c r="E17" t="str">
        <f>IF(ISBLANK(A0_Plan!F59),"",A0_Plan!F59)</f>
        <v/>
      </c>
      <c r="F17" s="7" t="s">
        <v>105</v>
      </c>
      <c r="G17" s="7">
        <v>1</v>
      </c>
      <c r="H17" s="7" t="s">
        <v>358</v>
      </c>
    </row>
    <row r="18" spans="3:8" x14ac:dyDescent="0.5">
      <c r="D18" s="27" t="s">
        <v>207</v>
      </c>
      <c r="E18" s="28">
        <f>SUM(E11:E17)</f>
        <v>0</v>
      </c>
      <c r="F18" s="28"/>
      <c r="G18" s="28">
        <f>SUM(G11:G17)</f>
        <v>4.5</v>
      </c>
    </row>
    <row r="19" spans="3:8" x14ac:dyDescent="0.5">
      <c r="D19" s="27" t="s">
        <v>206</v>
      </c>
      <c r="E19" s="28">
        <f>E18/6</f>
        <v>0</v>
      </c>
      <c r="F19" s="28"/>
      <c r="G19" s="28">
        <f>G18/6</f>
        <v>0.75</v>
      </c>
    </row>
    <row r="20" spans="3:8" ht="21" x14ac:dyDescent="0.65">
      <c r="C20" s="36" t="s">
        <v>205</v>
      </c>
    </row>
    <row r="21" spans="3:8" x14ac:dyDescent="0.5">
      <c r="C21" t="s">
        <v>214</v>
      </c>
      <c r="D21" s="1" t="s">
        <v>101</v>
      </c>
      <c r="E21" s="1"/>
      <c r="F21" s="5" t="s">
        <v>175</v>
      </c>
    </row>
    <row r="22" spans="3:8" x14ac:dyDescent="0.5">
      <c r="C22">
        <v>1</v>
      </c>
      <c r="D22" t="str">
        <f>IF(ISBLANK(A0_Plan!E61),"",A0_Plan!E61)</f>
        <v>15_S10_Informational Interview 5</v>
      </c>
    </row>
    <row r="23" spans="3:8" x14ac:dyDescent="0.5">
      <c r="C23">
        <v>2</v>
      </c>
      <c r="D23" t="str">
        <f>IF(ISBLANK(A0_Plan!E62),"",A0_Plan!E62)</f>
        <v>22_J1_Networking List</v>
      </c>
    </row>
    <row r="24" spans="3:8" x14ac:dyDescent="0.5">
      <c r="C24">
        <v>3</v>
      </c>
      <c r="D24" t="str">
        <f>IF(ISBLANK(A0_Plan!E63),"",A0_Plan!E63)</f>
        <v>41_A3_test 3</v>
      </c>
    </row>
    <row r="25" spans="3:8" x14ac:dyDescent="0.5">
      <c r="C25" t="s">
        <v>215</v>
      </c>
      <c r="D25" s="1" t="s">
        <v>101</v>
      </c>
      <c r="E25" s="1"/>
    </row>
    <row r="26" spans="3:8" x14ac:dyDescent="0.5">
      <c r="C26">
        <v>1</v>
      </c>
      <c r="D26" t="str">
        <f>IF(ISBLANK(A0_Plan!E65),"",A0_Plan!E65)</f>
        <v>42_A4_test 4</v>
      </c>
    </row>
    <row r="27" spans="3:8" x14ac:dyDescent="0.5">
      <c r="C27">
        <v>2</v>
      </c>
      <c r="D27" t="str">
        <f>IF(ISBLANK(A0_Plan!E66),"",A0_Plan!E66)</f>
        <v>39_A1_test1</v>
      </c>
    </row>
    <row r="28" spans="3:8" x14ac:dyDescent="0.5">
      <c r="C28">
        <v>3</v>
      </c>
      <c r="D28" t="str">
        <f>IF(ISBLANK(A0_Plan!E67),"",A0_Plan!E67)</f>
        <v>23_J2_Network Contact List</v>
      </c>
    </row>
    <row r="29" spans="3:8" ht="21.4" thickBot="1" x14ac:dyDescent="0.7">
      <c r="C29" s="2" t="s">
        <v>110</v>
      </c>
    </row>
    <row r="30" spans="3:8" x14ac:dyDescent="0.5">
      <c r="D30" s="69" t="s">
        <v>362</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278</v>
      </c>
      <c r="E38" s="66" t="s">
        <v>363</v>
      </c>
      <c r="F38" s="67"/>
      <c r="G38" s="67"/>
      <c r="H38" s="68"/>
    </row>
    <row r="39" spans="2:13" ht="34.5" customHeight="1" x14ac:dyDescent="0.5">
      <c r="C39" t="s">
        <v>116</v>
      </c>
      <c r="D39" t="s">
        <v>293</v>
      </c>
      <c r="E39" s="66" t="s">
        <v>364</v>
      </c>
      <c r="F39" s="67"/>
      <c r="G39" s="67"/>
      <c r="H39" s="68"/>
    </row>
    <row r="40" spans="2:13" ht="34.5" customHeight="1" x14ac:dyDescent="0.5">
      <c r="C40" t="s">
        <v>117</v>
      </c>
      <c r="D40" t="s">
        <v>276</v>
      </c>
      <c r="E40" s="24" t="s">
        <v>365</v>
      </c>
      <c r="F40" s="25"/>
      <c r="G40" s="25"/>
      <c r="H40" s="26"/>
    </row>
    <row r="41" spans="2:13" x14ac:dyDescent="0.5">
      <c r="D41" s="1" t="s">
        <v>101</v>
      </c>
    </row>
    <row r="42" spans="2:13" ht="32.25" customHeight="1" x14ac:dyDescent="0.5">
      <c r="C42" t="s">
        <v>172</v>
      </c>
      <c r="D42" t="s">
        <v>299</v>
      </c>
      <c r="E42" s="66" t="s">
        <v>366</v>
      </c>
      <c r="F42" s="67"/>
      <c r="G42" s="67"/>
      <c r="H42" s="68"/>
    </row>
    <row r="43" spans="2:13" ht="32.25" customHeight="1" x14ac:dyDescent="0.5">
      <c r="C43" t="s">
        <v>173</v>
      </c>
      <c r="D43" t="s">
        <v>296</v>
      </c>
      <c r="E43" s="21" t="s">
        <v>367</v>
      </c>
      <c r="F43" s="22"/>
      <c r="G43" s="22"/>
      <c r="H43" s="23"/>
    </row>
    <row r="44" spans="2:13" ht="32.25" customHeight="1" x14ac:dyDescent="0.5">
      <c r="C44" t="s">
        <v>174</v>
      </c>
      <c r="D44" t="s">
        <v>280</v>
      </c>
      <c r="E44" s="21" t="s">
        <v>368</v>
      </c>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348</v>
      </c>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A2A76FCC-8F65-48BC-A8F4-A01273D51EE7}">
      <formula1>$J$1:$J$3</formula1>
    </dataValidation>
  </dataValidations>
  <pageMargins left="0.7" right="0.7" top="0.75" bottom="0.75" header="0.3" footer="0.3"/>
  <pageSetup scale="52" orientation="portrait" r:id="rId1"/>
  <colBreaks count="1" manualBreakCount="1">
    <brk id="8" max="50"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2B604-494A-4C6C-A562-4F39848323A4}">
  <dimension ref="A1:M51"/>
  <sheetViews>
    <sheetView tabSelected="1" topLeftCell="C6" zoomScale="130" zoomScaleNormal="130" zoomScaleSheetLayoutView="110" workbookViewId="0">
      <selection activeCell="H11" sqref="H11"/>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254</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214</v>
      </c>
      <c r="D10" s="1" t="s">
        <v>101</v>
      </c>
      <c r="E10" s="5" t="s">
        <v>1</v>
      </c>
      <c r="F10" s="1" t="s">
        <v>102</v>
      </c>
      <c r="G10" t="s">
        <v>176</v>
      </c>
      <c r="H10" t="s">
        <v>161</v>
      </c>
    </row>
    <row r="11" spans="2:13" x14ac:dyDescent="0.5">
      <c r="C11">
        <v>1</v>
      </c>
      <c r="D11" t="str">
        <f>IF(ISBLANK(A0_Plan!E61),"",A0_Plan!E61)</f>
        <v>15_S10_Informational Interview 5</v>
      </c>
      <c r="E11" t="str">
        <f>IF(ISBLANK(A0_Plan!F61),"",A0_Plan!F61)</f>
        <v/>
      </c>
      <c r="F11" s="7" t="s">
        <v>105</v>
      </c>
      <c r="G11" s="7">
        <v>1</v>
      </c>
      <c r="H11" s="7" t="s">
        <v>369</v>
      </c>
    </row>
    <row r="12" spans="2:13" x14ac:dyDescent="0.5">
      <c r="C12">
        <v>2</v>
      </c>
      <c r="D12" t="str">
        <f>IF(ISBLANK(A0_Plan!E62),"",A0_Plan!E62)</f>
        <v>22_J1_Networking List</v>
      </c>
      <c r="E12" t="str">
        <f>IF(ISBLANK(A0_Plan!F62),"",A0_Plan!F62)</f>
        <v/>
      </c>
      <c r="F12" s="7"/>
      <c r="G12" s="7"/>
      <c r="H12" s="7"/>
    </row>
    <row r="13" spans="2:13" x14ac:dyDescent="0.5">
      <c r="C13">
        <v>3</v>
      </c>
      <c r="D13" t="str">
        <f>IF(ISBLANK(A0_Plan!E63),"",A0_Plan!E63)</f>
        <v>41_A3_test 3</v>
      </c>
      <c r="E13" t="str">
        <f>IF(ISBLANK(A0_Plan!F63),"",A0_Plan!F63)</f>
        <v/>
      </c>
      <c r="F13" s="7"/>
      <c r="G13" s="7"/>
      <c r="H13" s="7"/>
    </row>
    <row r="14" spans="2:13" x14ac:dyDescent="0.5">
      <c r="C14" t="s">
        <v>215</v>
      </c>
      <c r="D14" s="1" t="s">
        <v>101</v>
      </c>
      <c r="E14" s="1"/>
      <c r="F14" s="1" t="s">
        <v>102</v>
      </c>
      <c r="G14" t="s">
        <v>176</v>
      </c>
    </row>
    <row r="15" spans="2:13" x14ac:dyDescent="0.5">
      <c r="C15">
        <v>1</v>
      </c>
      <c r="D15" t="str">
        <f>IF(ISBLANK(A0_Plan!E65),"",A0_Plan!E65)</f>
        <v>42_A4_test 4</v>
      </c>
      <c r="E15" t="str">
        <f>IF(ISBLANK(A0_Plan!F65),"",A0_Plan!F65)</f>
        <v/>
      </c>
      <c r="F15" s="7"/>
      <c r="G15" s="7"/>
      <c r="H15" s="7"/>
    </row>
    <row r="16" spans="2:13" x14ac:dyDescent="0.5">
      <c r="C16">
        <v>2</v>
      </c>
      <c r="D16" t="str">
        <f>IF(ISBLANK(A0_Plan!E66),"",A0_Plan!E66)</f>
        <v>39_A1_test1</v>
      </c>
      <c r="E16" t="str">
        <f>IF(ISBLANK(A0_Plan!F66),"",A0_Plan!F66)</f>
        <v/>
      </c>
      <c r="F16" s="7"/>
      <c r="G16" s="7"/>
      <c r="H16" s="7"/>
    </row>
    <row r="17" spans="3:8" x14ac:dyDescent="0.5">
      <c r="C17">
        <v>3</v>
      </c>
      <c r="D17" t="str">
        <f>IF(ISBLANK(A0_Plan!E67),"",A0_Plan!E67)</f>
        <v>23_J2_Network Contact List</v>
      </c>
      <c r="E17" t="str">
        <f>IF(ISBLANK(A0_Plan!F67),"",A0_Plan!F67)</f>
        <v/>
      </c>
      <c r="F17" s="7"/>
      <c r="G17" s="7"/>
      <c r="H17" s="7"/>
    </row>
    <row r="18" spans="3:8" x14ac:dyDescent="0.5">
      <c r="D18" s="27" t="s">
        <v>207</v>
      </c>
      <c r="E18" s="28">
        <f>SUM(E11:E17)</f>
        <v>0</v>
      </c>
      <c r="F18" s="28"/>
      <c r="G18" s="28">
        <f>SUM(G11:G17)</f>
        <v>1</v>
      </c>
    </row>
    <row r="19" spans="3:8" x14ac:dyDescent="0.5">
      <c r="D19" s="27" t="s">
        <v>206</v>
      </c>
      <c r="E19" s="28">
        <f>E18/6</f>
        <v>0</v>
      </c>
      <c r="F19" s="28"/>
      <c r="G19" s="28">
        <f>G18/6</f>
        <v>0.16666666666666666</v>
      </c>
    </row>
    <row r="20" spans="3:8" ht="21" x14ac:dyDescent="0.65">
      <c r="C20" s="36" t="s">
        <v>205</v>
      </c>
    </row>
    <row r="21" spans="3:8" x14ac:dyDescent="0.5">
      <c r="C21" t="s">
        <v>216</v>
      </c>
      <c r="D21" s="1" t="s">
        <v>101</v>
      </c>
      <c r="E21" s="1"/>
      <c r="F21" s="5"/>
    </row>
    <row r="22" spans="3:8" x14ac:dyDescent="0.5">
      <c r="C22">
        <v>1</v>
      </c>
      <c r="D22" t="s">
        <v>217</v>
      </c>
    </row>
    <row r="23" spans="3:8" x14ac:dyDescent="0.5">
      <c r="C23">
        <v>2</v>
      </c>
      <c r="D23" t="s">
        <v>218</v>
      </c>
    </row>
    <row r="24" spans="3:8" x14ac:dyDescent="0.5">
      <c r="C24">
        <v>3</v>
      </c>
      <c r="D24" t="s">
        <v>219</v>
      </c>
    </row>
    <row r="25" spans="3:8" x14ac:dyDescent="0.5">
      <c r="E25" s="1"/>
    </row>
    <row r="26" spans="3:8" x14ac:dyDescent="0.5">
      <c r="C26">
        <v>1</v>
      </c>
      <c r="D26" t="s">
        <v>220</v>
      </c>
    </row>
    <row r="27" spans="3:8" x14ac:dyDescent="0.5">
      <c r="C27">
        <v>2</v>
      </c>
      <c r="D27" t="s">
        <v>221</v>
      </c>
    </row>
    <row r="28" spans="3:8" x14ac:dyDescent="0.5">
      <c r="C28">
        <v>3</v>
      </c>
    </row>
    <row r="29" spans="3:8" ht="21.4" thickBot="1" x14ac:dyDescent="0.7">
      <c r="C29" s="2" t="s">
        <v>110</v>
      </c>
    </row>
    <row r="30" spans="3:8" x14ac:dyDescent="0.5">
      <c r="D30" s="69"/>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c r="F38" s="67"/>
      <c r="G38" s="67"/>
      <c r="H38" s="68"/>
    </row>
    <row r="39" spans="2:13" ht="34.5" customHeight="1" x14ac:dyDescent="0.5">
      <c r="C39" t="s">
        <v>116</v>
      </c>
      <c r="D39" t="str">
        <f>IF(ISBLANK(A0_Plan!E14),"",A0_Plan!E14)</f>
        <v>17_P2_Resume</v>
      </c>
      <c r="E39" s="66"/>
      <c r="F39" s="67"/>
      <c r="G39" s="67"/>
      <c r="H39" s="68"/>
    </row>
    <row r="40" spans="2:13" ht="34.5" customHeight="1" x14ac:dyDescent="0.5">
      <c r="C40" t="s">
        <v>117</v>
      </c>
      <c r="D40" t="str">
        <f>IF(ISBLANK(A0_Plan!E15),"",A0_Plan!E15)</f>
        <v>31_D3_Design Your Life: Chap 1: Health, Work, Play, &amp; Love</v>
      </c>
      <c r="E40" s="24"/>
      <c r="F40" s="25"/>
      <c r="G40" s="25"/>
      <c r="H40" s="26"/>
    </row>
    <row r="41" spans="2:13" x14ac:dyDescent="0.5">
      <c r="D41" s="1" t="s">
        <v>101</v>
      </c>
    </row>
    <row r="42" spans="2:13" ht="32.25" customHeight="1" x14ac:dyDescent="0.5">
      <c r="C42" t="s">
        <v>172</v>
      </c>
      <c r="D42" t="str">
        <f>IF(ISBLANK(A0_Plan!E17),"",A0_Plan!E17)</f>
        <v>5_B5_Elevator Pitch: 5 Sentences</v>
      </c>
      <c r="E42" s="66"/>
      <c r="F42" s="67"/>
      <c r="G42" s="67"/>
      <c r="H42" s="68"/>
    </row>
    <row r="43" spans="2:13" ht="32.25" customHeight="1" x14ac:dyDescent="0.5">
      <c r="C43" t="s">
        <v>173</v>
      </c>
      <c r="D43" t="str">
        <f>IF(ISBLANK(A0_Plan!E18),"",A0_Plan!E18)</f>
        <v>32_D4_Design Your Life: Chap 2: Work/Life view/compass</v>
      </c>
      <c r="E43" s="21"/>
      <c r="F43" s="22"/>
      <c r="G43" s="22"/>
      <c r="H43" s="23"/>
    </row>
    <row r="44" spans="2:13" ht="32.25" customHeight="1" x14ac:dyDescent="0.5">
      <c r="C44" t="s">
        <v>174</v>
      </c>
      <c r="D44" t="str">
        <f>IF(ISBLANK(A0_Plan!E19),"",A0_Plan!E19)</f>
        <v>9_S4_Completed 100% Handshake Profile</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c r="E49" s="67"/>
      <c r="F49" s="67"/>
      <c r="G49" s="67"/>
      <c r="H49" s="68"/>
    </row>
    <row r="50" spans="3:8" ht="35.25" customHeight="1" x14ac:dyDescent="0.5">
      <c r="C50" t="s">
        <v>121</v>
      </c>
      <c r="D50" s="66"/>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D1B2BB17-8A06-4144-A681-8A997469D79E}">
      <formula1>$J$1:$J$3</formula1>
    </dataValidation>
  </dataValidations>
  <pageMargins left="0.7" right="0.7" top="0.75" bottom="0.75" header="0.3" footer="0.3"/>
  <pageSetup scale="52" orientation="portrait" r:id="rId1"/>
  <colBreaks count="1" manualBreakCount="1">
    <brk id="8" max="5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4E04A-3444-4DB1-A52C-A22CAC5E6E2C}">
  <dimension ref="B3:H68"/>
  <sheetViews>
    <sheetView topLeftCell="A32" workbookViewId="0">
      <selection activeCell="E7" sqref="E7"/>
    </sheetView>
  </sheetViews>
  <sheetFormatPr defaultColWidth="8.8125" defaultRowHeight="15.75" x14ac:dyDescent="0.5"/>
  <cols>
    <col min="1" max="1" width="2.8125" customWidth="1"/>
    <col min="2" max="2" width="3.5" customWidth="1"/>
    <col min="3" max="3" width="4.8125" customWidth="1"/>
    <col min="4" max="4" width="4" customWidth="1"/>
    <col min="5" max="8" width="36.6875" customWidth="1"/>
  </cols>
  <sheetData>
    <row r="3" spans="2:8" ht="34.15" x14ac:dyDescent="1.05">
      <c r="E3" s="61" t="s">
        <v>247</v>
      </c>
      <c r="F3" s="61"/>
      <c r="G3" s="61"/>
      <c r="H3" s="61"/>
    </row>
    <row r="4" spans="2:8" x14ac:dyDescent="0.5">
      <c r="E4" t="s">
        <v>166</v>
      </c>
    </row>
    <row r="5" spans="2:8" x14ac:dyDescent="0.5">
      <c r="C5" s="1" t="s">
        <v>88</v>
      </c>
      <c r="E5" t="s">
        <v>181</v>
      </c>
      <c r="F5" t="s">
        <v>182</v>
      </c>
      <c r="G5" t="s">
        <v>183</v>
      </c>
      <c r="H5" t="s">
        <v>184</v>
      </c>
    </row>
    <row r="6" spans="2:8" x14ac:dyDescent="0.5">
      <c r="B6" s="19" t="s">
        <v>179</v>
      </c>
      <c r="C6" s="34"/>
      <c r="D6" s="19"/>
      <c r="E6" s="19"/>
      <c r="F6" s="19"/>
      <c r="G6" s="19"/>
      <c r="H6" s="19"/>
    </row>
    <row r="7" spans="2:8" x14ac:dyDescent="0.5">
      <c r="C7" s="1">
        <v>1</v>
      </c>
      <c r="D7">
        <v>1</v>
      </c>
      <c r="E7" s="7"/>
      <c r="F7" s="7"/>
      <c r="G7" s="7"/>
      <c r="H7" s="7"/>
    </row>
    <row r="8" spans="2:8" x14ac:dyDescent="0.5">
      <c r="C8" s="1">
        <v>1</v>
      </c>
      <c r="D8">
        <v>2</v>
      </c>
      <c r="E8" s="7"/>
      <c r="F8" s="7"/>
      <c r="G8" s="7"/>
      <c r="H8" s="7"/>
    </row>
    <row r="9" spans="2:8" x14ac:dyDescent="0.5">
      <c r="C9" s="1">
        <v>1</v>
      </c>
      <c r="D9">
        <v>3</v>
      </c>
      <c r="E9" s="7"/>
      <c r="F9" s="7"/>
      <c r="G9" s="7"/>
      <c r="H9" s="7"/>
    </row>
    <row r="10" spans="2:8" x14ac:dyDescent="0.5">
      <c r="D10" s="5"/>
    </row>
    <row r="11" spans="2:8" x14ac:dyDescent="0.5">
      <c r="C11" s="1">
        <v>2</v>
      </c>
      <c r="D11">
        <v>1</v>
      </c>
      <c r="E11" s="7"/>
      <c r="F11" s="7"/>
      <c r="G11" s="7"/>
      <c r="H11" s="7"/>
    </row>
    <row r="12" spans="2:8" x14ac:dyDescent="0.5">
      <c r="C12" s="1">
        <v>2</v>
      </c>
      <c r="D12">
        <v>2</v>
      </c>
      <c r="E12" s="7"/>
      <c r="F12" s="7"/>
      <c r="G12" s="7"/>
      <c r="H12" s="7"/>
    </row>
    <row r="13" spans="2:8" x14ac:dyDescent="0.5">
      <c r="C13" s="1">
        <v>2</v>
      </c>
      <c r="D13">
        <v>3</v>
      </c>
      <c r="E13" s="7"/>
      <c r="F13" s="7"/>
      <c r="G13" s="7"/>
      <c r="H13" s="7"/>
    </row>
    <row r="14" spans="2:8" x14ac:dyDescent="0.5">
      <c r="C14" s="1"/>
      <c r="D14" s="33" t="s">
        <v>171</v>
      </c>
      <c r="E14" s="32"/>
      <c r="F14" s="32"/>
      <c r="G14" s="32"/>
      <c r="H14" s="32"/>
    </row>
    <row r="15" spans="2:8" x14ac:dyDescent="0.5">
      <c r="B15" s="19" t="s">
        <v>233</v>
      </c>
      <c r="C15" s="34"/>
      <c r="D15" s="19"/>
      <c r="E15" s="19"/>
      <c r="F15" s="19"/>
      <c r="G15" s="19"/>
      <c r="H15" s="19"/>
    </row>
    <row r="16" spans="2:8" x14ac:dyDescent="0.5">
      <c r="C16" s="1">
        <v>3</v>
      </c>
      <c r="D16">
        <v>1</v>
      </c>
      <c r="E16" s="7"/>
      <c r="F16" s="7"/>
      <c r="G16" s="7"/>
      <c r="H16" s="7"/>
    </row>
    <row r="17" spans="2:8" x14ac:dyDescent="0.5">
      <c r="C17" s="1">
        <v>3</v>
      </c>
      <c r="D17">
        <v>2</v>
      </c>
      <c r="E17" s="7"/>
      <c r="F17" s="7"/>
      <c r="G17" s="7"/>
      <c r="H17" s="7"/>
    </row>
    <row r="18" spans="2:8" x14ac:dyDescent="0.5">
      <c r="C18" s="1">
        <v>3</v>
      </c>
      <c r="D18">
        <v>3</v>
      </c>
      <c r="E18" s="7"/>
      <c r="F18" s="7"/>
      <c r="G18" s="7"/>
      <c r="H18" s="7"/>
    </row>
    <row r="19" spans="2:8" x14ac:dyDescent="0.5">
      <c r="C19" s="1"/>
    </row>
    <row r="20" spans="2:8" x14ac:dyDescent="0.5">
      <c r="C20" s="1">
        <v>4</v>
      </c>
      <c r="D20">
        <v>1</v>
      </c>
      <c r="E20" s="7"/>
      <c r="F20" s="7"/>
      <c r="G20" s="7"/>
      <c r="H20" s="7"/>
    </row>
    <row r="21" spans="2:8" x14ac:dyDescent="0.5">
      <c r="C21" s="1">
        <v>4</v>
      </c>
      <c r="D21">
        <v>2</v>
      </c>
      <c r="E21" s="7"/>
      <c r="F21" s="7"/>
      <c r="G21" s="7"/>
      <c r="H21" s="7"/>
    </row>
    <row r="22" spans="2:8" x14ac:dyDescent="0.5">
      <c r="C22" s="1">
        <v>4</v>
      </c>
      <c r="D22">
        <v>3</v>
      </c>
      <c r="E22" s="7"/>
      <c r="F22" s="7"/>
      <c r="G22" s="7"/>
      <c r="H22" s="7"/>
    </row>
    <row r="23" spans="2:8" x14ac:dyDescent="0.5">
      <c r="C23" s="1"/>
      <c r="D23" s="33" t="s">
        <v>171</v>
      </c>
      <c r="E23" s="32"/>
      <c r="F23" s="32"/>
      <c r="G23" s="32"/>
      <c r="H23" s="32"/>
    </row>
    <row r="24" spans="2:8" x14ac:dyDescent="0.5">
      <c r="B24" s="19" t="s">
        <v>234</v>
      </c>
      <c r="C24" s="34"/>
      <c r="D24" s="19"/>
      <c r="E24" s="19"/>
      <c r="F24" s="19"/>
      <c r="G24" s="19"/>
      <c r="H24" s="19"/>
    </row>
    <row r="25" spans="2:8" x14ac:dyDescent="0.5">
      <c r="C25" s="1">
        <v>5</v>
      </c>
      <c r="D25">
        <v>1</v>
      </c>
      <c r="E25" s="7"/>
      <c r="F25" s="7"/>
      <c r="G25" s="7"/>
      <c r="H25" s="7"/>
    </row>
    <row r="26" spans="2:8" x14ac:dyDescent="0.5">
      <c r="C26" s="1">
        <v>5</v>
      </c>
      <c r="D26">
        <v>2</v>
      </c>
      <c r="E26" s="7"/>
      <c r="F26" s="7"/>
      <c r="G26" s="7"/>
      <c r="H26" s="7"/>
    </row>
    <row r="27" spans="2:8" x14ac:dyDescent="0.5">
      <c r="C27" s="1">
        <v>5</v>
      </c>
      <c r="D27">
        <v>3</v>
      </c>
      <c r="E27" s="7"/>
      <c r="F27" s="7"/>
      <c r="G27" s="7"/>
      <c r="H27" s="7"/>
    </row>
    <row r="28" spans="2:8" x14ac:dyDescent="0.5">
      <c r="C28" s="1"/>
    </row>
    <row r="29" spans="2:8" x14ac:dyDescent="0.5">
      <c r="C29" s="1">
        <v>6</v>
      </c>
      <c r="D29">
        <v>1</v>
      </c>
      <c r="E29" s="7"/>
      <c r="F29" s="7"/>
      <c r="G29" s="7"/>
      <c r="H29" s="7"/>
    </row>
    <row r="30" spans="2:8" x14ac:dyDescent="0.5">
      <c r="C30" s="1">
        <v>6</v>
      </c>
      <c r="D30">
        <v>2</v>
      </c>
      <c r="E30" s="7"/>
      <c r="F30" s="7"/>
      <c r="G30" s="7"/>
      <c r="H30" s="7"/>
    </row>
    <row r="31" spans="2:8" x14ac:dyDescent="0.5">
      <c r="C31" s="1">
        <v>6</v>
      </c>
      <c r="D31">
        <v>3</v>
      </c>
      <c r="E31" s="7"/>
      <c r="F31" s="7"/>
      <c r="G31" s="7"/>
      <c r="H31" s="7"/>
    </row>
    <row r="32" spans="2:8" x14ac:dyDescent="0.5">
      <c r="C32" s="1"/>
      <c r="D32" s="33" t="s">
        <v>171</v>
      </c>
      <c r="E32" s="32"/>
      <c r="F32" s="32"/>
      <c r="G32" s="32"/>
      <c r="H32" s="32"/>
    </row>
    <row r="33" spans="2:8" x14ac:dyDescent="0.5">
      <c r="B33" s="19" t="s">
        <v>235</v>
      </c>
      <c r="C33" s="34"/>
      <c r="D33" s="19"/>
      <c r="E33" s="19"/>
      <c r="F33" s="19"/>
      <c r="G33" s="19"/>
      <c r="H33" s="19"/>
    </row>
    <row r="34" spans="2:8" x14ac:dyDescent="0.5">
      <c r="C34" s="1">
        <v>7</v>
      </c>
      <c r="D34">
        <v>1</v>
      </c>
      <c r="E34" s="7"/>
      <c r="F34" s="7"/>
      <c r="G34" s="7"/>
      <c r="H34" s="7"/>
    </row>
    <row r="35" spans="2:8" x14ac:dyDescent="0.5">
      <c r="C35" s="1">
        <v>7</v>
      </c>
      <c r="D35">
        <v>2</v>
      </c>
      <c r="E35" s="7"/>
      <c r="F35" s="7"/>
      <c r="G35" s="7"/>
      <c r="H35" s="7"/>
    </row>
    <row r="36" spans="2:8" x14ac:dyDescent="0.5">
      <c r="C36" s="1">
        <v>7</v>
      </c>
      <c r="D36">
        <v>3</v>
      </c>
      <c r="E36" s="7"/>
      <c r="F36" s="7"/>
      <c r="G36" s="7"/>
      <c r="H36" s="7"/>
    </row>
    <row r="37" spans="2:8" x14ac:dyDescent="0.5">
      <c r="C37" s="1"/>
    </row>
    <row r="38" spans="2:8" x14ac:dyDescent="0.5">
      <c r="C38" s="1">
        <v>8</v>
      </c>
      <c r="D38">
        <v>1</v>
      </c>
      <c r="E38" s="7"/>
      <c r="F38" s="7"/>
      <c r="G38" s="7"/>
      <c r="H38" s="7"/>
    </row>
    <row r="39" spans="2:8" x14ac:dyDescent="0.5">
      <c r="C39" s="1">
        <v>8</v>
      </c>
      <c r="D39">
        <v>2</v>
      </c>
      <c r="E39" s="7"/>
      <c r="F39" s="7"/>
      <c r="G39" s="7"/>
      <c r="H39" s="7"/>
    </row>
    <row r="40" spans="2:8" x14ac:dyDescent="0.5">
      <c r="C40" s="1">
        <v>8</v>
      </c>
      <c r="D40">
        <v>3</v>
      </c>
      <c r="E40" s="7"/>
      <c r="F40" s="7"/>
      <c r="G40" s="7"/>
      <c r="H40" s="7"/>
    </row>
    <row r="41" spans="2:8" x14ac:dyDescent="0.5">
      <c r="C41" s="1"/>
      <c r="D41" s="33" t="s">
        <v>171</v>
      </c>
      <c r="E41" s="32"/>
      <c r="F41" s="32"/>
      <c r="G41" s="32"/>
      <c r="H41" s="32"/>
    </row>
    <row r="42" spans="2:8" x14ac:dyDescent="0.5">
      <c r="B42" s="19" t="s">
        <v>236</v>
      </c>
      <c r="C42" s="34"/>
      <c r="D42" s="19"/>
      <c r="E42" s="19"/>
      <c r="F42" s="19"/>
      <c r="G42" s="19"/>
      <c r="H42" s="19"/>
    </row>
    <row r="43" spans="2:8" x14ac:dyDescent="0.5">
      <c r="C43" s="1">
        <v>9</v>
      </c>
      <c r="D43">
        <v>1</v>
      </c>
      <c r="E43" s="7"/>
      <c r="F43" s="7"/>
      <c r="G43" s="7"/>
      <c r="H43" s="7"/>
    </row>
    <row r="44" spans="2:8" x14ac:dyDescent="0.5">
      <c r="C44" s="1">
        <v>9</v>
      </c>
      <c r="D44">
        <v>2</v>
      </c>
      <c r="E44" s="7"/>
      <c r="F44" s="7"/>
      <c r="G44" s="7"/>
      <c r="H44" s="7"/>
    </row>
    <row r="45" spans="2:8" x14ac:dyDescent="0.5">
      <c r="C45" s="1">
        <v>9</v>
      </c>
      <c r="D45">
        <v>3</v>
      </c>
      <c r="E45" s="7"/>
      <c r="F45" s="7"/>
      <c r="G45" s="7"/>
      <c r="H45" s="7"/>
    </row>
    <row r="46" spans="2:8" x14ac:dyDescent="0.5">
      <c r="C46" s="1"/>
    </row>
    <row r="47" spans="2:8" x14ac:dyDescent="0.5">
      <c r="C47" s="1">
        <v>10</v>
      </c>
      <c r="D47">
        <v>1</v>
      </c>
      <c r="E47" s="7"/>
      <c r="F47" s="7"/>
      <c r="G47" s="7"/>
      <c r="H47" s="7"/>
    </row>
    <row r="48" spans="2:8" x14ac:dyDescent="0.5">
      <c r="C48" s="1">
        <v>10</v>
      </c>
      <c r="D48">
        <v>2</v>
      </c>
      <c r="E48" s="7"/>
      <c r="F48" s="7"/>
      <c r="G48" s="7"/>
      <c r="H48" s="7"/>
    </row>
    <row r="49" spans="2:8" x14ac:dyDescent="0.5">
      <c r="C49" s="1">
        <v>10</v>
      </c>
      <c r="D49">
        <v>3</v>
      </c>
      <c r="E49" s="7"/>
      <c r="F49" s="7"/>
      <c r="G49" s="7"/>
      <c r="H49" s="7"/>
    </row>
    <row r="50" spans="2:8" x14ac:dyDescent="0.5">
      <c r="C50" s="1"/>
      <c r="D50" s="33" t="s">
        <v>171</v>
      </c>
      <c r="E50" s="32"/>
      <c r="F50" s="32"/>
      <c r="G50" s="32"/>
      <c r="H50" s="32"/>
    </row>
    <row r="51" spans="2:8" x14ac:dyDescent="0.5">
      <c r="B51" s="19" t="s">
        <v>237</v>
      </c>
      <c r="C51" s="34"/>
      <c r="D51" s="19"/>
      <c r="E51" s="19"/>
      <c r="F51" s="19"/>
      <c r="G51" s="19"/>
      <c r="H51" s="19"/>
    </row>
    <row r="52" spans="2:8" x14ac:dyDescent="0.5">
      <c r="C52" s="1">
        <v>11</v>
      </c>
      <c r="D52">
        <v>1</v>
      </c>
      <c r="E52" s="7"/>
      <c r="F52" s="7"/>
      <c r="G52" s="7"/>
      <c r="H52" s="7"/>
    </row>
    <row r="53" spans="2:8" x14ac:dyDescent="0.5">
      <c r="C53" s="1">
        <v>11</v>
      </c>
      <c r="D53">
        <v>2</v>
      </c>
      <c r="E53" s="7"/>
      <c r="F53" s="7"/>
      <c r="G53" s="7"/>
      <c r="H53" s="7"/>
    </row>
    <row r="54" spans="2:8" x14ac:dyDescent="0.5">
      <c r="C54" s="1">
        <v>11</v>
      </c>
      <c r="D54">
        <v>3</v>
      </c>
      <c r="E54" s="7"/>
      <c r="F54" s="7"/>
      <c r="G54" s="7"/>
      <c r="H54" s="7"/>
    </row>
    <row r="55" spans="2:8" x14ac:dyDescent="0.5">
      <c r="C55" s="1"/>
    </row>
    <row r="56" spans="2:8" x14ac:dyDescent="0.5">
      <c r="C56" s="1">
        <v>12</v>
      </c>
      <c r="D56">
        <v>1</v>
      </c>
      <c r="E56" s="7"/>
      <c r="F56" s="7"/>
      <c r="G56" s="7"/>
      <c r="H56" s="7"/>
    </row>
    <row r="57" spans="2:8" x14ac:dyDescent="0.5">
      <c r="C57" s="1">
        <v>12</v>
      </c>
      <c r="D57">
        <v>2</v>
      </c>
      <c r="E57" s="7"/>
      <c r="F57" s="7"/>
      <c r="G57" s="7"/>
      <c r="H57" s="7"/>
    </row>
    <row r="58" spans="2:8" x14ac:dyDescent="0.5">
      <c r="C58" s="1">
        <v>12</v>
      </c>
      <c r="D58">
        <v>3</v>
      </c>
      <c r="E58" s="7"/>
      <c r="F58" s="7"/>
      <c r="G58" s="7"/>
      <c r="H58" s="7"/>
    </row>
    <row r="59" spans="2:8" x14ac:dyDescent="0.5">
      <c r="C59" s="1"/>
      <c r="D59" s="33" t="s">
        <v>171</v>
      </c>
      <c r="E59" s="32"/>
      <c r="F59" s="32"/>
      <c r="G59" s="32"/>
      <c r="H59" s="32"/>
    </row>
    <row r="60" spans="2:8" x14ac:dyDescent="0.5">
      <c r="B60" s="19" t="s">
        <v>238</v>
      </c>
      <c r="C60" s="34"/>
      <c r="D60" s="19"/>
      <c r="E60" s="19"/>
      <c r="F60" s="19"/>
      <c r="G60" s="19"/>
      <c r="H60" s="19"/>
    </row>
    <row r="61" spans="2:8" x14ac:dyDescent="0.5">
      <c r="C61" s="1">
        <v>13</v>
      </c>
      <c r="D61">
        <v>1</v>
      </c>
      <c r="E61" s="7"/>
      <c r="F61" s="7"/>
      <c r="G61" s="7"/>
      <c r="H61" s="7"/>
    </row>
    <row r="62" spans="2:8" x14ac:dyDescent="0.5">
      <c r="C62" s="1">
        <v>13</v>
      </c>
      <c r="D62">
        <v>2</v>
      </c>
      <c r="E62" s="7"/>
      <c r="F62" s="7"/>
      <c r="G62" s="7"/>
      <c r="H62" s="7"/>
    </row>
    <row r="63" spans="2:8" x14ac:dyDescent="0.5">
      <c r="C63" s="1">
        <v>13</v>
      </c>
      <c r="D63">
        <v>3</v>
      </c>
      <c r="E63" s="7"/>
      <c r="F63" s="7"/>
      <c r="G63" s="7"/>
      <c r="H63" s="7"/>
    </row>
    <row r="64" spans="2:8" x14ac:dyDescent="0.5">
      <c r="C64" s="1"/>
    </row>
    <row r="65" spans="3:8" x14ac:dyDescent="0.5">
      <c r="C65" s="1">
        <v>14</v>
      </c>
      <c r="D65">
        <v>1</v>
      </c>
      <c r="E65" s="7"/>
      <c r="F65" s="7"/>
      <c r="G65" s="7"/>
      <c r="H65" s="7"/>
    </row>
    <row r="66" spans="3:8" x14ac:dyDescent="0.5">
      <c r="C66" s="1">
        <v>14</v>
      </c>
      <c r="D66">
        <v>2</v>
      </c>
      <c r="E66" s="7"/>
      <c r="F66" s="7"/>
      <c r="G66" s="7"/>
      <c r="H66" s="7"/>
    </row>
    <row r="67" spans="3:8" x14ac:dyDescent="0.5">
      <c r="C67" s="1">
        <v>14</v>
      </c>
      <c r="D67">
        <v>3</v>
      </c>
      <c r="E67" s="7"/>
      <c r="F67" s="7"/>
      <c r="G67" s="7"/>
      <c r="H67" s="7"/>
    </row>
    <row r="68" spans="3:8" x14ac:dyDescent="0.5">
      <c r="C68" s="1"/>
      <c r="D68" s="33" t="s">
        <v>171</v>
      </c>
      <c r="E68" s="32"/>
      <c r="F68" s="32"/>
      <c r="G68" s="32"/>
      <c r="H68" s="32"/>
    </row>
  </sheetData>
  <mergeCells count="1">
    <mergeCell ref="E3:H3"/>
  </mergeCells>
  <conditionalFormatting sqref="E7:E68">
    <cfRule type="duplicateValues" dxfId="4" priority="4"/>
  </conditionalFormatting>
  <conditionalFormatting sqref="F7:F68">
    <cfRule type="duplicateValues" dxfId="3" priority="3"/>
  </conditionalFormatting>
  <conditionalFormatting sqref="G7:G68">
    <cfRule type="duplicateValues" dxfId="2" priority="2"/>
  </conditionalFormatting>
  <conditionalFormatting sqref="H7:H68">
    <cfRule type="duplicateValues" dxfId="1"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E19995-F834-4F0C-87D3-355B7B002271}">
          <x14:formula1>
            <xm:f>Backlog!$D$4:$D$47</xm:f>
          </x14:formula1>
          <xm:sqref>E7:H9 E47:H49 E61:H63 E56:H58 E52:H54 E38:H40 E43:H45 E29:H31 E34:H36 E20:H22 E25:H27 E65:H67 E16:H18 E11:H13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450B6-C1DE-D447-9C44-3E1497786FC5}">
  <dimension ref="A1:O52"/>
  <sheetViews>
    <sheetView topLeftCell="A23" zoomScale="130" zoomScaleNormal="130" workbookViewId="0">
      <selection activeCell="C7" sqref="C7"/>
    </sheetView>
  </sheetViews>
  <sheetFormatPr defaultColWidth="11" defaultRowHeight="15.75" x14ac:dyDescent="0.5"/>
  <cols>
    <col min="2" max="2" width="4.8125" bestFit="1" customWidth="1"/>
    <col min="3" max="3" width="37" customWidth="1"/>
    <col min="4" max="4" width="3" hidden="1" customWidth="1"/>
    <col min="5" max="6" width="8.1875" hidden="1" customWidth="1"/>
    <col min="7" max="7" width="11.5" hidden="1" customWidth="1"/>
    <col min="8" max="8" width="6.3125" customWidth="1"/>
    <col min="9" max="9" width="14.3125" bestFit="1" customWidth="1"/>
    <col min="10" max="10" width="3.3125" customWidth="1"/>
    <col min="11" max="11" width="13.5" bestFit="1" customWidth="1"/>
    <col min="12" max="12" width="2" customWidth="1"/>
    <col min="13" max="13" width="14" bestFit="1" customWidth="1"/>
  </cols>
  <sheetData>
    <row r="1" spans="1:15" ht="31.9" x14ac:dyDescent="1">
      <c r="B1" s="62" t="s">
        <v>248</v>
      </c>
      <c r="C1" s="62"/>
      <c r="D1" s="62"/>
      <c r="E1" s="62"/>
      <c r="F1" s="62"/>
      <c r="G1" s="62"/>
      <c r="H1" s="62"/>
    </row>
    <row r="2" spans="1:15" ht="21" x14ac:dyDescent="0.65">
      <c r="A2" s="2" t="s">
        <v>87</v>
      </c>
      <c r="B2" s="2" t="s">
        <v>86</v>
      </c>
      <c r="C2" s="2" t="s">
        <v>0</v>
      </c>
      <c r="D2" t="s">
        <v>92</v>
      </c>
      <c r="E2" t="s">
        <v>93</v>
      </c>
      <c r="G2" s="38" t="s">
        <v>229</v>
      </c>
      <c r="I2" s="2"/>
      <c r="J2" s="17"/>
      <c r="K2" s="2"/>
      <c r="M2" s="2"/>
      <c r="N2" s="2"/>
    </row>
    <row r="3" spans="1:15" ht="21" x14ac:dyDescent="0.65">
      <c r="D3" s="2"/>
      <c r="E3" s="2"/>
      <c r="F3" s="15">
        <f>AVERAGEA(F4:F47)</f>
        <v>0.97435897435897434</v>
      </c>
      <c r="G3" s="15">
        <f>AVERAGEA(G4:G47)</f>
        <v>0.87179487179487181</v>
      </c>
      <c r="I3" s="15"/>
      <c r="K3" s="15"/>
      <c r="O3" s="1"/>
    </row>
    <row r="4" spans="1:15" s="6" customFormat="1" ht="19.05" customHeight="1" x14ac:dyDescent="0.5">
      <c r="A4" s="6">
        <v>0</v>
      </c>
      <c r="B4" s="6" t="s">
        <v>103</v>
      </c>
      <c r="C4" s="6" t="s">
        <v>104</v>
      </c>
      <c r="D4" s="6" t="str">
        <f>_xlfn.CONCAT(Backlog!A4, "_", Backlog!B4,"_", Backlog!C4)</f>
        <v>0_PP1_Planning Schedule</v>
      </c>
      <c r="E4" t="str">
        <f>_xlfn.IFNA(IF(VLOOKUP(D4,A0_Plan!$E$13:$E$68, 1,0) = D4,"",D4), D4)</f>
        <v/>
      </c>
      <c r="F4">
        <f>IF(D4=E4, "",1)</f>
        <v>1</v>
      </c>
      <c r="G4" s="6">
        <f>IF(VLOOKUP(D4,A0_Plan!$E$13:$K$67,5,1)="Done", 1,"")</f>
        <v>1</v>
      </c>
      <c r="H4" s="6" t="s">
        <v>2</v>
      </c>
    </row>
    <row r="5" spans="1:15" x14ac:dyDescent="0.5">
      <c r="A5" s="41">
        <v>0</v>
      </c>
      <c r="B5" s="42" t="s">
        <v>13</v>
      </c>
      <c r="C5" s="42" t="s">
        <v>3</v>
      </c>
      <c r="D5" s="3"/>
      <c r="E5" s="13"/>
      <c r="F5" s="13"/>
      <c r="H5" s="37">
        <f>AVERAGEA(G6:G10)</f>
        <v>0.8</v>
      </c>
    </row>
    <row r="6" spans="1:15" x14ac:dyDescent="0.5">
      <c r="A6">
        <v>1</v>
      </c>
      <c r="B6" t="s">
        <v>7</v>
      </c>
      <c r="C6" t="s">
        <v>90</v>
      </c>
      <c r="D6" t="str">
        <f>_xlfn.CONCAT(Backlog!A6, "_", Backlog!B6,"_", Backlog!C6)</f>
        <v>1_B1_Scheduled Basic Meeting with Career Services</v>
      </c>
      <c r="E6" t="str">
        <f>_xlfn.IFNA(IF(VLOOKUP(D6,A0_Plan!$E$13:$E$68, 1,0) = D6,"",D6), D6)</f>
        <v/>
      </c>
      <c r="F6">
        <f t="shared" ref="F6:F10" si="0">IF(D6=E6, "",1)</f>
        <v>1</v>
      </c>
      <c r="G6" s="6">
        <f>IF(VLOOKUP(D6,A0_Plan!$E$13:$K$67,5,1)="Done", 1,"")</f>
        <v>1</v>
      </c>
      <c r="H6" s="6"/>
      <c r="J6" s="6"/>
      <c r="K6" s="6"/>
      <c r="L6" s="6"/>
      <c r="M6" s="6"/>
    </row>
    <row r="7" spans="1:15" x14ac:dyDescent="0.5">
      <c r="A7">
        <v>2</v>
      </c>
      <c r="B7" t="s">
        <v>8</v>
      </c>
      <c r="C7" t="s">
        <v>4</v>
      </c>
      <c r="D7" t="str">
        <f>_xlfn.CONCAT(Backlog!A7, "_", Backlog!B7,"_", Backlog!C7)</f>
        <v>2_B2_Create Professional Online Profiles</v>
      </c>
      <c r="E7" t="str">
        <f>_xlfn.IFNA(IF(VLOOKUP(D7,A0_Plan!$E$13:$E$68, 1,0) = D7,"",D7), D7)</f>
        <v/>
      </c>
      <c r="F7">
        <f t="shared" si="0"/>
        <v>1</v>
      </c>
      <c r="G7" s="6">
        <f>IF(VLOOKUP(D7,A0_Plan!$E$13:$K$67,5,1)="Done", 1,"")</f>
        <v>1</v>
      </c>
      <c r="H7" s="6"/>
      <c r="J7" s="6"/>
      <c r="K7" s="6"/>
      <c r="L7" s="6"/>
      <c r="M7" s="6"/>
    </row>
    <row r="8" spans="1:15" x14ac:dyDescent="0.5">
      <c r="A8">
        <v>3</v>
      </c>
      <c r="B8" t="s">
        <v>9</v>
      </c>
      <c r="C8" t="s">
        <v>5</v>
      </c>
      <c r="D8" t="str">
        <f>_xlfn.CONCAT(Backlog!A8, "_", Backlog!B8,"_", Backlog!C8)</f>
        <v>3_B3_Informational Interview Overview</v>
      </c>
      <c r="E8" t="str">
        <f>_xlfn.IFNA(IF(VLOOKUP(D8,A0_Plan!$E$13:$E$68, 1,0) = D8,"",D8), D8)</f>
        <v/>
      </c>
      <c r="F8">
        <f t="shared" si="0"/>
        <v>1</v>
      </c>
      <c r="G8" s="6">
        <f>IF(VLOOKUP(D8,A0_Plan!$E$13:$K$67,5,1)="Done", 1,"")</f>
        <v>1</v>
      </c>
      <c r="H8" s="6"/>
      <c r="J8" s="6"/>
      <c r="K8" s="6"/>
      <c r="L8" s="6"/>
      <c r="M8" s="6"/>
    </row>
    <row r="9" spans="1:15" x14ac:dyDescent="0.5">
      <c r="A9">
        <v>4</v>
      </c>
      <c r="B9" t="s">
        <v>10</v>
      </c>
      <c r="C9" t="s">
        <v>6</v>
      </c>
      <c r="D9" t="str">
        <f>_xlfn.CONCAT(Backlog!A9, "_", Backlog!B9,"_", Backlog!C9)</f>
        <v>4_B4_Interviewing: VMOCK</v>
      </c>
      <c r="E9" t="str">
        <f>_xlfn.IFNA(IF(VLOOKUP(D9,A0_Plan!$E$13:$E$68, 1,0) = D9,"",D9), D9)</f>
        <v/>
      </c>
      <c r="F9">
        <f t="shared" si="0"/>
        <v>1</v>
      </c>
      <c r="G9" s="6">
        <f>IF(VLOOKUP(D9,A0_Plan!$E$13:$K$67,5,1)="Done", 1,"")</f>
        <v>1</v>
      </c>
      <c r="H9" s="6"/>
      <c r="J9" s="6"/>
      <c r="K9" s="6"/>
      <c r="L9" s="6"/>
      <c r="M9" s="6"/>
    </row>
    <row r="10" spans="1:15" x14ac:dyDescent="0.5">
      <c r="A10">
        <v>5</v>
      </c>
      <c r="B10" t="s">
        <v>159</v>
      </c>
      <c r="C10" t="s">
        <v>11</v>
      </c>
      <c r="D10" t="str">
        <f>_xlfn.CONCAT(Backlog!A10, "_", Backlog!B10,"_", Backlog!C10)</f>
        <v>5_B5_Elevator Pitch: 5 Sentences</v>
      </c>
      <c r="E10" t="str">
        <f>_xlfn.IFNA(IF(VLOOKUP(D10,A0_Plan!$E$13:$E$68, 1,0) = D10,"",D10), D10)</f>
        <v/>
      </c>
      <c r="F10">
        <f t="shared" si="0"/>
        <v>1</v>
      </c>
      <c r="G10" s="6" t="str">
        <f>IF(VLOOKUP(D10,A0_Plan!$E$13:$K$67,5,1)="Done", 1,"")</f>
        <v/>
      </c>
      <c r="H10" s="6"/>
      <c r="J10" s="6"/>
      <c r="K10" s="6"/>
      <c r="L10" s="6"/>
      <c r="M10" s="6"/>
    </row>
    <row r="11" spans="1:15" x14ac:dyDescent="0.5">
      <c r="A11" s="43">
        <v>0</v>
      </c>
      <c r="B11" s="44" t="s">
        <v>14</v>
      </c>
      <c r="C11" s="44" t="s">
        <v>12</v>
      </c>
      <c r="D11" s="3"/>
      <c r="E11" s="3"/>
      <c r="F11" s="3"/>
      <c r="H11" s="37">
        <f>AVERAGEA(G12:G21)</f>
        <v>0.6</v>
      </c>
    </row>
    <row r="12" spans="1:15" x14ac:dyDescent="0.5">
      <c r="A12">
        <v>6</v>
      </c>
      <c r="B12" t="s">
        <v>15</v>
      </c>
      <c r="C12" t="s">
        <v>91</v>
      </c>
      <c r="D12" t="str">
        <f>_xlfn.CONCAT(Backlog!A12, "_", Backlog!B12,"_", Backlog!C12)</f>
        <v>6_S1_Scheduled Silver Meeting with Career Services</v>
      </c>
      <c r="E12" t="str">
        <f>_xlfn.IFNA(IF(VLOOKUP(D12,A0_Plan!$E$13:$E$68, 1,0) = D12,"",D12), D12)</f>
        <v/>
      </c>
      <c r="F12">
        <f t="shared" ref="F12:F21" si="1">IF(D12=E12, "",1)</f>
        <v>1</v>
      </c>
      <c r="G12" s="6" t="str">
        <f>IF(VLOOKUP(D12,A0_Plan!$E$13:$K$67,5,1)="Done", 1,"")</f>
        <v/>
      </c>
      <c r="H12" s="6"/>
      <c r="J12" s="6"/>
      <c r="K12" s="6"/>
      <c r="L12" s="6"/>
      <c r="M12" s="6"/>
    </row>
    <row r="13" spans="1:15" x14ac:dyDescent="0.5">
      <c r="A13">
        <v>7</v>
      </c>
      <c r="B13" t="s">
        <v>23</v>
      </c>
      <c r="C13" t="s">
        <v>16</v>
      </c>
      <c r="D13" t="str">
        <f>_xlfn.CONCAT(Backlog!A13, "_", Backlog!B13,"_", Backlog!C13)</f>
        <v>7_S2_Completed 100% LinkedIn Profile</v>
      </c>
      <c r="E13" t="str">
        <f>_xlfn.IFNA(IF(VLOOKUP(D13,A0_Plan!$E$13:$E$68, 1,0) = D13,"",D13), D13)</f>
        <v/>
      </c>
      <c r="F13">
        <f t="shared" si="1"/>
        <v>1</v>
      </c>
      <c r="G13" s="6" t="str">
        <f>IF(VLOOKUP(D13,A0_Plan!$E$13:$K$67,5,1)="Done", 1,"")</f>
        <v/>
      </c>
      <c r="H13" s="6"/>
      <c r="J13" s="6"/>
      <c r="K13" s="6"/>
      <c r="L13" s="6"/>
      <c r="M13" s="6"/>
    </row>
    <row r="14" spans="1:15" x14ac:dyDescent="0.5">
      <c r="A14">
        <v>8</v>
      </c>
      <c r="B14" t="s">
        <v>22</v>
      </c>
      <c r="C14" t="s">
        <v>17</v>
      </c>
      <c r="D14" t="str">
        <f>_xlfn.CONCAT(Backlog!A14, "_", Backlog!B14,"_", Backlog!C14)</f>
        <v>8_S3_Completed 100% BYUI Connect Profile</v>
      </c>
      <c r="E14" t="str">
        <f>_xlfn.IFNA(IF(VLOOKUP(D14,A0_Plan!$E$13:$E$68, 1,0) = D14,"",D14), D14)</f>
        <v/>
      </c>
      <c r="F14">
        <f t="shared" si="1"/>
        <v>1</v>
      </c>
      <c r="G14" s="6" t="str">
        <f>IF(VLOOKUP(D14,A0_Plan!$E$13:$K$67,5,1)="Done", 1,"")</f>
        <v/>
      </c>
      <c r="H14" s="6"/>
      <c r="J14" s="6"/>
      <c r="K14" s="6"/>
      <c r="L14" s="6"/>
      <c r="M14" s="6"/>
    </row>
    <row r="15" spans="1:15" x14ac:dyDescent="0.5">
      <c r="A15">
        <v>9</v>
      </c>
      <c r="B15" t="s">
        <v>24</v>
      </c>
      <c r="C15" t="s">
        <v>18</v>
      </c>
      <c r="D15" t="str">
        <f>_xlfn.CONCAT(Backlog!A15, "_", Backlog!B15,"_", Backlog!C15)</f>
        <v>9_S4_Completed 100% Handshake Profile</v>
      </c>
      <c r="E15" t="str">
        <f>_xlfn.IFNA(IF(VLOOKUP(D15,A0_Plan!$E$13:$E$68, 1,0) = D15,"",D15), D15)</f>
        <v/>
      </c>
      <c r="F15">
        <f t="shared" si="1"/>
        <v>1</v>
      </c>
      <c r="G15" s="6" t="str">
        <f>IF(VLOOKUP(D15,A0_Plan!$E$13:$K$67,5,1)="Done", 1,"")</f>
        <v/>
      </c>
      <c r="H15" s="6"/>
      <c r="J15" s="6"/>
      <c r="K15" s="6"/>
      <c r="L15" s="6"/>
      <c r="M15" s="6"/>
    </row>
    <row r="16" spans="1:15" x14ac:dyDescent="0.5">
      <c r="A16">
        <v>10</v>
      </c>
      <c r="B16" t="s">
        <v>25</v>
      </c>
      <c r="C16" t="s">
        <v>19</v>
      </c>
      <c r="D16" t="str">
        <f>_xlfn.CONCAT(Backlog!A16, "_", Backlog!B16,"_", Backlog!C16)</f>
        <v>10_S5_Resume in Green Zone on VMOCK</v>
      </c>
      <c r="E16" t="str">
        <f>_xlfn.IFNA(IF(VLOOKUP(D16,A0_Plan!$E$13:$E$68, 1,0) = D16,"",D16), D16)</f>
        <v/>
      </c>
      <c r="F16">
        <f t="shared" si="1"/>
        <v>1</v>
      </c>
      <c r="G16" s="6">
        <f>IF(VLOOKUP(D16,A0_Plan!$E$13:$K$67,5,1)="Done", 1,"")</f>
        <v>1</v>
      </c>
      <c r="H16" s="6"/>
      <c r="J16" s="6"/>
      <c r="K16" s="6"/>
      <c r="L16" s="6"/>
      <c r="M16" s="6"/>
    </row>
    <row r="17" spans="1:13" x14ac:dyDescent="0.5">
      <c r="A17">
        <v>11</v>
      </c>
      <c r="B17" t="s">
        <v>26</v>
      </c>
      <c r="C17" t="s">
        <v>21</v>
      </c>
      <c r="D17" t="str">
        <f>_xlfn.CONCAT(Backlog!A17, "_", Backlog!B17,"_", Backlog!C17)</f>
        <v>11_S6_Informational Interview 1</v>
      </c>
      <c r="E17" t="str">
        <f>_xlfn.IFNA(IF(VLOOKUP(D17,A0_Plan!$E$13:$E$68, 1,0) = D17,"",D17), D17)</f>
        <v/>
      </c>
      <c r="F17">
        <f t="shared" si="1"/>
        <v>1</v>
      </c>
      <c r="G17" s="6">
        <f>IF(VLOOKUP(D17,A0_Plan!$E$13:$K$67,5,1)="Done", 1,"")</f>
        <v>1</v>
      </c>
      <c r="H17" s="6"/>
      <c r="J17" s="6"/>
      <c r="K17" s="6"/>
      <c r="L17" s="6"/>
      <c r="M17" s="6"/>
    </row>
    <row r="18" spans="1:13" x14ac:dyDescent="0.5">
      <c r="A18">
        <v>12</v>
      </c>
      <c r="B18" t="s">
        <v>27</v>
      </c>
      <c r="C18" t="s">
        <v>20</v>
      </c>
      <c r="D18" t="str">
        <f>_xlfn.CONCAT(Backlog!A18, "_", Backlog!B18,"_", Backlog!C18)</f>
        <v>12_S7_Informational Interview 2</v>
      </c>
      <c r="E18" t="str">
        <f>_xlfn.IFNA(IF(VLOOKUP(D18,A0_Plan!$E$13:$E$68, 1,0) = D18,"",D18), D18)</f>
        <v/>
      </c>
      <c r="F18">
        <f t="shared" si="1"/>
        <v>1</v>
      </c>
      <c r="G18" s="6">
        <f>IF(VLOOKUP(D18,A0_Plan!$E$13:$K$67,5,1)="Done", 1,"")</f>
        <v>1</v>
      </c>
      <c r="H18" s="6"/>
      <c r="J18" s="6"/>
      <c r="K18" s="6"/>
      <c r="L18" s="6"/>
      <c r="M18" s="6"/>
    </row>
    <row r="19" spans="1:13" x14ac:dyDescent="0.5">
      <c r="A19">
        <v>13</v>
      </c>
      <c r="B19" t="s">
        <v>28</v>
      </c>
      <c r="C19" t="s">
        <v>29</v>
      </c>
      <c r="D19" t="str">
        <f>_xlfn.CONCAT(Backlog!A19, "_", Backlog!B19,"_", Backlog!C19)</f>
        <v>13_S8_Informational Interview 3</v>
      </c>
      <c r="E19" t="str">
        <f>_xlfn.IFNA(IF(VLOOKUP(D19,A0_Plan!$E$13:$E$68, 1,0) = D19,"",D19), D19)</f>
        <v/>
      </c>
      <c r="F19">
        <f t="shared" si="1"/>
        <v>1</v>
      </c>
      <c r="G19" s="6">
        <f>IF(VLOOKUP(D19,A0_Plan!$E$13:$K$67,5,1)="Done", 1,"")</f>
        <v>1</v>
      </c>
      <c r="H19" s="6"/>
      <c r="J19" s="6"/>
      <c r="K19" s="6"/>
      <c r="L19" s="6"/>
      <c r="M19" s="6"/>
    </row>
    <row r="20" spans="1:13" x14ac:dyDescent="0.5">
      <c r="A20">
        <v>14</v>
      </c>
      <c r="B20" t="s">
        <v>32</v>
      </c>
      <c r="C20" t="s">
        <v>30</v>
      </c>
      <c r="D20" t="str">
        <f>_xlfn.CONCAT(Backlog!A20, "_", Backlog!B20,"_", Backlog!C20)</f>
        <v>14_S9_Informational Interview 4</v>
      </c>
      <c r="E20" t="str">
        <f>_xlfn.IFNA(IF(VLOOKUP(D20,A0_Plan!$E$13:$E$68, 1,0) = D20,"",D20), D20)</f>
        <v/>
      </c>
      <c r="F20">
        <f t="shared" si="1"/>
        <v>1</v>
      </c>
      <c r="G20" s="6">
        <f>IF(VLOOKUP(D20,A0_Plan!$E$13:$K$67,5,1)="Done", 1,"")</f>
        <v>1</v>
      </c>
      <c r="H20" s="6"/>
      <c r="J20" s="6"/>
      <c r="K20" s="6"/>
      <c r="L20" s="6"/>
      <c r="M20" s="6"/>
    </row>
    <row r="21" spans="1:13" x14ac:dyDescent="0.5">
      <c r="A21">
        <v>15</v>
      </c>
      <c r="B21" t="s">
        <v>33</v>
      </c>
      <c r="C21" t="s">
        <v>31</v>
      </c>
      <c r="D21" t="str">
        <f>_xlfn.CONCAT(Backlog!A21, "_", Backlog!B21,"_", Backlog!C21)</f>
        <v>15_S10_Informational Interview 5</v>
      </c>
      <c r="E21" t="str">
        <f>_xlfn.IFNA(IF(VLOOKUP(D21,A0_Plan!$E$13:$E$68, 1,0) = D21,"",D21), D21)</f>
        <v/>
      </c>
      <c r="F21">
        <f t="shared" si="1"/>
        <v>1</v>
      </c>
      <c r="G21" s="6">
        <f>IF(VLOOKUP(D21,A0_Plan!$E$13:$K$67,5,1)="Done", 1,"")</f>
        <v>1</v>
      </c>
      <c r="H21" s="6"/>
      <c r="J21" s="6"/>
      <c r="K21" s="6"/>
      <c r="L21" s="6"/>
      <c r="M21" s="6"/>
    </row>
    <row r="22" spans="1:13" x14ac:dyDescent="0.5">
      <c r="A22" s="45">
        <v>0</v>
      </c>
      <c r="B22" s="46" t="s">
        <v>35</v>
      </c>
      <c r="C22" s="46" t="s">
        <v>34</v>
      </c>
      <c r="D22" s="3"/>
      <c r="E22" s="3"/>
      <c r="F22" s="3"/>
      <c r="H22" s="37">
        <f>AVERAGEA(G23:G32)</f>
        <v>1</v>
      </c>
    </row>
    <row r="23" spans="1:13" x14ac:dyDescent="0.5">
      <c r="A23">
        <v>16</v>
      </c>
      <c r="B23" t="s">
        <v>43</v>
      </c>
      <c r="C23" t="s">
        <v>40</v>
      </c>
      <c r="D23" t="str">
        <f>_xlfn.CONCAT(Backlog!A23, "_", Backlog!B23,"_", Backlog!C23)</f>
        <v>16_P1_Photo</v>
      </c>
      <c r="E23" t="str">
        <f>_xlfn.IFNA(IF(VLOOKUP(D23,A0_Plan!$E$13:$E$68, 1,0) = D23,"",D23), D23)</f>
        <v/>
      </c>
      <c r="F23">
        <f t="shared" ref="F23:F28" si="2">IF(D23=E23, "",1)</f>
        <v>1</v>
      </c>
      <c r="G23" s="6">
        <f>IF(VLOOKUP(D23,A0_Plan!$E$13:$K$67,5,1)="Done", 1,"")</f>
        <v>1</v>
      </c>
      <c r="H23" s="6"/>
      <c r="J23" s="6"/>
      <c r="K23" s="6"/>
      <c r="L23" s="6"/>
      <c r="M23" s="6"/>
    </row>
    <row r="24" spans="1:13" x14ac:dyDescent="0.5">
      <c r="A24">
        <v>17</v>
      </c>
      <c r="B24" t="s">
        <v>44</v>
      </c>
      <c r="C24" t="s">
        <v>36</v>
      </c>
      <c r="D24" t="str">
        <f>_xlfn.CONCAT(Backlog!A24, "_", Backlog!B24,"_", Backlog!C24)</f>
        <v>17_P2_Resume</v>
      </c>
      <c r="E24" t="str">
        <f>_xlfn.IFNA(IF(VLOOKUP(D24,A0_Plan!$E$13:$E$68, 1,0) = D24,"",D24), D24)</f>
        <v/>
      </c>
      <c r="F24">
        <f t="shared" si="2"/>
        <v>1</v>
      </c>
      <c r="G24" s="6">
        <f>IF(VLOOKUP(D24,A0_Plan!$E$13:$K$67,5,1)="Done", 1,"")</f>
        <v>1</v>
      </c>
      <c r="H24" s="6"/>
      <c r="J24" s="6"/>
      <c r="K24" s="6"/>
      <c r="L24" s="6"/>
      <c r="M24" s="6"/>
    </row>
    <row r="25" spans="1:13" x14ac:dyDescent="0.5">
      <c r="A25">
        <v>18</v>
      </c>
      <c r="B25" t="s">
        <v>45</v>
      </c>
      <c r="C25" t="s">
        <v>37</v>
      </c>
      <c r="D25" t="str">
        <f>_xlfn.CONCAT(Backlog!A25, "_", Backlog!B25,"_", Backlog!C25)</f>
        <v>18_P3_Cover Letter Template</v>
      </c>
      <c r="E25" t="str">
        <f>_xlfn.IFNA(IF(VLOOKUP(D25,A0_Plan!$E$13:$E$68, 1,0) = D25,"",D25), D25)</f>
        <v/>
      </c>
      <c r="F25">
        <f t="shared" si="2"/>
        <v>1</v>
      </c>
      <c r="G25" s="6">
        <f>IF(VLOOKUP(D25,A0_Plan!$E$13:$K$67,5,1)="Done", 1,"")</f>
        <v>1</v>
      </c>
      <c r="H25" s="6"/>
      <c r="J25" s="6"/>
      <c r="K25" s="6"/>
      <c r="L25" s="6"/>
      <c r="M25" s="6"/>
    </row>
    <row r="26" spans="1:13" x14ac:dyDescent="0.5">
      <c r="A26">
        <v>19</v>
      </c>
      <c r="B26" t="s">
        <v>46</v>
      </c>
      <c r="C26" t="s">
        <v>38</v>
      </c>
      <c r="D26" t="str">
        <f>_xlfn.CONCAT(Backlog!A26, "_", Backlog!B26,"_", Backlog!C26)</f>
        <v>19_P4_References</v>
      </c>
      <c r="E26" t="str">
        <f>_xlfn.IFNA(IF(VLOOKUP(D26,A0_Plan!$E$13:$E$68, 1,0) = D26,"",D26), D26)</f>
        <v/>
      </c>
      <c r="F26">
        <f t="shared" si="2"/>
        <v>1</v>
      </c>
      <c r="G26" s="6">
        <f>IF(VLOOKUP(D26,A0_Plan!$E$13:$K$67,5,1)="Done", 1,"")</f>
        <v>1</v>
      </c>
      <c r="H26" s="6"/>
      <c r="J26" s="6"/>
      <c r="K26" s="6"/>
      <c r="L26" s="6"/>
      <c r="M26" s="6"/>
    </row>
    <row r="27" spans="1:13" x14ac:dyDescent="0.5">
      <c r="A27">
        <v>20</v>
      </c>
      <c r="B27" t="s">
        <v>47</v>
      </c>
      <c r="C27" t="s">
        <v>41</v>
      </c>
      <c r="D27" t="str">
        <f>_xlfn.CONCAT(Backlog!A27, "_", Backlog!B27,"_", Backlog!C27)</f>
        <v xml:space="preserve">20_P5_Elevator Pitch/About </v>
      </c>
      <c r="E27" t="str">
        <f>_xlfn.IFNA(IF(VLOOKUP(D27,A0_Plan!$E$13:$E$68, 1,0) = D27,"",D27), D27)</f>
        <v/>
      </c>
      <c r="F27">
        <f t="shared" si="2"/>
        <v>1</v>
      </c>
      <c r="G27" s="6">
        <f>IF(VLOOKUP(D27,A0_Plan!$E$13:$K$67,5,1)="Done", 1,"")</f>
        <v>1</v>
      </c>
      <c r="H27" s="6"/>
      <c r="J27" s="6"/>
      <c r="K27" s="6"/>
      <c r="L27" s="6"/>
      <c r="M27" s="6"/>
    </row>
    <row r="28" spans="1:13" x14ac:dyDescent="0.5">
      <c r="A28">
        <v>21</v>
      </c>
      <c r="B28" t="s">
        <v>48</v>
      </c>
      <c r="C28" t="s">
        <v>42</v>
      </c>
      <c r="D28" t="str">
        <f>_xlfn.CONCAT(Backlog!A28, "_", Backlog!B28,"_", Backlog!C28)</f>
        <v>21_P6_Projects</v>
      </c>
      <c r="E28" t="str">
        <f>_xlfn.IFNA(IF(VLOOKUP(D28,A0_Plan!$E$13:$E$68, 1,0) = D28,"",D28), D28)</f>
        <v/>
      </c>
      <c r="F28">
        <f t="shared" si="2"/>
        <v>1</v>
      </c>
      <c r="G28" s="6">
        <f>IF(VLOOKUP(D28,A0_Plan!$E$13:$K$67,5,1)="Done", 1,"")</f>
        <v>1</v>
      </c>
      <c r="H28" s="6"/>
      <c r="J28" s="6"/>
      <c r="K28" s="6"/>
      <c r="L28" s="6"/>
      <c r="M28" s="6"/>
    </row>
    <row r="29" spans="1:13" x14ac:dyDescent="0.5">
      <c r="A29" s="47">
        <v>0</v>
      </c>
      <c r="B29" s="48" t="s">
        <v>50</v>
      </c>
      <c r="C29" s="48" t="s">
        <v>49</v>
      </c>
      <c r="H29" s="37">
        <f>AVERAGEA(G30:G36)</f>
        <v>1</v>
      </c>
      <c r="J29" s="6"/>
      <c r="K29" s="6"/>
      <c r="L29" s="6"/>
      <c r="M29" s="6"/>
    </row>
    <row r="30" spans="1:13" x14ac:dyDescent="0.5">
      <c r="A30">
        <v>22</v>
      </c>
      <c r="B30" t="s">
        <v>59</v>
      </c>
      <c r="C30" t="s">
        <v>51</v>
      </c>
      <c r="D30" t="str">
        <f>_xlfn.CONCAT(Backlog!A30, "_", Backlog!B30,"_", Backlog!C30)</f>
        <v>22_J1_Networking List</v>
      </c>
      <c r="E30" t="str">
        <f>_xlfn.IFNA(IF(VLOOKUP(D30,A0_Plan!$E$13:$E$68, 1,0) = D30,"",D30), D30)</f>
        <v/>
      </c>
      <c r="F30">
        <f t="shared" ref="F30:F36" si="3">IF(D30=E30, "",1)</f>
        <v>1</v>
      </c>
      <c r="G30" s="6">
        <f>IF(VLOOKUP(D30,A0_Plan!$E$13:$K$67,5,1)="Done", 1,"")</f>
        <v>1</v>
      </c>
      <c r="H30" s="6"/>
      <c r="J30" s="6"/>
      <c r="K30" s="6"/>
      <c r="L30" s="6"/>
      <c r="M30" s="6"/>
    </row>
    <row r="31" spans="1:13" x14ac:dyDescent="0.5">
      <c r="A31">
        <v>23</v>
      </c>
      <c r="B31" t="s">
        <v>60</v>
      </c>
      <c r="C31" t="s">
        <v>52</v>
      </c>
      <c r="D31" t="str">
        <f>_xlfn.CONCAT(Backlog!A31, "_", Backlog!B31,"_", Backlog!C31)</f>
        <v>23_J2_Network Contact List</v>
      </c>
      <c r="E31" t="str">
        <f>_xlfn.IFNA(IF(VLOOKUP(D31,A0_Plan!$E$13:$E$68, 1,0) = D31,"",D31), D31)</f>
        <v/>
      </c>
      <c r="F31">
        <f t="shared" si="3"/>
        <v>1</v>
      </c>
      <c r="G31" s="6">
        <f>IF(VLOOKUP(D31,A0_Plan!$E$13:$K$67,5,1)="Done", 1,"")</f>
        <v>1</v>
      </c>
      <c r="H31" s="6"/>
      <c r="J31" s="6"/>
      <c r="K31" s="6"/>
      <c r="L31" s="6"/>
      <c r="M31" s="6"/>
    </row>
    <row r="32" spans="1:13" x14ac:dyDescent="0.5">
      <c r="A32">
        <v>24</v>
      </c>
      <c r="B32" t="s">
        <v>61</v>
      </c>
      <c r="C32" t="s">
        <v>39</v>
      </c>
      <c r="D32" t="str">
        <f>_xlfn.CONCAT(Backlog!A32, "_", Backlog!B32,"_", Backlog!C32)</f>
        <v>24_J3_Company Dossiers</v>
      </c>
      <c r="E32" t="str">
        <f>_xlfn.IFNA(IF(VLOOKUP(D32,A0_Plan!$E$13:$E$68, 1,0) = D32,"",D32), D32)</f>
        <v/>
      </c>
      <c r="F32">
        <f t="shared" si="3"/>
        <v>1</v>
      </c>
      <c r="G32" s="6">
        <f>IF(VLOOKUP(D32,A0_Plan!$E$13:$K$67,5,1)="Done", 1,"")</f>
        <v>1</v>
      </c>
      <c r="H32" s="6"/>
      <c r="J32" s="6"/>
      <c r="K32" s="6"/>
      <c r="L32" s="6"/>
      <c r="M32" s="6"/>
    </row>
    <row r="33" spans="1:13" x14ac:dyDescent="0.5">
      <c r="A33">
        <v>25</v>
      </c>
      <c r="B33" t="s">
        <v>62</v>
      </c>
      <c r="C33" t="s">
        <v>56</v>
      </c>
      <c r="D33" t="str">
        <f>_xlfn.CONCAT(Backlog!A33, "_", Backlog!B33,"_", Backlog!C33)</f>
        <v>25_J4_Job Application 1</v>
      </c>
      <c r="E33" t="str">
        <f>_xlfn.IFNA(IF(VLOOKUP(D33,A0_Plan!$E$13:$E$68, 1,0) = D33,"",D33), D33)</f>
        <v/>
      </c>
      <c r="F33">
        <f t="shared" si="3"/>
        <v>1</v>
      </c>
      <c r="G33" s="6">
        <f>IF(VLOOKUP(D33,A0_Plan!$E$13:$K$67,5,1)="Done", 1,"")</f>
        <v>1</v>
      </c>
      <c r="H33" s="6"/>
      <c r="J33" s="6"/>
      <c r="K33" s="6"/>
      <c r="L33" s="6"/>
      <c r="M33" s="6"/>
    </row>
    <row r="34" spans="1:13" x14ac:dyDescent="0.5">
      <c r="A34">
        <v>26</v>
      </c>
      <c r="B34" t="s">
        <v>63</v>
      </c>
      <c r="C34" t="s">
        <v>57</v>
      </c>
      <c r="D34" t="str">
        <f>_xlfn.CONCAT(Backlog!A34, "_", Backlog!B34,"_", Backlog!C34)</f>
        <v>26_J5_Job Application 2</v>
      </c>
      <c r="E34" t="str">
        <f>_xlfn.IFNA(IF(VLOOKUP(D34,A0_Plan!$E$13:$E$68, 1,0) = D34,"",D34), D34)</f>
        <v/>
      </c>
      <c r="F34">
        <f t="shared" si="3"/>
        <v>1</v>
      </c>
      <c r="G34" s="6">
        <f>IF(VLOOKUP(D34,A0_Plan!$E$13:$K$67,5,1)="Done", 1,"")</f>
        <v>1</v>
      </c>
      <c r="H34" s="6"/>
      <c r="J34" s="6"/>
      <c r="K34" s="6"/>
      <c r="L34" s="6"/>
      <c r="M34" s="6"/>
    </row>
    <row r="35" spans="1:13" x14ac:dyDescent="0.5">
      <c r="A35">
        <v>27</v>
      </c>
      <c r="B35" t="s">
        <v>64</v>
      </c>
      <c r="C35" t="s">
        <v>58</v>
      </c>
      <c r="D35" t="str">
        <f>_xlfn.CONCAT(Backlog!A35, "_", Backlog!B35,"_", Backlog!C35)</f>
        <v>27_J6_Job Application 3</v>
      </c>
      <c r="E35" t="str">
        <f>_xlfn.IFNA(IF(VLOOKUP(D35,A0_Plan!$E$13:$E$68, 1,0) = D35,"",D35), D35)</f>
        <v/>
      </c>
      <c r="F35">
        <f t="shared" si="3"/>
        <v>1</v>
      </c>
      <c r="G35" s="6">
        <f>IF(VLOOKUP(D35,A0_Plan!$E$13:$K$67,5,1)="Done", 1,"")</f>
        <v>1</v>
      </c>
      <c r="H35" s="6"/>
      <c r="J35" s="6"/>
      <c r="K35" s="6"/>
      <c r="L35" s="6"/>
      <c r="M35" s="6"/>
    </row>
    <row r="36" spans="1:13" x14ac:dyDescent="0.5">
      <c r="A36">
        <v>28</v>
      </c>
      <c r="B36" t="s">
        <v>65</v>
      </c>
      <c r="C36" t="s">
        <v>53</v>
      </c>
      <c r="D36" t="str">
        <f>_xlfn.CONCAT(Backlog!A36, "_", Backlog!B36,"_", Backlog!C36)</f>
        <v>28_J7_Job Interviewing</v>
      </c>
      <c r="E36" t="str">
        <f>_xlfn.IFNA(IF(VLOOKUP(D36,A0_Plan!$E$13:$E$68, 1,0) = D36,"",D36), D36)</f>
        <v>28_J7_Job Interviewing</v>
      </c>
      <c r="F36" t="str">
        <f t="shared" si="3"/>
        <v/>
      </c>
      <c r="G36" s="6">
        <f>IF(VLOOKUP(D36,A0_Plan!$E$13:$K$67,5,1)="Done", 1,"")</f>
        <v>1</v>
      </c>
      <c r="H36" s="6"/>
      <c r="J36" s="6"/>
      <c r="K36" s="6"/>
      <c r="L36" s="6"/>
      <c r="M36" s="6"/>
    </row>
    <row r="37" spans="1:13" x14ac:dyDescent="0.5">
      <c r="A37" s="49">
        <v>0</v>
      </c>
      <c r="B37" s="50" t="s">
        <v>67</v>
      </c>
      <c r="C37" s="50" t="s">
        <v>66</v>
      </c>
      <c r="D37" s="3"/>
      <c r="E37" s="3"/>
      <c r="F37" s="3"/>
      <c r="H37" s="37">
        <f>AVERAGEA(G38:G47)</f>
        <v>1</v>
      </c>
    </row>
    <row r="38" spans="1:13" x14ac:dyDescent="0.5">
      <c r="A38">
        <v>29</v>
      </c>
      <c r="B38" t="s">
        <v>68</v>
      </c>
      <c r="C38" t="s">
        <v>54</v>
      </c>
      <c r="D38" t="str">
        <f>_xlfn.CONCAT(Backlog!A38, "_", Backlog!B38,"_", Backlog!C38)</f>
        <v>29_D1_Ethics in Technology</v>
      </c>
      <c r="E38" t="str">
        <f>_xlfn.IFNA(IF(VLOOKUP(D38,A0_Plan!$E$13:$E$68, 1,0) = D38,"",D38), D38)</f>
        <v/>
      </c>
      <c r="F38">
        <f t="shared" ref="F38:F47" si="4">IF(D38=E38, "",1)</f>
        <v>1</v>
      </c>
      <c r="G38" s="6">
        <f>IF(VLOOKUP(D38,A0_Plan!$E$13:$K$67,5,1)="Done", 1,"")</f>
        <v>1</v>
      </c>
      <c r="H38" s="6"/>
      <c r="J38" s="6"/>
      <c r="K38" s="6"/>
      <c r="L38" s="6"/>
      <c r="M38" s="6"/>
    </row>
    <row r="39" spans="1:13" x14ac:dyDescent="0.5">
      <c r="A39">
        <v>30</v>
      </c>
      <c r="B39" t="s">
        <v>69</v>
      </c>
      <c r="C39" t="s">
        <v>55</v>
      </c>
      <c r="D39" t="str">
        <f>_xlfn.CONCAT(Backlog!A39, "_", Backlog!B39,"_", Backlog!C39)</f>
        <v>30_D2_Mental Health &amp; Professional Success</v>
      </c>
      <c r="E39" t="str">
        <f>_xlfn.IFNA(IF(VLOOKUP(D39,A0_Plan!$E$13:$E$68, 1,0) = D39,"",D39), D39)</f>
        <v/>
      </c>
      <c r="F39">
        <f t="shared" si="4"/>
        <v>1</v>
      </c>
      <c r="G39" s="6">
        <f>IF(VLOOKUP(D39,A0_Plan!$E$13:$K$67,5,1)="Done", 1,"")</f>
        <v>1</v>
      </c>
      <c r="H39" s="6"/>
      <c r="J39" s="6"/>
      <c r="K39" s="6"/>
      <c r="L39" s="6"/>
      <c r="M39" s="6"/>
    </row>
    <row r="40" spans="1:13" x14ac:dyDescent="0.5">
      <c r="A40">
        <v>31</v>
      </c>
      <c r="B40" t="s">
        <v>70</v>
      </c>
      <c r="C40" t="s">
        <v>74</v>
      </c>
      <c r="D40" t="str">
        <f>_xlfn.CONCAT(Backlog!A40, "_", Backlog!B40,"_", Backlog!C40)</f>
        <v>31_D3_Design Your Life: Chap 1: Health, Work, Play, &amp; Love</v>
      </c>
      <c r="E40" t="str">
        <f>_xlfn.IFNA(IF(VLOOKUP(D40,A0_Plan!$E$13:$E$68, 1,0) = D40,"",D40), D40)</f>
        <v/>
      </c>
      <c r="F40">
        <f t="shared" si="4"/>
        <v>1</v>
      </c>
      <c r="G40" s="6">
        <f>IF(VLOOKUP(D40,A0_Plan!$E$13:$K$67,5,1)="Done", 1,"")</f>
        <v>1</v>
      </c>
      <c r="H40" s="6"/>
      <c r="J40" s="6"/>
      <c r="K40" s="6"/>
      <c r="L40" s="6"/>
      <c r="M40" s="6"/>
    </row>
    <row r="41" spans="1:13" x14ac:dyDescent="0.5">
      <c r="A41">
        <v>32</v>
      </c>
      <c r="B41" t="s">
        <v>71</v>
      </c>
      <c r="C41" t="s">
        <v>75</v>
      </c>
      <c r="D41" t="str">
        <f>_xlfn.CONCAT(Backlog!A41, "_", Backlog!B41,"_", Backlog!C41)</f>
        <v>32_D4_Design Your Life: Chap 2: Work/Life view/compass</v>
      </c>
      <c r="E41" t="str">
        <f>_xlfn.IFNA(IF(VLOOKUP(D41,A0_Plan!$E$13:$E$68, 1,0) = D41,"",D41), D41)</f>
        <v/>
      </c>
      <c r="F41">
        <f t="shared" si="4"/>
        <v>1</v>
      </c>
      <c r="G41" s="6">
        <f>IF(VLOOKUP(D41,A0_Plan!$E$13:$K$67,5,1)="Done", 1,"")</f>
        <v>1</v>
      </c>
      <c r="H41" s="6"/>
      <c r="J41" s="6"/>
      <c r="K41" s="6"/>
      <c r="L41" s="6"/>
      <c r="M41" s="6"/>
    </row>
    <row r="42" spans="1:13" x14ac:dyDescent="0.5">
      <c r="A42">
        <v>33</v>
      </c>
      <c r="B42" t="s">
        <v>72</v>
      </c>
      <c r="C42" t="s">
        <v>76</v>
      </c>
      <c r="D42" t="str">
        <f>_xlfn.CONCAT(Backlog!A42, "_", Backlog!B42,"_", Backlog!C42)</f>
        <v>33_D5_Design Your Life: Chap 3: Good Times Journal</v>
      </c>
      <c r="E42" t="str">
        <f>_xlfn.IFNA(IF(VLOOKUP(D42,A0_Plan!$E$13:$E$68, 1,0) = D42,"",D42), D42)</f>
        <v/>
      </c>
      <c r="F42">
        <f t="shared" si="4"/>
        <v>1</v>
      </c>
      <c r="G42" s="6">
        <f>IF(VLOOKUP(D42,A0_Plan!$E$13:$K$67,5,1)="Done", 1,"")</f>
        <v>1</v>
      </c>
      <c r="H42" s="6"/>
      <c r="J42" s="6"/>
      <c r="K42" s="6"/>
      <c r="L42" s="6"/>
      <c r="M42" s="6"/>
    </row>
    <row r="43" spans="1:13" x14ac:dyDescent="0.5">
      <c r="A43">
        <v>34</v>
      </c>
      <c r="B43" t="s">
        <v>73</v>
      </c>
      <c r="C43" t="s">
        <v>77</v>
      </c>
      <c r="D43" t="str">
        <f>_xlfn.CONCAT(Backlog!A43, "_", Backlog!B43,"_", Backlog!C43)</f>
        <v>34_D6_Design Your Life: Chap 4: Mind Map</v>
      </c>
      <c r="E43" t="str">
        <f>_xlfn.IFNA(IF(VLOOKUP(D43,A0_Plan!$E$13:$E$68, 1,0) = D43,"",D43), D43)</f>
        <v/>
      </c>
      <c r="F43">
        <f t="shared" si="4"/>
        <v>1</v>
      </c>
      <c r="G43" s="6">
        <f>IF(VLOOKUP(D43,A0_Plan!$E$13:$K$67,5,1)="Done", 1,"")</f>
        <v>1</v>
      </c>
      <c r="H43" s="6"/>
      <c r="J43" s="6"/>
      <c r="K43" s="6"/>
      <c r="L43" s="6"/>
      <c r="M43" s="6"/>
    </row>
    <row r="44" spans="1:13" x14ac:dyDescent="0.5">
      <c r="A44">
        <v>35</v>
      </c>
      <c r="B44" t="s">
        <v>82</v>
      </c>
      <c r="C44" t="s">
        <v>78</v>
      </c>
      <c r="D44" t="str">
        <f>_xlfn.CONCAT(Backlog!A44, "_", Backlog!B44,"_", Backlog!C44)</f>
        <v>35_D7_Design Your Life: Chap 5: Odyssey Plans</v>
      </c>
      <c r="E44" t="str">
        <f>_xlfn.IFNA(IF(VLOOKUP(D44,A0_Plan!$E$13:$E$68, 1,0) = D44,"",D44), D44)</f>
        <v/>
      </c>
      <c r="F44">
        <f t="shared" si="4"/>
        <v>1</v>
      </c>
      <c r="G44" s="6">
        <f>IF(VLOOKUP(D44,A0_Plan!$E$13:$K$67,5,1)="Done", 1,"")</f>
        <v>1</v>
      </c>
      <c r="H44" s="6"/>
      <c r="J44" s="6"/>
      <c r="K44" s="6"/>
      <c r="L44" s="6"/>
      <c r="M44" s="6"/>
    </row>
    <row r="45" spans="1:13" x14ac:dyDescent="0.5">
      <c r="A45">
        <v>36</v>
      </c>
      <c r="B45" t="s">
        <v>83</v>
      </c>
      <c r="C45" t="s">
        <v>79</v>
      </c>
      <c r="D45" t="str">
        <f>_xlfn.CONCAT(Backlog!A45, "_", Backlog!B45,"_", Backlog!C45)</f>
        <v>36_D8_The 2-Hour Job Search: Prioritization (Chap 1-4)</v>
      </c>
      <c r="E45" t="str">
        <f>_xlfn.IFNA(IF(VLOOKUP(D45,A0_Plan!$E$13:$E$68, 1,0) = D45,"",D45), D45)</f>
        <v/>
      </c>
      <c r="F45">
        <f t="shared" si="4"/>
        <v>1</v>
      </c>
      <c r="G45" s="6">
        <f>IF(VLOOKUP(D45,A0_Plan!$E$13:$K$67,5,1)="Done", 1,"")</f>
        <v>1</v>
      </c>
      <c r="H45" s="6"/>
      <c r="J45" s="6"/>
      <c r="K45" s="6"/>
      <c r="L45" s="6"/>
      <c r="M45" s="6"/>
    </row>
    <row r="46" spans="1:13" x14ac:dyDescent="0.5">
      <c r="A46">
        <v>37</v>
      </c>
      <c r="B46" t="s">
        <v>84</v>
      </c>
      <c r="C46" t="s">
        <v>80</v>
      </c>
      <c r="D46" t="str">
        <f>_xlfn.CONCAT(Backlog!A46, "_", Backlog!B46,"_", Backlog!C46)</f>
        <v>37_D9_The 2-Hour Job Search: Outreach (Chap 5-8)</v>
      </c>
      <c r="E46" t="str">
        <f>_xlfn.IFNA(IF(VLOOKUP(D46,A0_Plan!$E$13:$E$68, 1,0) = D46,"",D46), D46)</f>
        <v/>
      </c>
      <c r="F46">
        <f t="shared" si="4"/>
        <v>1</v>
      </c>
      <c r="G46" s="6">
        <f>IF(VLOOKUP(D46,A0_Plan!$E$13:$K$67,5,1)="Done", 1,"")</f>
        <v>1</v>
      </c>
      <c r="H46" s="6"/>
      <c r="J46" s="6"/>
      <c r="K46" s="6"/>
      <c r="L46" s="6"/>
      <c r="M46" s="6"/>
    </row>
    <row r="47" spans="1:13" x14ac:dyDescent="0.5">
      <c r="A47">
        <v>38</v>
      </c>
      <c r="B47" t="s">
        <v>85</v>
      </c>
      <c r="C47" t="s">
        <v>81</v>
      </c>
      <c r="D47" t="str">
        <f>_xlfn.CONCAT(Backlog!A47, "_", Backlog!B47,"_", Backlog!C47)</f>
        <v>38_D10_The 2-Hour Job Search: Execution (Chap 9-10)</v>
      </c>
      <c r="E47" t="str">
        <f>_xlfn.IFNA(IF(VLOOKUP(D47,A0_Plan!$E$13:$E$68, 1,0) = D47,"",D47), D47)</f>
        <v/>
      </c>
      <c r="F47">
        <f t="shared" si="4"/>
        <v>1</v>
      </c>
      <c r="G47" s="6">
        <f>IF(VLOOKUP(D47,A0_Plan!$E$13:$K$67,5,1)="Done", 1,"")</f>
        <v>1</v>
      </c>
      <c r="H47" s="6"/>
      <c r="J47" s="6"/>
      <c r="K47" s="6"/>
      <c r="L47" s="6"/>
      <c r="M47" s="6"/>
    </row>
    <row r="48" spans="1:13" x14ac:dyDescent="0.5">
      <c r="A48" s="51">
        <v>0</v>
      </c>
      <c r="B48" s="52" t="s">
        <v>192</v>
      </c>
      <c r="C48" s="52" t="s">
        <v>190</v>
      </c>
      <c r="D48" s="3"/>
      <c r="E48" s="3"/>
      <c r="F48" s="3"/>
      <c r="G48" s="14"/>
      <c r="H48" s="14"/>
    </row>
    <row r="49" spans="1:13" x14ac:dyDescent="0.5">
      <c r="A49">
        <v>39</v>
      </c>
      <c r="B49" t="s">
        <v>191</v>
      </c>
      <c r="C49" s="8" t="s">
        <v>222</v>
      </c>
      <c r="D49" t="str">
        <f>_xlfn.CONCAT(Backlog!A49, "_", Backlog!B49,"_", Backlog!C49)</f>
        <v>39_A1_test1</v>
      </c>
      <c r="E49" t="str">
        <f>_xlfn.IFNA(IF(VLOOKUP(D49,A0_Plan!$E$13:$E$68, 1,0) = D49,"",D49), D49)</f>
        <v/>
      </c>
      <c r="G49" s="6"/>
      <c r="H49" s="6"/>
      <c r="I49" s="6"/>
      <c r="J49" s="6"/>
      <c r="K49" s="6"/>
      <c r="L49" s="6"/>
      <c r="M49" s="6"/>
    </row>
    <row r="50" spans="1:13" x14ac:dyDescent="0.5">
      <c r="A50">
        <v>40</v>
      </c>
      <c r="B50" t="s">
        <v>193</v>
      </c>
      <c r="C50" s="8" t="s">
        <v>223</v>
      </c>
      <c r="D50" t="str">
        <f>_xlfn.CONCAT(Backlog!A50, "_", Backlog!B50,"_", Backlog!C50)</f>
        <v>40_A2_test 2</v>
      </c>
      <c r="E50" t="str">
        <f>_xlfn.IFNA(IF(VLOOKUP(D50,A0_Plan!$E$13:$E$68, 1,0) = D50,"",D50), D50)</f>
        <v/>
      </c>
      <c r="G50" s="6"/>
      <c r="H50" s="6"/>
      <c r="I50" s="6"/>
      <c r="J50" s="6"/>
      <c r="K50" s="6"/>
      <c r="L50" s="6"/>
      <c r="M50" s="6"/>
    </row>
    <row r="51" spans="1:13" x14ac:dyDescent="0.5">
      <c r="A51">
        <v>41</v>
      </c>
      <c r="B51" t="s">
        <v>194</v>
      </c>
      <c r="C51" s="8" t="s">
        <v>224</v>
      </c>
      <c r="D51" t="str">
        <f>_xlfn.CONCAT(Backlog!A51, "_", Backlog!B51,"_", Backlog!C51)</f>
        <v>41_A3_test 3</v>
      </c>
      <c r="E51" t="str">
        <f>_xlfn.IFNA(IF(VLOOKUP(D51,A0_Plan!$E$13:$E$68, 1,0) = D51,"",D51), D51)</f>
        <v/>
      </c>
      <c r="G51" s="6"/>
      <c r="H51" s="6"/>
      <c r="I51" s="6"/>
      <c r="J51" s="6"/>
      <c r="K51" s="6"/>
      <c r="L51" s="6"/>
      <c r="M51" s="6"/>
    </row>
    <row r="52" spans="1:13" x14ac:dyDescent="0.5">
      <c r="A52">
        <v>42</v>
      </c>
      <c r="B52" t="s">
        <v>195</v>
      </c>
      <c r="C52" s="8" t="s">
        <v>225</v>
      </c>
      <c r="D52" t="str">
        <f>_xlfn.CONCAT(Backlog!A52, "_", Backlog!B52,"_", Backlog!C52)</f>
        <v>42_A4_test 4</v>
      </c>
      <c r="E52" t="str">
        <f>_xlfn.IFNA(IF(VLOOKUP(D52,A0_Plan!$E$13:$E$68, 1,0) = D52,"",D52), D52)</f>
        <v/>
      </c>
      <c r="G52" s="6"/>
      <c r="H52" s="6"/>
      <c r="I52" s="6"/>
      <c r="J52" s="6"/>
      <c r="K52" s="6"/>
      <c r="L52" s="6"/>
      <c r="M52" s="6"/>
    </row>
  </sheetData>
  <mergeCells count="1">
    <mergeCell ref="B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406B-F50C-854D-9060-592EBAE21E85}">
  <dimension ref="B1:Q68"/>
  <sheetViews>
    <sheetView view="pageBreakPreview" topLeftCell="A49" zoomScaleNormal="90" zoomScaleSheetLayoutView="100" workbookViewId="0">
      <selection activeCell="E70" sqref="E70"/>
    </sheetView>
  </sheetViews>
  <sheetFormatPr defaultColWidth="11" defaultRowHeight="15.75" x14ac:dyDescent="0.5"/>
  <cols>
    <col min="2" max="2" width="10.8125" style="1"/>
    <col min="3" max="4" width="4.8125" customWidth="1"/>
    <col min="5" max="5" width="58.4375" customWidth="1"/>
    <col min="7" max="11" width="0" hidden="1" customWidth="1"/>
    <col min="12" max="12" width="2.5" customWidth="1"/>
    <col min="14" max="14" width="11" bestFit="1" customWidth="1"/>
    <col min="15" max="15" width="46" bestFit="1" customWidth="1"/>
    <col min="16" max="16" width="40.8125" bestFit="1" customWidth="1"/>
    <col min="17" max="17" width="44.8125" customWidth="1"/>
  </cols>
  <sheetData>
    <row r="1" spans="2:17" x14ac:dyDescent="0.5">
      <c r="G1" t="s">
        <v>160</v>
      </c>
      <c r="H1" t="s">
        <v>160</v>
      </c>
      <c r="I1" t="s">
        <v>160</v>
      </c>
      <c r="J1" t="s">
        <v>160</v>
      </c>
      <c r="K1" t="s">
        <v>160</v>
      </c>
    </row>
    <row r="2" spans="2:17" s="12" customFormat="1" ht="26.65" x14ac:dyDescent="0.85">
      <c r="B2" s="11" t="s">
        <v>154</v>
      </c>
      <c r="N2" s="11" t="s">
        <v>158</v>
      </c>
    </row>
    <row r="3" spans="2:17" x14ac:dyDescent="0.5">
      <c r="B3" s="1" t="s">
        <v>155</v>
      </c>
      <c r="M3" s="8"/>
      <c r="N3" s="9" t="s">
        <v>123</v>
      </c>
      <c r="O3" s="9" t="s">
        <v>124</v>
      </c>
      <c r="P3" s="9" t="s">
        <v>125</v>
      </c>
      <c r="Q3" s="9" t="s">
        <v>157</v>
      </c>
    </row>
    <row r="4" spans="2:17" ht="31.5" x14ac:dyDescent="0.5">
      <c r="B4" s="1">
        <v>1</v>
      </c>
      <c r="C4" s="63" t="s">
        <v>156</v>
      </c>
      <c r="D4" s="64"/>
      <c r="E4" s="64"/>
      <c r="F4" s="64"/>
      <c r="G4" s="64"/>
      <c r="H4" s="64"/>
      <c r="I4" s="64"/>
      <c r="J4" s="64"/>
      <c r="M4" s="8">
        <v>1</v>
      </c>
      <c r="N4" s="9" t="s">
        <v>126</v>
      </c>
      <c r="O4" s="8" t="s">
        <v>127</v>
      </c>
      <c r="P4" s="8" t="s">
        <v>128</v>
      </c>
      <c r="Q4" s="10" t="s">
        <v>148</v>
      </c>
    </row>
    <row r="5" spans="2:17" ht="31.5" x14ac:dyDescent="0.5">
      <c r="B5" s="1">
        <v>2</v>
      </c>
      <c r="C5" s="63" t="s">
        <v>252</v>
      </c>
      <c r="D5" s="64"/>
      <c r="E5" s="64"/>
      <c r="F5" s="64"/>
      <c r="G5" s="64"/>
      <c r="H5" s="64"/>
      <c r="I5" s="64"/>
      <c r="J5" s="64"/>
      <c r="M5" s="8">
        <v>2</v>
      </c>
      <c r="N5" s="9" t="s">
        <v>129</v>
      </c>
      <c r="O5" s="8" t="s">
        <v>130</v>
      </c>
      <c r="P5" s="8" t="s">
        <v>131</v>
      </c>
      <c r="Q5" s="10" t="s">
        <v>149</v>
      </c>
    </row>
    <row r="6" spans="2:17" ht="31.5" x14ac:dyDescent="0.5">
      <c r="B6" s="1">
        <v>3</v>
      </c>
      <c r="C6" s="63" t="s">
        <v>251</v>
      </c>
      <c r="D6" s="65"/>
      <c r="E6" s="65"/>
      <c r="F6" s="65"/>
      <c r="M6" s="8">
        <v>3</v>
      </c>
      <c r="N6" s="9" t="s">
        <v>132</v>
      </c>
      <c r="O6" s="8" t="s">
        <v>133</v>
      </c>
      <c r="P6" s="8" t="s">
        <v>134</v>
      </c>
      <c r="Q6" s="10" t="s">
        <v>150</v>
      </c>
    </row>
    <row r="7" spans="2:17" ht="31.5" x14ac:dyDescent="0.5">
      <c r="B7" s="1">
        <v>4</v>
      </c>
      <c r="C7" s="63" t="s">
        <v>253</v>
      </c>
      <c r="D7" s="65"/>
      <c r="E7" s="65"/>
      <c r="F7" s="65"/>
      <c r="M7" s="8">
        <v>5</v>
      </c>
      <c r="N7" s="9" t="s">
        <v>135</v>
      </c>
      <c r="O7" s="8" t="s">
        <v>136</v>
      </c>
      <c r="P7" s="8" t="s">
        <v>137</v>
      </c>
      <c r="Q7" s="10" t="s">
        <v>151</v>
      </c>
    </row>
    <row r="8" spans="2:17" ht="47.25" x14ac:dyDescent="0.5">
      <c r="M8" s="8">
        <v>8</v>
      </c>
      <c r="N8" s="9" t="s">
        <v>138</v>
      </c>
      <c r="O8" s="8" t="s">
        <v>139</v>
      </c>
      <c r="P8" s="8" t="s">
        <v>140</v>
      </c>
      <c r="Q8" s="10" t="s">
        <v>152</v>
      </c>
    </row>
    <row r="9" spans="2:17" ht="47.25" x14ac:dyDescent="0.5">
      <c r="M9" s="8">
        <v>13</v>
      </c>
      <c r="N9" s="9" t="s">
        <v>141</v>
      </c>
      <c r="O9" s="8" t="s">
        <v>142</v>
      </c>
      <c r="P9" s="8" t="s">
        <v>143</v>
      </c>
      <c r="Q9" s="10" t="s">
        <v>153</v>
      </c>
    </row>
    <row r="10" spans="2:17" x14ac:dyDescent="0.5">
      <c r="M10" s="8">
        <v>21</v>
      </c>
      <c r="N10" s="9" t="s">
        <v>144</v>
      </c>
      <c r="O10" s="8" t="s">
        <v>145</v>
      </c>
      <c r="P10" s="8" t="s">
        <v>146</v>
      </c>
      <c r="Q10" s="8" t="s">
        <v>147</v>
      </c>
    </row>
    <row r="12" spans="2:17" x14ac:dyDescent="0.5">
      <c r="B12" s="1" t="s">
        <v>88</v>
      </c>
      <c r="E12" s="1" t="s">
        <v>89</v>
      </c>
      <c r="F12" s="1" t="s">
        <v>1</v>
      </c>
      <c r="G12" s="1" t="s">
        <v>226</v>
      </c>
      <c r="H12" s="5" t="s">
        <v>230</v>
      </c>
      <c r="I12" s="1" t="s">
        <v>2</v>
      </c>
      <c r="J12" s="1" t="s">
        <v>227</v>
      </c>
      <c r="K12" s="1" t="s">
        <v>228</v>
      </c>
      <c r="L12" s="1"/>
    </row>
    <row r="13" spans="2:17" x14ac:dyDescent="0.5">
      <c r="B13" s="1">
        <v>1</v>
      </c>
      <c r="C13">
        <v>1</v>
      </c>
      <c r="E13" s="7" t="s">
        <v>263</v>
      </c>
      <c r="F13" s="7">
        <v>0</v>
      </c>
      <c r="G13" t="str">
        <f t="shared" ref="G13:G15" si="0">IF(ISBLANK(E13), "", _xlfn.CONCAT("DAY_", B13))</f>
        <v>DAY_1</v>
      </c>
      <c r="H13">
        <f>IF(F13&gt;0, 1,0)</f>
        <v>0</v>
      </c>
      <c r="I13" t="str">
        <f>A1_Status!F11</f>
        <v>Done</v>
      </c>
      <c r="J13">
        <f>A1_Status!G11</f>
        <v>0.5</v>
      </c>
      <c r="K13" t="str">
        <f>IF(A1_Status!H11=0, "Missing", A1_Status!H11)</f>
        <v>https://github.com/AlejoAlegreBustos/Machine-learning-projects/blob/main/CSE%20300/StudentTrackingAssignments.xlsx</v>
      </c>
    </row>
    <row r="14" spans="2:17" x14ac:dyDescent="0.5">
      <c r="B14" s="1">
        <v>1</v>
      </c>
      <c r="C14">
        <v>2</v>
      </c>
      <c r="E14" s="7" t="s">
        <v>261</v>
      </c>
      <c r="F14" s="7">
        <v>0</v>
      </c>
      <c r="G14" t="str">
        <f t="shared" si="0"/>
        <v>DAY_1</v>
      </c>
      <c r="H14">
        <f>IF(F14&gt;0, 1,0)</f>
        <v>0</v>
      </c>
      <c r="I14" t="str">
        <f>A1_Status!F12</f>
        <v>Done</v>
      </c>
      <c r="J14">
        <f>A1_Status!G12</f>
        <v>0.5</v>
      </c>
      <c r="K14" t="str">
        <f>A1_Status!H12</f>
        <v>https://github.com/AlejoAlegreBustos/Machine-learning-projects/blob/main/CSE%20300/Alejo%20Alegre%20Bustos%20-%20Resume.pdf</v>
      </c>
    </row>
    <row r="15" spans="2:17" x14ac:dyDescent="0.5">
      <c r="B15" s="1">
        <v>1</v>
      </c>
      <c r="C15">
        <v>3</v>
      </c>
      <c r="E15" s="7" t="s">
        <v>282</v>
      </c>
      <c r="F15" s="7"/>
      <c r="G15" t="str">
        <f t="shared" si="0"/>
        <v>DAY_1</v>
      </c>
      <c r="H15">
        <f>IF(F15&gt;0, 1,0)</f>
        <v>0</v>
      </c>
      <c r="I15" t="str">
        <f>A1_Status!F13</f>
        <v>Done</v>
      </c>
      <c r="J15">
        <f>A1_Status!G13</f>
        <v>0.5</v>
      </c>
      <c r="K15" t="str">
        <f>A1_Status!H13</f>
        <v>from my perspective, the best to do first is an introspection about our life, to see which jar is full or not in our life(health, work, play, happiness, and love). We can start working from there, after that, it depends on us, our lifestyle, and long-term goals. i think one of the best things we can do is to set priorities in these four sections and build from there.</v>
      </c>
    </row>
    <row r="16" spans="2:17" x14ac:dyDescent="0.5">
      <c r="E16" s="1"/>
    </row>
    <row r="17" spans="2:14" x14ac:dyDescent="0.5">
      <c r="B17" s="1">
        <v>2</v>
      </c>
      <c r="C17">
        <v>1</v>
      </c>
      <c r="E17" s="7" t="s">
        <v>264</v>
      </c>
      <c r="F17" s="7"/>
      <c r="G17" t="str">
        <f t="shared" ref="G17:G19" si="1">IF(ISBLANK(E17), "", _xlfn.CONCAT("DAY_", B17))</f>
        <v>DAY_2</v>
      </c>
      <c r="H17">
        <f>IF(F17&gt;0, 1,0)</f>
        <v>0</v>
      </c>
      <c r="I17" t="str">
        <f>A1_Status!F15</f>
        <v>Done</v>
      </c>
      <c r="J17">
        <f>A1_Status!G15</f>
        <v>0.5</v>
      </c>
      <c r="K17" t="str">
        <f>A1_Status!H15</f>
        <v>https://github.com/AlejoAlegreBustos/Machine-learning-projects/blob/main/CSE%20300/speach-elevetaro.docx</v>
      </c>
    </row>
    <row r="18" spans="2:14" x14ac:dyDescent="0.5">
      <c r="B18" s="1">
        <v>2</v>
      </c>
      <c r="C18">
        <v>2</v>
      </c>
      <c r="E18" s="7" t="s">
        <v>284</v>
      </c>
      <c r="F18" s="7"/>
      <c r="G18" t="str">
        <f t="shared" si="1"/>
        <v>DAY_2</v>
      </c>
      <c r="H18">
        <f>IF(F18&gt;0, 1,0)</f>
        <v>0</v>
      </c>
      <c r="I18" t="str">
        <f>A1_Status!F16</f>
        <v>Done</v>
      </c>
      <c r="J18">
        <f>A1_Status!G16</f>
        <v>0.5</v>
      </c>
      <c r="K18" t="str">
        <f>A1_Status!H16</f>
        <v>It was a great chapter, it's really great to already have a compas that govern every other aspects in my life. I think the gospel of Jesus-Christ is the best compas we can have in our life, from there we can start thinking about working and what impact we can let it have in our life.</v>
      </c>
    </row>
    <row r="19" spans="2:14" x14ac:dyDescent="0.5">
      <c r="B19" s="1">
        <v>2</v>
      </c>
      <c r="C19">
        <v>3</v>
      </c>
      <c r="E19" s="7" t="s">
        <v>266</v>
      </c>
      <c r="F19" s="7"/>
      <c r="G19" t="str">
        <f t="shared" si="1"/>
        <v>DAY_2</v>
      </c>
      <c r="H19">
        <f>IF(F19&gt;0, 1,0)</f>
        <v>0</v>
      </c>
      <c r="I19" t="str">
        <f>A1_Status!F17</f>
        <v>Done</v>
      </c>
      <c r="J19">
        <f>A1_Status!G17</f>
        <v>0.5</v>
      </c>
      <c r="K19" t="str">
        <f>A1_Status!H17</f>
        <v>https://byui.joinhandshake.com/profiles/fbc2a9</v>
      </c>
    </row>
    <row r="20" spans="2:14" x14ac:dyDescent="0.5">
      <c r="E20" s="35" t="s">
        <v>196</v>
      </c>
      <c r="F20" s="5">
        <f>SUM(F13:F19)</f>
        <v>0</v>
      </c>
    </row>
    <row r="21" spans="2:14" x14ac:dyDescent="0.5">
      <c r="B21" s="1">
        <v>3</v>
      </c>
      <c r="C21">
        <v>1</v>
      </c>
      <c r="E21" s="7" t="s">
        <v>260</v>
      </c>
      <c r="F21" s="7"/>
      <c r="G21" t="str">
        <f>IF(ISBLANK(E21), "", _xlfn.CONCAT("DAY_", B21))</f>
        <v>DAY_3</v>
      </c>
      <c r="H21">
        <f>IF(F21&gt;0, 1,0)</f>
        <v>0</v>
      </c>
      <c r="I21" t="str">
        <f>A2_Status!F11</f>
        <v>Done</v>
      </c>
      <c r="J21">
        <f>A2_Status!G11</f>
        <v>0.5</v>
      </c>
      <c r="K21" t="str">
        <f>A2_Status!H11</f>
        <v>https://app.joinhandshake.com/stu/appointments/16395626</v>
      </c>
    </row>
    <row r="22" spans="2:14" x14ac:dyDescent="0.5">
      <c r="B22" s="1">
        <v>3</v>
      </c>
      <c r="C22">
        <v>2</v>
      </c>
      <c r="E22" s="7" t="s">
        <v>267</v>
      </c>
      <c r="F22" s="7"/>
      <c r="G22" t="str">
        <f>IF(ISBLANK(E22), "", _xlfn.CONCAT("DAY_", B22))</f>
        <v>DAY_3</v>
      </c>
      <c r="H22">
        <f>IF(F22&gt;0, 1,0)</f>
        <v>0</v>
      </c>
      <c r="I22" t="str">
        <f>A2_Status!F12</f>
        <v>Done</v>
      </c>
      <c r="J22">
        <f>A2_Status!G12</f>
        <v>1</v>
      </c>
      <c r="K22" t="str">
        <f>A2_Status!H12</f>
        <v>https://ces.peoplegrove.com/profile/alejoalegrebustos/</v>
      </c>
    </row>
    <row r="23" spans="2:14" x14ac:dyDescent="0.5">
      <c r="B23" s="1">
        <v>3</v>
      </c>
      <c r="C23">
        <v>3</v>
      </c>
      <c r="E23" s="7" t="s">
        <v>285</v>
      </c>
      <c r="F23" s="7"/>
      <c r="G23" t="str">
        <f>IF(ISBLANK(E23), "", _xlfn.CONCAT("DAY_", B23))</f>
        <v>DAY_3</v>
      </c>
      <c r="H23">
        <f>IF(F23&gt;0, 1,0)</f>
        <v>0</v>
      </c>
      <c r="I23" t="str">
        <f>A2_Status!F13</f>
        <v>Done</v>
      </c>
      <c r="J23">
        <f>A2_Status!G13</f>
        <v>1</v>
      </c>
      <c r="K23" t="str">
        <f>A2_Status!H13</f>
        <v>This chapter is all about tracking your days to notice what actually gives you energy and makes you feel alive. For a few weeks, you write down what you do, how much energy you had, and how engaged you felt during each activity. The point is to catch the moments when time flies, when you’re fully into something, or when you feel drained. Once you look back at your notes, patterns start to show—things you really enjoy, the settings where you thrive, the kind of work or interactions that light you up. It’s not about what you think you “should” like, but about what your own experience is telling you.</v>
      </c>
    </row>
    <row r="25" spans="2:14" x14ac:dyDescent="0.5">
      <c r="B25" s="1">
        <v>4</v>
      </c>
      <c r="C25">
        <v>1</v>
      </c>
      <c r="E25" s="7" t="s">
        <v>269</v>
      </c>
      <c r="F25" s="7"/>
      <c r="G25" t="str">
        <f t="shared" ref="G25:G27" si="2">IF(ISBLANK(E25), "", _xlfn.CONCAT("DAY_", B25))</f>
        <v>DAY_4</v>
      </c>
      <c r="H25">
        <f>IF(F25&gt;0, 1,0)</f>
        <v>0</v>
      </c>
      <c r="I25" t="str">
        <f>A2_Status!F15</f>
        <v>Working</v>
      </c>
      <c r="J25">
        <f>A2_Status!G15</f>
        <v>0</v>
      </c>
      <c r="K25">
        <f>A2_Status!H15</f>
        <v>0</v>
      </c>
    </row>
    <row r="26" spans="2:14" x14ac:dyDescent="0.5">
      <c r="B26" s="1">
        <v>4</v>
      </c>
      <c r="C26">
        <v>2</v>
      </c>
      <c r="E26" s="7" t="s">
        <v>270</v>
      </c>
      <c r="F26" s="7"/>
      <c r="G26" t="str">
        <f t="shared" si="2"/>
        <v>DAY_4</v>
      </c>
      <c r="H26">
        <f>IF(F26&gt;0, 1,0)</f>
        <v>0</v>
      </c>
      <c r="I26" t="str">
        <f>A2_Status!F16</f>
        <v>Done</v>
      </c>
      <c r="J26">
        <f>A2_Status!G16</f>
        <v>0.5</v>
      </c>
      <c r="K26" t="str">
        <f>A2_Status!H16</f>
        <v>https://app.joinhandshake.com/stu/appointments/16395626</v>
      </c>
      <c r="N26" s="5"/>
    </row>
    <row r="27" spans="2:14" x14ac:dyDescent="0.5">
      <c r="B27" s="1">
        <v>4</v>
      </c>
      <c r="C27">
        <v>3</v>
      </c>
      <c r="E27" s="7" t="s">
        <v>286</v>
      </c>
      <c r="F27" s="7"/>
      <c r="G27" t="str">
        <f t="shared" si="2"/>
        <v>DAY_4</v>
      </c>
      <c r="H27">
        <f>IF(F27&gt;0, 1,0)</f>
        <v>0</v>
      </c>
      <c r="I27" t="str">
        <f>A2_Status!F17</f>
        <v>Done</v>
      </c>
      <c r="J27">
        <f>A2_Status!G17</f>
        <v>1</v>
      </c>
      <c r="K27" t="str">
        <f>A2_Status!H17</f>
        <v>After you spot the paterns tought in chapter 3, the next step is to open up possibilities with a mind map. You start with a word or idea from your journal maybe something like “teaching”,“outdoors” or “design.” Put it in the center of a page and let your thoughts branch out. Write down anything that comes to mind, no matter how random. Then branch those ideas again and see where they lead. The goal is to break out of straight line thinking and discover connections or paths you wouldn’t see otherwise.</v>
      </c>
    </row>
    <row r="28" spans="2:14" x14ac:dyDescent="0.5">
      <c r="E28" s="35" t="s">
        <v>197</v>
      </c>
      <c r="F28">
        <f>SUM(F21:F27)</f>
        <v>0</v>
      </c>
    </row>
    <row r="29" spans="2:14" x14ac:dyDescent="0.5">
      <c r="B29" s="1">
        <v>5</v>
      </c>
      <c r="C29">
        <v>1</v>
      </c>
      <c r="E29" s="7" t="s">
        <v>272</v>
      </c>
      <c r="F29" s="7"/>
      <c r="G29" t="str">
        <f t="shared" ref="G29:G31" si="3">IF(ISBLANK(E29), "", _xlfn.CONCAT("DAY_", B29))</f>
        <v>DAY_5</v>
      </c>
      <c r="H29">
        <f>IF(F29&gt;0, 1,0)</f>
        <v>0</v>
      </c>
      <c r="I29" t="str">
        <f>A3_Status!F11</f>
        <v>Done</v>
      </c>
      <c r="J29">
        <f>A3_Status!G11</f>
        <v>0.5</v>
      </c>
      <c r="K29" t="str">
        <f>A3_Status!H11</f>
        <v>https://github.com/AlejoAlegreBustos/Machine-learning-projects/blob/main/CSE%20300/speach-elevetaro.docx</v>
      </c>
    </row>
    <row r="30" spans="2:14" x14ac:dyDescent="0.5">
      <c r="B30" s="1">
        <v>5</v>
      </c>
      <c r="C30">
        <v>2</v>
      </c>
      <c r="E30" s="7" t="s">
        <v>295</v>
      </c>
      <c r="F30" s="7"/>
      <c r="G30" t="str">
        <f t="shared" si="3"/>
        <v>DAY_5</v>
      </c>
      <c r="H30">
        <f>IF(F30&gt;0, 1,0)</f>
        <v>0</v>
      </c>
      <c r="I30" t="str">
        <f>A3_Status!F12</f>
        <v>Done</v>
      </c>
      <c r="J30">
        <f>A3_Status!G12</f>
        <v>0.5</v>
      </c>
      <c r="K30" t="str">
        <f>A3_Status!H12</f>
        <v xml:space="preserve">I interview a persona in a career fair that I attended on Wednesday </v>
      </c>
    </row>
    <row r="31" spans="2:14" x14ac:dyDescent="0.5">
      <c r="B31" s="1">
        <v>5</v>
      </c>
      <c r="C31">
        <v>3</v>
      </c>
      <c r="E31" s="7" t="s">
        <v>287</v>
      </c>
      <c r="F31" s="7"/>
      <c r="G31" t="str">
        <f t="shared" si="3"/>
        <v>DAY_5</v>
      </c>
      <c r="H31">
        <f>IF(F31&gt;0, 1,0)</f>
        <v>0</v>
      </c>
      <c r="I31" t="str">
        <f>A3_Status!F13</f>
        <v>Done</v>
      </c>
      <c r="J31">
        <f>A3_Status!G13</f>
        <v>1.5</v>
      </c>
      <c r="K31" t="str">
        <f>A3_Status!H13</f>
        <v>I think it is a great way to see how our life coulg shift depending on what goals we set in our life</v>
      </c>
    </row>
    <row r="33" spans="2:11" x14ac:dyDescent="0.5">
      <c r="B33" s="1">
        <v>6</v>
      </c>
      <c r="C33">
        <v>1</v>
      </c>
      <c r="E33" s="7" t="s">
        <v>265</v>
      </c>
      <c r="F33" s="7"/>
      <c r="G33" t="str">
        <f t="shared" ref="G33:G35" si="4">IF(ISBLANK(E33), "", _xlfn.CONCAT("DAY_", B33))</f>
        <v>DAY_6</v>
      </c>
      <c r="H33">
        <f>IF(F33&gt;0, 1,0)</f>
        <v>0</v>
      </c>
      <c r="I33" t="str">
        <f>A3_Status!F15</f>
        <v>Done</v>
      </c>
      <c r="J33">
        <f>A3_Status!G15</f>
        <v>0.5</v>
      </c>
      <c r="K33" t="str">
        <f>A3_Status!H15</f>
        <v>https://www.linkedin.com/in/alejo-alegre-bustos-b03395174/</v>
      </c>
    </row>
    <row r="34" spans="2:11" x14ac:dyDescent="0.5">
      <c r="B34" s="1">
        <v>6</v>
      </c>
      <c r="C34">
        <v>2</v>
      </c>
      <c r="E34" s="7" t="s">
        <v>271</v>
      </c>
      <c r="F34" s="7"/>
      <c r="G34" t="str">
        <f t="shared" si="4"/>
        <v>DAY_6</v>
      </c>
      <c r="H34">
        <f>IF(F34&gt;0, 1,0)</f>
        <v>0</v>
      </c>
      <c r="I34" t="str">
        <f>A3_Status!F16</f>
        <v>Done</v>
      </c>
      <c r="J34">
        <f>A3_Status!G16</f>
        <v>1</v>
      </c>
      <c r="K34" t="str">
        <f>A3_Status!H16</f>
        <v>https://github.com/AlejoAlegreBustos/Machine-learning-projects/blob/main/CSE%20300/Alejo%20Alegre%20Bustos%20-%20CL.docx</v>
      </c>
    </row>
    <row r="35" spans="2:11" x14ac:dyDescent="0.5">
      <c r="B35" s="1">
        <v>6</v>
      </c>
      <c r="C35">
        <v>3</v>
      </c>
      <c r="E35" s="7" t="s">
        <v>277</v>
      </c>
      <c r="F35" s="7"/>
      <c r="G35" t="str">
        <f t="shared" si="4"/>
        <v>DAY_6</v>
      </c>
      <c r="H35">
        <f>IF(F35&gt;0, 1,0)</f>
        <v>0</v>
      </c>
      <c r="I35" t="str">
        <f>A3_Status!F17</f>
        <v>Done</v>
      </c>
      <c r="J35">
        <f>A3_Status!G17</f>
        <v>0.5</v>
      </c>
      <c r="K35" t="str">
        <f>A3_Status!H17</f>
        <v xml:space="preserve">I interview a persona in a career fair that I attended on Wednesday </v>
      </c>
    </row>
    <row r="36" spans="2:11" x14ac:dyDescent="0.5">
      <c r="E36" s="35" t="s">
        <v>198</v>
      </c>
      <c r="F36" s="5">
        <f>SUM(F29:F35)</f>
        <v>0</v>
      </c>
    </row>
    <row r="37" spans="2:11" x14ac:dyDescent="0.5">
      <c r="B37" s="1">
        <v>7</v>
      </c>
      <c r="C37">
        <v>1</v>
      </c>
      <c r="E37" s="7" t="s">
        <v>289</v>
      </c>
      <c r="F37" s="7"/>
      <c r="G37" t="str">
        <f t="shared" ref="G37:G39" si="5">IF(ISBLANK(E37), "", _xlfn.CONCAT("DAY_", B37))</f>
        <v>DAY_7</v>
      </c>
      <c r="H37">
        <f>IF(F37&gt;0, 1,0)</f>
        <v>0</v>
      </c>
      <c r="I37" t="str">
        <f>A4_Status!F11</f>
        <v>Done</v>
      </c>
      <c r="J37">
        <f>A4_Status!G11</f>
        <v>0.5</v>
      </c>
      <c r="K37" t="str">
        <f>A4_Status!H11</f>
        <v>https://github.com/AlejoAlegreBustos/Machine-learning-projects/blob/main/CSE%20300/application%20job%202.png</v>
      </c>
    </row>
    <row r="38" spans="2:11" x14ac:dyDescent="0.5">
      <c r="B38" s="1">
        <v>7</v>
      </c>
      <c r="C38">
        <v>2</v>
      </c>
      <c r="E38" s="7" t="s">
        <v>274</v>
      </c>
      <c r="F38" s="7"/>
      <c r="G38" t="str">
        <f t="shared" si="5"/>
        <v>DAY_7</v>
      </c>
      <c r="H38">
        <f>IF(F38&gt;0, 1,0)</f>
        <v>0</v>
      </c>
      <c r="I38" t="str">
        <f>A4_Status!F12</f>
        <v>Done</v>
      </c>
      <c r="J38">
        <f>A4_Status!G12</f>
        <v>2</v>
      </c>
      <c r="K38" t="str">
        <f>A4_Status!H12</f>
        <v>https://github.com/AlejoAlegreBustos/Machine-learning-projects/blob/main/CSE%20300/vmock-green%20zone.png</v>
      </c>
    </row>
    <row r="39" spans="2:11" x14ac:dyDescent="0.5">
      <c r="B39" s="1">
        <v>7</v>
      </c>
      <c r="C39">
        <v>3</v>
      </c>
      <c r="E39" s="7" t="s">
        <v>290</v>
      </c>
      <c r="F39" s="7"/>
      <c r="G39" t="str">
        <f t="shared" si="5"/>
        <v>DAY_7</v>
      </c>
      <c r="H39">
        <f>IF(F39&gt;0, 1,0)</f>
        <v>0</v>
      </c>
      <c r="I39" t="str">
        <f>A4_Status!F13</f>
        <v>Done</v>
      </c>
      <c r="J39">
        <f>A4_Status!G13</f>
        <v>1</v>
      </c>
      <c r="K39" t="str">
        <f>A4_Status!H13</f>
        <v>These chapters focus on targeted, organized outreach instead of sending random applications. You build a LAMP list to prioritize high-value contacts, especially alumni, and craft short, specific emails that clearly state your ask. Tracking responses and next steps in a spreadsheet keeps the process efficient, while batching outreach actions ensures momentum. The key is structure and focus, turning outreach into a repeatable, measurable process.</v>
      </c>
    </row>
    <row r="41" spans="2:11" x14ac:dyDescent="0.5">
      <c r="B41" s="1">
        <v>8</v>
      </c>
      <c r="C41">
        <v>1</v>
      </c>
      <c r="E41" s="7" t="s">
        <v>291</v>
      </c>
      <c r="F41" s="7"/>
      <c r="G41" t="str">
        <f t="shared" ref="G41:G43" si="6">IF(ISBLANK(E41), "", _xlfn.CONCAT("DAY_", B41))</f>
        <v>DAY_8</v>
      </c>
      <c r="H41">
        <f>IF(F41&gt;0, 1,0)</f>
        <v>0</v>
      </c>
      <c r="I41" t="str">
        <f>A4_Status!F15</f>
        <v>Done</v>
      </c>
      <c r="J41">
        <f>A4_Status!G15</f>
        <v>1</v>
      </c>
      <c r="K41" t="str">
        <f>A4_Status!H15</f>
        <v>Execution is about turning planning into results. Focus first on contacts most likely to respond, maintain a consistent cadence of emails and follow-ups, and prepare for calls with clear, actionable questions. Treat the process like an experiment: track what works, refine your approach, and maintain daily consistency. Success comes from disciplined, systematic effort rather than sporadic, high-volume activity.</v>
      </c>
    </row>
    <row r="42" spans="2:11" x14ac:dyDescent="0.5">
      <c r="B42" s="1">
        <v>8</v>
      </c>
      <c r="C42">
        <v>2</v>
      </c>
      <c r="E42" s="7" t="s">
        <v>283</v>
      </c>
      <c r="F42" s="7"/>
      <c r="G42" t="str">
        <f t="shared" si="6"/>
        <v>DAY_8</v>
      </c>
      <c r="H42">
        <f>IF(F42&gt;0, 1,0)</f>
        <v>0</v>
      </c>
      <c r="I42" t="str">
        <f>A4_Status!F16</f>
        <v>Done</v>
      </c>
      <c r="J42">
        <f>A4_Status!G16</f>
        <v>0.5</v>
      </c>
      <c r="K42" t="str">
        <f>A4_Status!H16</f>
        <v>https://github.com/AlejoAlegreBustos/Machine-learning-projects/blob/main/CSE%20300/application%20job%201.png</v>
      </c>
    </row>
    <row r="43" spans="2:11" x14ac:dyDescent="0.5">
      <c r="B43" s="1">
        <v>8</v>
      </c>
      <c r="C43">
        <v>3</v>
      </c>
      <c r="E43" s="7" t="s">
        <v>275</v>
      </c>
      <c r="F43" s="7"/>
      <c r="G43" t="str">
        <f t="shared" si="6"/>
        <v>DAY_8</v>
      </c>
      <c r="H43">
        <f>IF(F43&gt;0, 1,0)</f>
        <v>0</v>
      </c>
      <c r="I43" t="str">
        <f>A4_Status!F17</f>
        <v>Done</v>
      </c>
      <c r="J43">
        <f>A4_Status!G17</f>
        <v>0.5</v>
      </c>
      <c r="K43" t="str">
        <f>A4_Status!H17</f>
        <v>https://github.com/AlejoAlegreBustos/Machine-learning-projects/blob/main/CSE%20300/informational%20interview%20-%20david%20palmer.pdf</v>
      </c>
    </row>
    <row r="44" spans="2:11" x14ac:dyDescent="0.5">
      <c r="E44" s="35" t="s">
        <v>200</v>
      </c>
      <c r="F44" s="5">
        <f>SUM(F37:F43)</f>
        <v>0</v>
      </c>
    </row>
    <row r="45" spans="2:11" x14ac:dyDescent="0.5">
      <c r="B45" s="1">
        <v>9</v>
      </c>
      <c r="C45">
        <v>1</v>
      </c>
      <c r="E45" s="7" t="s">
        <v>262</v>
      </c>
      <c r="F45" s="7"/>
      <c r="G45" t="str">
        <f t="shared" ref="G45:G47" si="7">IF(ISBLANK(E45), "", _xlfn.CONCAT("DAY_", B45))</f>
        <v>DAY_9</v>
      </c>
      <c r="H45">
        <f>IF(F45&gt;0, 1,0)</f>
        <v>0</v>
      </c>
      <c r="I45" t="str">
        <f>A5_Status!F11</f>
        <v>Working</v>
      </c>
      <c r="J45">
        <f>A5_Status!G11</f>
        <v>10</v>
      </c>
      <c r="K45" t="str">
        <f>A5_Status!H11</f>
        <v>https://github.com/AlejoAlegreBustos/Machine-learning-projects</v>
      </c>
    </row>
    <row r="46" spans="2:11" x14ac:dyDescent="0.5">
      <c r="B46" s="1">
        <v>9</v>
      </c>
      <c r="C46">
        <v>2</v>
      </c>
      <c r="E46" s="7" t="s">
        <v>273</v>
      </c>
      <c r="F46" s="7"/>
      <c r="G46" t="str">
        <f t="shared" si="7"/>
        <v>DAY_9</v>
      </c>
      <c r="H46">
        <f>IF(F46&gt;0, 1,0)</f>
        <v>0</v>
      </c>
      <c r="I46" t="str">
        <f>A5_Status!F12</f>
        <v>Done</v>
      </c>
      <c r="J46">
        <f>A5_Status!G12</f>
        <v>1</v>
      </c>
      <c r="K46" t="str">
        <f>A5_Status!H12</f>
        <v>https://github.com/AlejoAlegreBustos/Machine-learning-projects/blob/main/CSE%20300/vmock%20interviews.png</v>
      </c>
    </row>
    <row r="47" spans="2:11" x14ac:dyDescent="0.5">
      <c r="B47" s="1">
        <v>9</v>
      </c>
      <c r="C47">
        <v>3</v>
      </c>
      <c r="E47" s="7" t="s">
        <v>288</v>
      </c>
      <c r="F47" s="7"/>
      <c r="G47" t="str">
        <f t="shared" si="7"/>
        <v>DAY_9</v>
      </c>
      <c r="H47">
        <f>IF(F47&gt;0, 1,0)</f>
        <v>0</v>
      </c>
      <c r="I47" t="str">
        <f>A5_Status!F13</f>
        <v>Done</v>
      </c>
      <c r="J47">
        <f>A5_Status!G13</f>
        <v>1.5</v>
      </c>
      <c r="K47" t="str">
        <f>A5_Status!H13</f>
        <v>The first four chapters of The 2-Hour Job Search are all about working smarter when job hunting. Instead of sending your résumé everywhere and hoping for luck, Steve Dalton shows a faster way using the LAMP method — List, Alumni, Motivation, and Posting. Basically, you make a list of companies you’d like to work for, see where you’ve got some kind of connection, check which ones actually interest you, and note if they’ve got open roles. Then you rank them, so you know where to start reaching out. It’s a simple system that takes a couple of hours to set up but makes the whole job search way more focused and less stressful.</v>
      </c>
    </row>
    <row r="49" spans="2:11" x14ac:dyDescent="0.5">
      <c r="B49" s="1">
        <v>10</v>
      </c>
      <c r="C49">
        <v>1</v>
      </c>
      <c r="E49" s="7" t="s">
        <v>281</v>
      </c>
      <c r="F49" s="7"/>
      <c r="G49" t="str">
        <f>IF(ISBLANK(E49), "", _xlfn.CONCAT("DAY_", B49))</f>
        <v>DAY_10</v>
      </c>
      <c r="H49">
        <f>IF(F49&gt;0, 1,0)</f>
        <v>0</v>
      </c>
      <c r="I49" t="str">
        <f>A5_Status!F15</f>
        <v>Done</v>
      </c>
      <c r="J49">
        <f>A5_Status!G15</f>
        <v>0.5</v>
      </c>
      <c r="K49" t="str">
        <f>A5_Status!H15</f>
        <v>https://github.com/AlejoAlegreBustos/Machine-learning-projects/blob/main/CSE%20300/informational%20interview%203.png</v>
      </c>
    </row>
    <row r="50" spans="2:11" x14ac:dyDescent="0.5">
      <c r="B50" s="1">
        <v>10</v>
      </c>
      <c r="C50">
        <v>2</v>
      </c>
      <c r="E50" s="7" t="s">
        <v>268</v>
      </c>
      <c r="F50" s="7"/>
      <c r="G50" t="str">
        <f>IF(ISBLANK(E50), "", _xlfn.CONCAT("DAY_", B50))</f>
        <v>DAY_10</v>
      </c>
      <c r="H50">
        <f>IF(F50&gt;0, 1,0)</f>
        <v>0</v>
      </c>
      <c r="I50" t="str">
        <f>A5_Status!F16</f>
        <v>Done</v>
      </c>
      <c r="J50">
        <f>A5_Status!G16</f>
        <v>0.5</v>
      </c>
      <c r="K50" t="str">
        <f>A5_Status!H16</f>
        <v>https://github.com/AlejoAlegreBustos/Machine-learning-projects/blob/main/CSE%20300/251013_Alejo%20Alegre%20Bustos_002.jpg</v>
      </c>
    </row>
    <row r="51" spans="2:11" x14ac:dyDescent="0.5">
      <c r="B51" s="1">
        <v>10</v>
      </c>
      <c r="C51">
        <v>3</v>
      </c>
      <c r="E51" s="7" t="s">
        <v>297</v>
      </c>
      <c r="F51" s="7"/>
      <c r="G51" t="str">
        <f t="shared" ref="G51" si="8">IF(ISBLANK(E51), "", _xlfn.CONCAT("DAY_", B51))</f>
        <v>DAY_10</v>
      </c>
      <c r="H51">
        <f>IF(F51&gt;0, 1,0)</f>
        <v>0</v>
      </c>
      <c r="I51" t="str">
        <f>A5_Status!F17</f>
        <v>Done</v>
      </c>
      <c r="J51">
        <f>A5_Status!G17</f>
        <v>0.5</v>
      </c>
      <c r="K51" t="str">
        <f>A5_Status!H17</f>
        <v>https://github.com/AlejoAlegreBustos/Machine-learning-projects/blob/main/CSE%20300/job%20application%203.png</v>
      </c>
    </row>
    <row r="52" spans="2:11" x14ac:dyDescent="0.5">
      <c r="E52" s="35" t="s">
        <v>199</v>
      </c>
      <c r="F52" s="5">
        <f>SUM(F45:F51)</f>
        <v>0</v>
      </c>
    </row>
    <row r="53" spans="2:11" x14ac:dyDescent="0.5">
      <c r="B53" s="1">
        <v>11</v>
      </c>
      <c r="C53">
        <v>1</v>
      </c>
      <c r="E53" s="7" t="s">
        <v>278</v>
      </c>
      <c r="F53" s="7"/>
      <c r="G53" t="str">
        <f t="shared" ref="G53:G55" si="9">IF(ISBLANK(E53), "", _xlfn.CONCAT("DAY_", B53))</f>
        <v>DAY_11</v>
      </c>
      <c r="H53">
        <f>IF(F53&gt;0, 1,0)</f>
        <v>0</v>
      </c>
      <c r="I53" t="str">
        <f>A6_Status!F11</f>
        <v>Done</v>
      </c>
      <c r="J53">
        <f>A6_Status!G11</f>
        <v>0.5</v>
      </c>
      <c r="K53" t="str">
        <f>A6_Status!H11</f>
        <v>https://github.com/AlejoAlegreBustos/Machine-learning-projects/blob/main/CSE%20300/professional%20reference.pdf</v>
      </c>
    </row>
    <row r="54" spans="2:11" x14ac:dyDescent="0.5">
      <c r="B54" s="1">
        <v>11</v>
      </c>
      <c r="C54">
        <v>2</v>
      </c>
      <c r="E54" s="7" t="s">
        <v>293</v>
      </c>
      <c r="F54" s="7"/>
      <c r="G54" t="str">
        <f t="shared" si="9"/>
        <v>DAY_11</v>
      </c>
      <c r="H54">
        <f>IF(F54&gt;0, 1,0)</f>
        <v>0</v>
      </c>
      <c r="I54" t="str">
        <f>A6_Status!F12</f>
        <v>Done</v>
      </c>
      <c r="J54">
        <f>A6_Status!G12</f>
        <v>0.5</v>
      </c>
      <c r="K54" t="str">
        <f>A6_Status!H12</f>
        <v>Placeholder</v>
      </c>
    </row>
    <row r="55" spans="2:11" x14ac:dyDescent="0.5">
      <c r="B55" s="1">
        <v>11</v>
      </c>
      <c r="C55">
        <v>3</v>
      </c>
      <c r="E55" s="7" t="s">
        <v>276</v>
      </c>
      <c r="F55" s="7"/>
      <c r="G55" t="str">
        <f t="shared" si="9"/>
        <v>DAY_11</v>
      </c>
      <c r="H55">
        <f>IF(F55&gt;0, 1,0)</f>
        <v>0</v>
      </c>
      <c r="I55" t="str">
        <f>A6_Status!F13</f>
        <v>Done</v>
      </c>
      <c r="J55">
        <f>A6_Status!G13</f>
        <v>0.5</v>
      </c>
      <c r="K55" t="str">
        <f>A6_Status!H13</f>
        <v>https://github.com/AlejoAlegreBustos/Machine-learning-projects/blob/main/CSE%20300/silver%20certification%20appointment.png</v>
      </c>
    </row>
    <row r="57" spans="2:11" x14ac:dyDescent="0.5">
      <c r="B57" s="1">
        <v>12</v>
      </c>
      <c r="C57">
        <v>1</v>
      </c>
      <c r="E57" s="7" t="s">
        <v>299</v>
      </c>
      <c r="F57" s="7"/>
      <c r="G57" t="str">
        <f t="shared" ref="G57:G59" si="10">IF(ISBLANK(E57), "", _xlfn.CONCAT("DAY_", B57))</f>
        <v>DAY_12</v>
      </c>
      <c r="H57">
        <f>IF(F57&gt;0, 1,0)</f>
        <v>0</v>
      </c>
      <c r="I57" t="str">
        <f>A6_Status!F15</f>
        <v>Done</v>
      </c>
      <c r="J57">
        <f>A6_Status!G15</f>
        <v>1</v>
      </c>
      <c r="K57" t="str">
        <f>A6_Status!H15</f>
        <v>In class</v>
      </c>
    </row>
    <row r="58" spans="2:11" x14ac:dyDescent="0.5">
      <c r="B58" s="1">
        <v>12</v>
      </c>
      <c r="C58">
        <v>2</v>
      </c>
      <c r="E58" s="7" t="s">
        <v>296</v>
      </c>
      <c r="F58" s="7"/>
      <c r="G58" t="str">
        <f t="shared" si="10"/>
        <v>DAY_12</v>
      </c>
      <c r="H58">
        <f>IF(F58&gt;0, 1,0)</f>
        <v>0</v>
      </c>
      <c r="I58" t="str">
        <f>A6_Status!F16</f>
        <v>Done</v>
      </c>
      <c r="J58">
        <f>A6_Status!G16</f>
        <v>1</v>
      </c>
      <c r="K58" t="str">
        <f>A6_Status!H16</f>
        <v>In class</v>
      </c>
    </row>
    <row r="59" spans="2:11" x14ac:dyDescent="0.5">
      <c r="B59" s="1">
        <v>12</v>
      </c>
      <c r="C59">
        <v>3</v>
      </c>
      <c r="E59" s="7" t="s">
        <v>280</v>
      </c>
      <c r="F59" s="7"/>
      <c r="G59" t="str">
        <f t="shared" si="10"/>
        <v>DAY_12</v>
      </c>
      <c r="H59">
        <f>IF(F59&gt;0, 1,0)</f>
        <v>0</v>
      </c>
      <c r="I59" t="str">
        <f>A6_Status!F17</f>
        <v>Done</v>
      </c>
      <c r="J59">
        <f>A6_Status!G17</f>
        <v>1</v>
      </c>
      <c r="K59" t="str">
        <f>A6_Status!H17</f>
        <v>In class</v>
      </c>
    </row>
    <row r="60" spans="2:11" x14ac:dyDescent="0.5">
      <c r="E60" s="35" t="s">
        <v>201</v>
      </c>
      <c r="F60" s="5">
        <f>SUM(F53:F59)</f>
        <v>0</v>
      </c>
    </row>
    <row r="61" spans="2:11" x14ac:dyDescent="0.5">
      <c r="B61" s="1">
        <v>13</v>
      </c>
      <c r="C61">
        <v>1</v>
      </c>
      <c r="E61" s="7" t="s">
        <v>298</v>
      </c>
      <c r="F61" s="7"/>
      <c r="G61" t="str">
        <f t="shared" ref="G61:G67" si="11">IF(ISBLANK(E61), "", _xlfn.CONCAT("DAY_", B61))</f>
        <v>DAY_13</v>
      </c>
      <c r="H61">
        <f>IF(F61&gt;0, 1,0)</f>
        <v>0</v>
      </c>
      <c r="I61" t="str">
        <f>A7_Status!F11</f>
        <v>Done</v>
      </c>
      <c r="J61">
        <f>A7_Status!G11</f>
        <v>1</v>
      </c>
      <c r="K61" t="str">
        <f>A7_Status!H11</f>
        <v xml:space="preserve">I interviewed someone from Murphy USA, a gas copany, in this case we had the visit of the data and software engineering team, I asked a couple of questions about how is the company implementing math models or ML models in the context of AI </v>
      </c>
    </row>
    <row r="62" spans="2:11" x14ac:dyDescent="0.5">
      <c r="B62" s="1">
        <v>13</v>
      </c>
      <c r="C62">
        <v>2</v>
      </c>
      <c r="E62" s="7" t="s">
        <v>279</v>
      </c>
      <c r="F62" s="7"/>
      <c r="G62" t="str">
        <f t="shared" si="11"/>
        <v>DAY_13</v>
      </c>
      <c r="H62">
        <f>IF(F62&gt;0, 1,0)</f>
        <v>0</v>
      </c>
      <c r="I62">
        <f>A7_Status!F12</f>
        <v>0</v>
      </c>
      <c r="J62">
        <f>A7_Status!G12</f>
        <v>0</v>
      </c>
      <c r="K62">
        <f>A7_Status!H12</f>
        <v>0</v>
      </c>
    </row>
    <row r="63" spans="2:11" x14ac:dyDescent="0.5">
      <c r="B63" s="1">
        <v>13</v>
      </c>
      <c r="C63">
        <v>3</v>
      </c>
      <c r="E63" s="7" t="s">
        <v>300</v>
      </c>
      <c r="F63" s="7"/>
      <c r="G63" t="str">
        <f t="shared" si="11"/>
        <v>DAY_13</v>
      </c>
      <c r="H63">
        <f>IF(F63&gt;0, 1,0)</f>
        <v>0</v>
      </c>
      <c r="I63">
        <f>A7_Status!F13</f>
        <v>0</v>
      </c>
      <c r="J63">
        <f>A7_Status!G13</f>
        <v>0</v>
      </c>
      <c r="K63">
        <f>A7_Status!H13</f>
        <v>0</v>
      </c>
    </row>
    <row r="65" spans="2:11" x14ac:dyDescent="0.5">
      <c r="B65" s="1">
        <v>14</v>
      </c>
      <c r="C65">
        <v>1</v>
      </c>
      <c r="E65" s="7" t="s">
        <v>301</v>
      </c>
      <c r="F65" s="7"/>
      <c r="G65" t="str">
        <f t="shared" si="11"/>
        <v>DAY_14</v>
      </c>
      <c r="H65">
        <f>IF(F65&gt;0, 1,0)</f>
        <v>0</v>
      </c>
      <c r="I65">
        <f>A7_Status!F15</f>
        <v>0</v>
      </c>
      <c r="J65">
        <f>A7_Status!G15</f>
        <v>0</v>
      </c>
      <c r="K65">
        <f>A7_Status!H15</f>
        <v>0</v>
      </c>
    </row>
    <row r="66" spans="2:11" x14ac:dyDescent="0.5">
      <c r="B66" s="1">
        <v>14</v>
      </c>
      <c r="C66">
        <v>2</v>
      </c>
      <c r="E66" s="7" t="s">
        <v>292</v>
      </c>
      <c r="F66" s="7"/>
      <c r="G66" t="str">
        <f t="shared" si="11"/>
        <v>DAY_14</v>
      </c>
      <c r="H66">
        <f>IF(F66&gt;0, 1,0)</f>
        <v>0</v>
      </c>
      <c r="I66">
        <f>A7_Status!F16</f>
        <v>0</v>
      </c>
      <c r="J66">
        <f>A7_Status!G16</f>
        <v>0</v>
      </c>
      <c r="K66">
        <f>A7_Status!H16</f>
        <v>0</v>
      </c>
    </row>
    <row r="67" spans="2:11" x14ac:dyDescent="0.5">
      <c r="B67" s="1">
        <v>14</v>
      </c>
      <c r="C67">
        <v>3</v>
      </c>
      <c r="E67" s="7" t="s">
        <v>294</v>
      </c>
      <c r="F67" s="7"/>
      <c r="G67" t="str">
        <f t="shared" si="11"/>
        <v>DAY_14</v>
      </c>
      <c r="H67">
        <f>IF(F67&gt;0, 1,0)</f>
        <v>0</v>
      </c>
    </row>
    <row r="68" spans="2:11" x14ac:dyDescent="0.5">
      <c r="E68" s="35" t="s">
        <v>202</v>
      </c>
      <c r="F68" s="5">
        <f>SUM(F61:F67)</f>
        <v>0</v>
      </c>
    </row>
  </sheetData>
  <mergeCells count="4">
    <mergeCell ref="C4:J4"/>
    <mergeCell ref="C5:J5"/>
    <mergeCell ref="C6:F6"/>
    <mergeCell ref="C7:F7"/>
  </mergeCells>
  <conditionalFormatting sqref="E13:E68">
    <cfRule type="duplicateValues" dxfId="0" priority="1"/>
  </conditionalFormatting>
  <dataValidations count="1">
    <dataValidation type="list" allowBlank="1" showInputMessage="1" showErrorMessage="1" sqref="F65:F67 F21:F23 F17:F19 F29:F31 F25:F27 F37:F39 F33:F35 F45:F47 F41:F43 F53:F55 F49:F51 F61:F63 F57:F59 F15" xr:uid="{352D4CEF-65EC-7346-8C42-B0F4C00AAEBE}">
      <formula1>$M$4:$M$10</formula1>
    </dataValidation>
  </dataValidations>
  <pageMargins left="0.7" right="0.7" top="0.75" bottom="0.75" header="0.3" footer="0.3"/>
  <pageSetup scale="31" orientation="portrait" r:id="rId1"/>
  <colBreaks count="1" manualBreakCount="1">
    <brk id="18" max="1048575" man="1"/>
  </col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DFFC0389-67E5-5E42-BD39-79CE5DABFB71}">
          <x14:formula1>
            <xm:f>Backlog!$E$4:$E$52</xm:f>
          </x14:formula1>
          <xm:sqref>E13:E15 E17:E19 E21:E23 E25:E27 E29:E31 E33:E35 E37:E39 E41:E43 E45:E47 E49:E51 E53:E55 E57:E59 E61:E63 E65:E67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177B-405B-AB4F-9E6E-F065EEFB6CF8}">
  <dimension ref="A1:M51"/>
  <sheetViews>
    <sheetView topLeftCell="A36" zoomScale="130" zoomScaleNormal="130" zoomScaleSheetLayoutView="110" workbookViewId="0">
      <selection activeCell="D49" sqref="D49:H50"/>
    </sheetView>
  </sheetViews>
  <sheetFormatPr defaultColWidth="11" defaultRowHeight="15.75" x14ac:dyDescent="0.5"/>
  <cols>
    <col min="1" max="1" width="2" style="18" customWidth="1"/>
    <col min="2" max="2" width="3.3125" customWidth="1"/>
    <col min="3" max="3" width="14.8125" bestFit="1" customWidth="1"/>
    <col min="4" max="4" width="50.5" customWidth="1"/>
    <col min="5" max="5" width="10.8125" bestFit="1" customWidth="1"/>
    <col min="8" max="8" width="39" customWidth="1"/>
    <col min="9" max="9" width="2.1875" style="18" customWidth="1"/>
  </cols>
  <sheetData>
    <row r="1" spans="2:13" ht="23.25" x14ac:dyDescent="0.7">
      <c r="D1" s="31" t="s">
        <v>180</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108</v>
      </c>
      <c r="D10" s="1" t="s">
        <v>101</v>
      </c>
      <c r="E10" s="5" t="s">
        <v>1</v>
      </c>
      <c r="F10" s="1" t="s">
        <v>102</v>
      </c>
      <c r="G10" t="s">
        <v>176</v>
      </c>
      <c r="H10" t="s">
        <v>161</v>
      </c>
    </row>
    <row r="11" spans="2:13" ht="63" x14ac:dyDescent="0.5">
      <c r="C11">
        <v>1</v>
      </c>
      <c r="D11" t="str">
        <f>IF(ISBLANK(A0_Plan!E13),"",A0_Plan!E13)</f>
        <v>0_PP1_Planning Schedule</v>
      </c>
      <c r="E11">
        <f>IF(ISBLANK(A0_Plan!F13),"",A0_Plan!F13)</f>
        <v>0</v>
      </c>
      <c r="F11" s="7" t="s">
        <v>105</v>
      </c>
      <c r="G11" s="7">
        <v>0.5</v>
      </c>
      <c r="H11" s="53" t="s">
        <v>302</v>
      </c>
    </row>
    <row r="12" spans="2:13" ht="63" x14ac:dyDescent="0.5">
      <c r="C12">
        <v>2</v>
      </c>
      <c r="D12" t="str">
        <f>IF(ISBLANK(A0_Plan!E14),"",A0_Plan!E14)</f>
        <v>17_P2_Resume</v>
      </c>
      <c r="E12">
        <f>IF(ISBLANK(A0_Plan!F14),"",A0_Plan!F14)</f>
        <v>0</v>
      </c>
      <c r="F12" s="7" t="s">
        <v>105</v>
      </c>
      <c r="G12" s="7">
        <v>0.5</v>
      </c>
      <c r="H12" s="53" t="s">
        <v>303</v>
      </c>
    </row>
    <row r="13" spans="2:13" ht="126" x14ac:dyDescent="0.5">
      <c r="C13">
        <v>3</v>
      </c>
      <c r="D13" t="str">
        <f>IF(ISBLANK(A0_Plan!E15),"",A0_Plan!E15)</f>
        <v>31_D3_Design Your Life: Chap 1: Health, Work, Play, &amp; Love</v>
      </c>
      <c r="E13" t="str">
        <f>IF(ISBLANK(A0_Plan!F15),"",A0_Plan!F15)</f>
        <v/>
      </c>
      <c r="F13" s="7" t="s">
        <v>105</v>
      </c>
      <c r="G13" s="7">
        <v>0.5</v>
      </c>
      <c r="H13" s="53" t="s">
        <v>306</v>
      </c>
    </row>
    <row r="14" spans="2:13" x14ac:dyDescent="0.5">
      <c r="C14" t="s">
        <v>109</v>
      </c>
      <c r="D14" s="1" t="s">
        <v>101</v>
      </c>
      <c r="E14" s="1"/>
      <c r="F14" s="1" t="s">
        <v>102</v>
      </c>
      <c r="G14" t="s">
        <v>176</v>
      </c>
    </row>
    <row r="15" spans="2:13" ht="63" x14ac:dyDescent="0.5">
      <c r="C15">
        <v>1</v>
      </c>
      <c r="D15" t="str">
        <f>IF(ISBLANK(A0_Plan!E17),"",A0_Plan!E17)</f>
        <v>5_B5_Elevator Pitch: 5 Sentences</v>
      </c>
      <c r="E15" t="str">
        <f>IF(ISBLANK(A0_Plan!F17),"",A0_Plan!F17)</f>
        <v/>
      </c>
      <c r="F15" s="7" t="s">
        <v>105</v>
      </c>
      <c r="G15" s="7">
        <v>0.5</v>
      </c>
      <c r="H15" s="53" t="s">
        <v>304</v>
      </c>
    </row>
    <row r="16" spans="2:13" ht="94.5" x14ac:dyDescent="0.5">
      <c r="C16">
        <v>2</v>
      </c>
      <c r="D16" t="str">
        <f>IF(ISBLANK(A0_Plan!E18),"",A0_Plan!E18)</f>
        <v>32_D4_Design Your Life: Chap 2: Work/Life view/compass</v>
      </c>
      <c r="E16" t="str">
        <f>IF(ISBLANK(A0_Plan!F18),"",A0_Plan!F18)</f>
        <v/>
      </c>
      <c r="F16" s="7" t="s">
        <v>105</v>
      </c>
      <c r="G16" s="7">
        <v>0.5</v>
      </c>
      <c r="H16" s="53" t="s">
        <v>313</v>
      </c>
    </row>
    <row r="17" spans="3:8" x14ac:dyDescent="0.5">
      <c r="C17">
        <v>3</v>
      </c>
      <c r="D17" t="str">
        <f>IF(ISBLANK(A0_Plan!E19),"",A0_Plan!E19)</f>
        <v>9_S4_Completed 100% Handshake Profile</v>
      </c>
      <c r="E17" t="str">
        <f>IF(ISBLANK(A0_Plan!F19),"",A0_Plan!F19)</f>
        <v/>
      </c>
      <c r="F17" s="7" t="s">
        <v>105</v>
      </c>
      <c r="G17" s="7">
        <v>0.5</v>
      </c>
      <c r="H17" s="54" t="s">
        <v>305</v>
      </c>
    </row>
    <row r="18" spans="3:8" x14ac:dyDescent="0.5">
      <c r="D18" s="27" t="s">
        <v>207</v>
      </c>
      <c r="E18" s="28">
        <f>SUM(E11:E17)</f>
        <v>0</v>
      </c>
      <c r="F18" s="28"/>
      <c r="G18" s="28">
        <f>SUM(G11:G17)</f>
        <v>3</v>
      </c>
    </row>
    <row r="19" spans="3:8" x14ac:dyDescent="0.5">
      <c r="D19" s="27" t="s">
        <v>206</v>
      </c>
      <c r="E19" s="28">
        <f>E18/6</f>
        <v>0</v>
      </c>
      <c r="F19" s="28"/>
      <c r="G19" s="28">
        <f>G18/6</f>
        <v>0.5</v>
      </c>
    </row>
    <row r="20" spans="3:8" ht="21" x14ac:dyDescent="0.65">
      <c r="C20" s="36" t="s">
        <v>205</v>
      </c>
    </row>
    <row r="21" spans="3:8" x14ac:dyDescent="0.5">
      <c r="C21" t="s">
        <v>111</v>
      </c>
      <c r="D21" s="1" t="s">
        <v>101</v>
      </c>
      <c r="E21" s="1"/>
      <c r="F21" s="5" t="s">
        <v>175</v>
      </c>
    </row>
    <row r="22" spans="3:8" x14ac:dyDescent="0.5">
      <c r="C22">
        <v>1</v>
      </c>
      <c r="D22" t="str">
        <f>IF(ISBLANK(A0_Plan!E21),"",A0_Plan!E21)</f>
        <v>1_B1_Scheduled Basic Meeting with Career Services</v>
      </c>
    </row>
    <row r="23" spans="3:8" x14ac:dyDescent="0.5">
      <c r="C23">
        <v>2</v>
      </c>
      <c r="D23" t="str">
        <f>IF(ISBLANK(A0_Plan!E22),"",A0_Plan!E22)</f>
        <v>8_S3_Completed 100% BYUI Connect Profile</v>
      </c>
    </row>
    <row r="24" spans="3:8" x14ac:dyDescent="0.5">
      <c r="C24">
        <v>3</v>
      </c>
      <c r="D24" t="str">
        <f>IF(ISBLANK(A0_Plan!E23),"",A0_Plan!E23)</f>
        <v>33_D5_Design Your Life: Chap 3: Good Times Journal</v>
      </c>
    </row>
    <row r="25" spans="3:8" x14ac:dyDescent="0.5">
      <c r="C25" t="s">
        <v>112</v>
      </c>
      <c r="D25" s="1" t="s">
        <v>101</v>
      </c>
      <c r="E25" s="1"/>
    </row>
    <row r="26" spans="3:8" x14ac:dyDescent="0.5">
      <c r="C26">
        <v>1</v>
      </c>
      <c r="D26" t="str">
        <f>IF(ISBLANK(A0_Plan!E25),"",A0_Plan!E25)</f>
        <v>2_B2_Create Professional Online Profiles</v>
      </c>
    </row>
    <row r="27" spans="3:8" x14ac:dyDescent="0.5">
      <c r="C27">
        <v>2</v>
      </c>
      <c r="D27" t="str">
        <f>IF(ISBLANK(A0_Plan!E26),"",A0_Plan!E26)</f>
        <v>3_B3_Informational Interview Overview</v>
      </c>
    </row>
    <row r="28" spans="3:8" x14ac:dyDescent="0.5">
      <c r="C28">
        <v>3</v>
      </c>
      <c r="D28" t="str">
        <f>IF(ISBLANK(A0_Plan!E27),"",A0_Plan!E27)</f>
        <v>34_D6_Design Your Life: Chap 4: Mind Map</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tr">
        <f>IF(ISBLANK(A0_Plan!E13),"",A0_Plan!E13)</f>
        <v>0_PP1_Planning Schedule</v>
      </c>
      <c r="E38" s="66" t="s">
        <v>308</v>
      </c>
      <c r="F38" s="67"/>
      <c r="G38" s="67"/>
      <c r="H38" s="68"/>
    </row>
    <row r="39" spans="2:13" ht="34.5" customHeight="1" x14ac:dyDescent="0.5">
      <c r="C39" t="s">
        <v>116</v>
      </c>
      <c r="D39" t="str">
        <f>IF(ISBLANK(A0_Plan!E14),"",A0_Plan!E14)</f>
        <v>17_P2_Resume</v>
      </c>
      <c r="E39" s="66" t="s">
        <v>309</v>
      </c>
      <c r="F39" s="67"/>
      <c r="G39" s="67"/>
      <c r="H39" s="68"/>
    </row>
    <row r="40" spans="2:13" ht="34.5" customHeight="1" x14ac:dyDescent="0.5">
      <c r="C40" t="s">
        <v>117</v>
      </c>
      <c r="D40" t="str">
        <f>IF(ISBLANK(A0_Plan!E15),"",A0_Plan!E15)</f>
        <v>31_D3_Design Your Life: Chap 1: Health, Work, Play, &amp; Love</v>
      </c>
      <c r="E40" s="66" t="s">
        <v>310</v>
      </c>
      <c r="F40" s="67"/>
      <c r="G40" s="67"/>
      <c r="H40" s="68"/>
    </row>
    <row r="41" spans="2:13" x14ac:dyDescent="0.5">
      <c r="D41" s="1" t="s">
        <v>101</v>
      </c>
    </row>
    <row r="42" spans="2:13" ht="32.25" customHeight="1" x14ac:dyDescent="0.5">
      <c r="C42" t="s">
        <v>172</v>
      </c>
      <c r="D42" t="str">
        <f>IF(ISBLANK(A0_Plan!E17),"",A0_Plan!E17)</f>
        <v>5_B5_Elevator Pitch: 5 Sentences</v>
      </c>
      <c r="E42" s="66" t="s">
        <v>311</v>
      </c>
      <c r="F42" s="67"/>
      <c r="G42" s="67"/>
      <c r="H42" s="68"/>
    </row>
    <row r="43" spans="2:13" ht="32.25" customHeight="1" x14ac:dyDescent="0.5">
      <c r="C43" t="s">
        <v>173</v>
      </c>
      <c r="D43" t="str">
        <f>IF(ISBLANK(A0_Plan!E18),"",A0_Plan!E18)</f>
        <v>32_D4_Design Your Life: Chap 2: Work/Life view/compass</v>
      </c>
      <c r="E43" s="66"/>
      <c r="F43" s="67"/>
      <c r="G43" s="67"/>
      <c r="H43" s="68"/>
    </row>
    <row r="44" spans="2:13" ht="32.25" customHeight="1" x14ac:dyDescent="0.5">
      <c r="C44" t="s">
        <v>174</v>
      </c>
      <c r="D44" t="str">
        <f>IF(ISBLANK(A0_Plan!E19),"",A0_Plan!E19)</f>
        <v>9_S4_Completed 100% Handshake Profile</v>
      </c>
      <c r="E44" s="66" t="s">
        <v>312</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315</v>
      </c>
      <c r="E51" s="67"/>
      <c r="F51" s="67"/>
      <c r="G51" s="67"/>
      <c r="H51" s="68"/>
    </row>
  </sheetData>
  <protectedRanges>
    <protectedRange sqref="F11:H13" name="Week 1 Day Status"/>
  </protectedRanges>
  <mergeCells count="14">
    <mergeCell ref="C4:H4"/>
    <mergeCell ref="C6:H6"/>
    <mergeCell ref="C36:H36"/>
    <mergeCell ref="D49:H49"/>
    <mergeCell ref="D50:H50"/>
    <mergeCell ref="D51:H51"/>
    <mergeCell ref="D30:H33"/>
    <mergeCell ref="C47:H47"/>
    <mergeCell ref="E38:H38"/>
    <mergeCell ref="E39:H39"/>
    <mergeCell ref="E42:H42"/>
    <mergeCell ref="E40:H40"/>
    <mergeCell ref="E44:H44"/>
    <mergeCell ref="E43:H43"/>
  </mergeCells>
  <dataValidations disablePrompts="1" count="1">
    <dataValidation type="list" allowBlank="1" showInputMessage="1" showErrorMessage="1" sqref="F11:F13 F15:F17" xr:uid="{F8BA5BF8-27F7-0145-ACE8-38CF1DEED6A9}">
      <formula1>$J$1:$J$3</formula1>
    </dataValidation>
  </dataValidations>
  <hyperlinks>
    <hyperlink ref="H17" r:id="rId1" xr:uid="{A9CD5296-ADA2-4093-AFE2-73A587EFD2FA}"/>
  </hyperlinks>
  <pageMargins left="0.7" right="0.7" top="0.75" bottom="0.75" header="0.3" footer="0.3"/>
  <pageSetup scale="52" orientation="portrait" r:id="rId2"/>
  <colBreaks count="1" manualBreakCount="1">
    <brk id="8" max="5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0C3A-E59D-480B-888F-45205DBBA9E3}">
  <dimension ref="A1:M51"/>
  <sheetViews>
    <sheetView topLeftCell="A37" zoomScale="130" zoomScaleNormal="130" zoomScaleSheetLayoutView="110" workbookViewId="0">
      <selection activeCell="D49" sqref="D49:H50"/>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259</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111</v>
      </c>
      <c r="D10" s="1" t="s">
        <v>101</v>
      </c>
      <c r="E10" s="5" t="s">
        <v>1</v>
      </c>
      <c r="F10" s="1" t="s">
        <v>102</v>
      </c>
      <c r="G10" t="s">
        <v>176</v>
      </c>
      <c r="H10" t="s">
        <v>161</v>
      </c>
    </row>
    <row r="11" spans="2:13" x14ac:dyDescent="0.5">
      <c r="C11">
        <v>1</v>
      </c>
      <c r="D11" t="str">
        <f>IF(ISBLANK(A0_Plan!E21),"",A0_Plan!E21)</f>
        <v>1_B1_Scheduled Basic Meeting with Career Services</v>
      </c>
      <c r="E11" t="str">
        <f>IF(ISBLANK(A0_Plan!F21),"",A0_Plan!F21)</f>
        <v/>
      </c>
      <c r="F11" s="7" t="s">
        <v>105</v>
      </c>
      <c r="G11" s="7">
        <v>0.5</v>
      </c>
      <c r="H11" s="7" t="s">
        <v>317</v>
      </c>
    </row>
    <row r="12" spans="2:13" x14ac:dyDescent="0.5">
      <c r="C12">
        <v>2</v>
      </c>
      <c r="D12" t="str">
        <f>IF(ISBLANK(A0_Plan!E22),"",A0_Plan!E22)</f>
        <v>8_S3_Completed 100% BYUI Connect Profile</v>
      </c>
      <c r="E12" t="str">
        <f>IF(ISBLANK(A0_Plan!F22),"",A0_Plan!F22)</f>
        <v/>
      </c>
      <c r="F12" s="7" t="s">
        <v>105</v>
      </c>
      <c r="G12" s="7">
        <v>1</v>
      </c>
      <c r="H12" s="7" t="s">
        <v>316</v>
      </c>
    </row>
    <row r="13" spans="2:13" ht="204.75" x14ac:dyDescent="0.5">
      <c r="C13">
        <v>3</v>
      </c>
      <c r="D13" t="str">
        <f>IF(ISBLANK(A0_Plan!E23),"",A0_Plan!E23)</f>
        <v>33_D5_Design Your Life: Chap 3: Good Times Journal</v>
      </c>
      <c r="E13" t="str">
        <f>IF(ISBLANK(A0_Plan!F23),"",A0_Plan!F23)</f>
        <v/>
      </c>
      <c r="F13" s="7" t="s">
        <v>105</v>
      </c>
      <c r="G13" s="7">
        <v>1</v>
      </c>
      <c r="H13" s="59" t="s">
        <v>318</v>
      </c>
    </row>
    <row r="14" spans="2:13" x14ac:dyDescent="0.5">
      <c r="C14" t="s">
        <v>112</v>
      </c>
      <c r="D14" s="1" t="s">
        <v>101</v>
      </c>
      <c r="E14" s="1"/>
      <c r="F14" s="1" t="s">
        <v>102</v>
      </c>
      <c r="G14" t="s">
        <v>176</v>
      </c>
    </row>
    <row r="15" spans="2:13" x14ac:dyDescent="0.5">
      <c r="C15">
        <v>1</v>
      </c>
      <c r="D15" t="str">
        <f>IF(ISBLANK(A0_Plan!E25),"",A0_Plan!E25)</f>
        <v>2_B2_Create Professional Online Profiles</v>
      </c>
      <c r="E15" t="str">
        <f>IF(ISBLANK(A0_Plan!F25),"",A0_Plan!F25)</f>
        <v/>
      </c>
      <c r="F15" s="7" t="s">
        <v>106</v>
      </c>
      <c r="G15" s="7"/>
      <c r="H15" s="7"/>
    </row>
    <row r="16" spans="2:13" x14ac:dyDescent="0.5">
      <c r="C16">
        <v>2</v>
      </c>
      <c r="D16" t="str">
        <f>IF(ISBLANK(A0_Plan!E26),"",A0_Plan!E26)</f>
        <v>3_B3_Informational Interview Overview</v>
      </c>
      <c r="E16" t="str">
        <f>IF(ISBLANK(A0_Plan!F26),"",A0_Plan!F26)</f>
        <v/>
      </c>
      <c r="F16" s="7" t="s">
        <v>105</v>
      </c>
      <c r="G16" s="7">
        <v>0.5</v>
      </c>
      <c r="H16" s="7" t="s">
        <v>317</v>
      </c>
    </row>
    <row r="17" spans="3:8" ht="189" x14ac:dyDescent="0.5">
      <c r="C17">
        <v>3</v>
      </c>
      <c r="D17" t="str">
        <f>IF(ISBLANK(A0_Plan!E27),"",A0_Plan!E27)</f>
        <v>34_D6_Design Your Life: Chap 4: Mind Map</v>
      </c>
      <c r="E17" t="str">
        <f>IF(ISBLANK(A0_Plan!F27),"",A0_Plan!F27)</f>
        <v/>
      </c>
      <c r="F17" s="7" t="s">
        <v>105</v>
      </c>
      <c r="G17" s="7">
        <v>1</v>
      </c>
      <c r="H17" s="53" t="s">
        <v>324</v>
      </c>
    </row>
    <row r="18" spans="3:8" x14ac:dyDescent="0.5">
      <c r="D18" s="27" t="s">
        <v>207</v>
      </c>
      <c r="E18" s="28">
        <f>SUM(E11:E17)</f>
        <v>0</v>
      </c>
      <c r="F18" s="28"/>
      <c r="G18" s="28">
        <f>SUM(G11:G17)</f>
        <v>4</v>
      </c>
    </row>
    <row r="19" spans="3:8" x14ac:dyDescent="0.5">
      <c r="D19" s="27" t="s">
        <v>206</v>
      </c>
      <c r="E19" s="28">
        <f>E18/6</f>
        <v>0</v>
      </c>
      <c r="F19" s="28"/>
      <c r="G19" s="28">
        <f>G18/6</f>
        <v>0.66666666666666663</v>
      </c>
    </row>
    <row r="20" spans="3:8" ht="21" x14ac:dyDescent="0.65">
      <c r="C20" s="36" t="s">
        <v>205</v>
      </c>
    </row>
    <row r="21" spans="3:8" x14ac:dyDescent="0.5">
      <c r="C21" t="s">
        <v>162</v>
      </c>
      <c r="D21" s="1" t="s">
        <v>101</v>
      </c>
      <c r="E21" s="1"/>
      <c r="F21" s="5" t="s">
        <v>175</v>
      </c>
    </row>
    <row r="22" spans="3:8" x14ac:dyDescent="0.5">
      <c r="C22">
        <v>1</v>
      </c>
      <c r="D22" t="str">
        <f>IF(ISBLANK(A0_Plan!E29),"",A0_Plan!E29)</f>
        <v xml:space="preserve">20_P5_Elevator Pitch/About </v>
      </c>
    </row>
    <row r="23" spans="3:8" x14ac:dyDescent="0.5">
      <c r="C23">
        <v>2</v>
      </c>
      <c r="D23" t="str">
        <f>IF(ISBLANK(A0_Plan!E30),"",A0_Plan!E30)</f>
        <v>14_S9_Informational Interview 4</v>
      </c>
    </row>
    <row r="24" spans="3:8" x14ac:dyDescent="0.5">
      <c r="C24">
        <v>3</v>
      </c>
      <c r="D24" t="str">
        <f>IF(ISBLANK(A0_Plan!E31),"",A0_Plan!E31)</f>
        <v>35_D7_Design Your Life: Chap 5: Odyssey Plans</v>
      </c>
    </row>
    <row r="25" spans="3:8" x14ac:dyDescent="0.5">
      <c r="C25" t="s">
        <v>163</v>
      </c>
      <c r="D25" s="1" t="s">
        <v>101</v>
      </c>
      <c r="E25" s="1"/>
    </row>
    <row r="26" spans="3:8" x14ac:dyDescent="0.5">
      <c r="C26">
        <v>1</v>
      </c>
      <c r="D26" t="str">
        <f>IF(ISBLANK(A0_Plan!E33),"",A0_Plan!E33)</f>
        <v>7_S2_Completed 100% LinkedIn Profile</v>
      </c>
    </row>
    <row r="27" spans="3:8" x14ac:dyDescent="0.5">
      <c r="C27">
        <v>2</v>
      </c>
      <c r="D27" t="str">
        <f>IF(ISBLANK(A0_Plan!E34),"",A0_Plan!E34)</f>
        <v>18_P3_Cover Letter Template</v>
      </c>
    </row>
    <row r="28" spans="3:8" x14ac:dyDescent="0.5">
      <c r="C28">
        <v>3</v>
      </c>
      <c r="D28" t="str">
        <f>IF(ISBLANK(A0_Plan!E35),"",A0_Plan!E35)</f>
        <v>12_S7_Informational Interview 2</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260</v>
      </c>
      <c r="E38" s="78" t="s">
        <v>319</v>
      </c>
      <c r="F38" s="79"/>
      <c r="G38" s="79"/>
      <c r="H38" s="80"/>
    </row>
    <row r="39" spans="2:13" ht="34.5" customHeight="1" x14ac:dyDescent="0.5">
      <c r="C39" t="s">
        <v>116</v>
      </c>
      <c r="D39" t="s">
        <v>267</v>
      </c>
      <c r="E39" s="78" t="s">
        <v>320</v>
      </c>
      <c r="F39" s="79"/>
      <c r="G39" s="79"/>
      <c r="H39" s="80"/>
    </row>
    <row r="40" spans="2:13" ht="34.5" customHeight="1" x14ac:dyDescent="0.5">
      <c r="C40" t="s">
        <v>117</v>
      </c>
      <c r="D40" t="s">
        <v>285</v>
      </c>
      <c r="E40" s="78" t="s">
        <v>321</v>
      </c>
      <c r="F40" s="79"/>
      <c r="G40" s="79"/>
      <c r="H40" s="80"/>
    </row>
    <row r="41" spans="2:13" x14ac:dyDescent="0.5">
      <c r="D41" s="1" t="s">
        <v>101</v>
      </c>
      <c r="E41" s="58"/>
      <c r="F41" s="58"/>
      <c r="G41" s="58"/>
      <c r="H41" s="58"/>
    </row>
    <row r="42" spans="2:13" ht="32.25" customHeight="1" x14ac:dyDescent="0.5">
      <c r="C42" t="s">
        <v>172</v>
      </c>
      <c r="D42" t="s">
        <v>269</v>
      </c>
      <c r="E42" s="55" t="s">
        <v>322</v>
      </c>
      <c r="F42" s="56"/>
      <c r="G42" s="56"/>
      <c r="H42" s="57"/>
    </row>
    <row r="43" spans="2:13" ht="32.25" customHeight="1" x14ac:dyDescent="0.5">
      <c r="C43" t="s">
        <v>173</v>
      </c>
      <c r="D43" t="s">
        <v>270</v>
      </c>
      <c r="E43" s="78" t="s">
        <v>323</v>
      </c>
      <c r="F43" s="79"/>
      <c r="G43" s="79"/>
      <c r="H43" s="80"/>
    </row>
    <row r="44" spans="2:13" ht="32.25" customHeight="1" x14ac:dyDescent="0.5">
      <c r="C44" t="s">
        <v>174</v>
      </c>
      <c r="D44" t="s">
        <v>286</v>
      </c>
      <c r="E44" s="78" t="s">
        <v>325</v>
      </c>
      <c r="F44" s="79"/>
      <c r="G44" s="79"/>
      <c r="H44" s="80"/>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3" name="Week 1 Day Status"/>
  </protectedRanges>
  <mergeCells count="13">
    <mergeCell ref="E40:H40"/>
    <mergeCell ref="E39:H39"/>
    <mergeCell ref="C4:H4"/>
    <mergeCell ref="C6:H6"/>
    <mergeCell ref="D30:H33"/>
    <mergeCell ref="C36:H36"/>
    <mergeCell ref="E38:H38"/>
    <mergeCell ref="C47:H47"/>
    <mergeCell ref="D49:H49"/>
    <mergeCell ref="D50:H50"/>
    <mergeCell ref="D51:H51"/>
    <mergeCell ref="E43:H43"/>
    <mergeCell ref="E44:H44"/>
  </mergeCells>
  <dataValidations count="1">
    <dataValidation type="list" allowBlank="1" showInputMessage="1" showErrorMessage="1" sqref="F11:F13 F15:F17" xr:uid="{0C4CAE71-73BA-45BA-B81A-F9DB73364F6C}">
      <formula1>$J$1:$J$3</formula1>
    </dataValidation>
  </dataValidations>
  <pageMargins left="0.7" right="0.7" top="0.75" bottom="0.75" header="0.3" footer="0.3"/>
  <pageSetup paperSize="5" scale="52" orientation="portrait" r:id="rId1"/>
  <colBreaks count="1" manualBreakCount="1">
    <brk id="8" max="5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0D4BE-EDCF-462B-B546-E2FDF8909DFF}">
  <dimension ref="A1:M51"/>
  <sheetViews>
    <sheetView topLeftCell="C6" zoomScale="130" zoomScaleNormal="130" zoomScaleSheetLayoutView="110" workbookViewId="0">
      <selection activeCell="E15" sqref="E15"/>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258</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162</v>
      </c>
      <c r="D10" s="1" t="s">
        <v>101</v>
      </c>
      <c r="E10" s="5" t="s">
        <v>1</v>
      </c>
      <c r="F10" s="1" t="s">
        <v>102</v>
      </c>
      <c r="G10" t="s">
        <v>176</v>
      </c>
      <c r="H10" t="s">
        <v>161</v>
      </c>
    </row>
    <row r="11" spans="2:13" x14ac:dyDescent="0.5">
      <c r="C11">
        <v>1</v>
      </c>
      <c r="D11" t="str">
        <f>IF(ISBLANK(A0_Plan!E29),"",A0_Plan!E29)</f>
        <v xml:space="preserve">20_P5_Elevator Pitch/About </v>
      </c>
      <c r="E11" t="str">
        <f>IF(ISBLANK(A0_Plan!F29),"",A0_Plan!F29)</f>
        <v/>
      </c>
      <c r="F11" s="7" t="s">
        <v>105</v>
      </c>
      <c r="G11" s="7">
        <v>0.5</v>
      </c>
      <c r="H11" s="7" t="s">
        <v>304</v>
      </c>
    </row>
    <row r="12" spans="2:13" x14ac:dyDescent="0.5">
      <c r="C12">
        <v>2</v>
      </c>
      <c r="D12" t="str">
        <f>IF(ISBLANK(A0_Plan!E30),"",A0_Plan!E30)</f>
        <v>14_S9_Informational Interview 4</v>
      </c>
      <c r="E12" t="str">
        <f>IF(ISBLANK(A0_Plan!F30),"",A0_Plan!F30)</f>
        <v/>
      </c>
      <c r="F12" s="7" t="s">
        <v>105</v>
      </c>
      <c r="G12" s="7">
        <v>0.5</v>
      </c>
      <c r="H12" s="7" t="s">
        <v>333</v>
      </c>
    </row>
    <row r="13" spans="2:13" x14ac:dyDescent="0.5">
      <c r="C13">
        <v>3</v>
      </c>
      <c r="D13" t="str">
        <f>IF(ISBLANK(A0_Plan!E31),"",A0_Plan!E31)</f>
        <v>35_D7_Design Your Life: Chap 5: Odyssey Plans</v>
      </c>
      <c r="E13" t="str">
        <f>IF(ISBLANK(A0_Plan!F31),"",A0_Plan!F31)</f>
        <v/>
      </c>
      <c r="F13" s="7" t="s">
        <v>105</v>
      </c>
      <c r="G13" s="7">
        <v>1.5</v>
      </c>
      <c r="H13" s="7" t="s">
        <v>334</v>
      </c>
    </row>
    <row r="14" spans="2:13" x14ac:dyDescent="0.5">
      <c r="C14" t="s">
        <v>163</v>
      </c>
      <c r="D14" s="1" t="s">
        <v>101</v>
      </c>
      <c r="E14" s="1"/>
      <c r="F14" s="1" t="s">
        <v>102</v>
      </c>
      <c r="G14" t="s">
        <v>176</v>
      </c>
    </row>
    <row r="15" spans="2:13" x14ac:dyDescent="0.5">
      <c r="C15">
        <v>1</v>
      </c>
      <c r="D15" t="str">
        <f>IF(ISBLANK(A0_Plan!E33),"",A0_Plan!E33)</f>
        <v>7_S2_Completed 100% LinkedIn Profile</v>
      </c>
      <c r="E15" t="str">
        <f>IF(ISBLANK(A0_Plan!F33),"",A0_Plan!F33)</f>
        <v/>
      </c>
      <c r="F15" s="7" t="s">
        <v>105</v>
      </c>
      <c r="G15" s="7">
        <v>0.5</v>
      </c>
      <c r="H15" s="7" t="s">
        <v>331</v>
      </c>
    </row>
    <row r="16" spans="2:13" x14ac:dyDescent="0.5">
      <c r="C16">
        <v>2</v>
      </c>
      <c r="D16" t="str">
        <f>IF(ISBLANK(A0_Plan!E34),"",A0_Plan!E34)</f>
        <v>18_P3_Cover Letter Template</v>
      </c>
      <c r="E16" t="str">
        <f>IF(ISBLANK(A0_Plan!F34),"",A0_Plan!F34)</f>
        <v/>
      </c>
      <c r="F16" s="7" t="s">
        <v>105</v>
      </c>
      <c r="G16" s="7">
        <v>1</v>
      </c>
      <c r="H16" s="7" t="s">
        <v>332</v>
      </c>
    </row>
    <row r="17" spans="3:8" x14ac:dyDescent="0.5">
      <c r="C17">
        <v>3</v>
      </c>
      <c r="D17" t="str">
        <f>IF(ISBLANK(A0_Plan!E35),"",A0_Plan!E35)</f>
        <v>12_S7_Informational Interview 2</v>
      </c>
      <c r="E17" t="str">
        <f>IF(ISBLANK(A0_Plan!F35),"",A0_Plan!F35)</f>
        <v/>
      </c>
      <c r="F17" s="7" t="s">
        <v>105</v>
      </c>
      <c r="G17" s="7">
        <v>0.5</v>
      </c>
      <c r="H17" s="7" t="s">
        <v>333</v>
      </c>
    </row>
    <row r="18" spans="3:8" x14ac:dyDescent="0.5">
      <c r="D18" s="27" t="s">
        <v>207</v>
      </c>
      <c r="E18" s="28">
        <f>SUM(E11:E17)</f>
        <v>0</v>
      </c>
      <c r="F18" s="28"/>
      <c r="G18" s="28">
        <f>SUM(G11:G17)</f>
        <v>4.5</v>
      </c>
    </row>
    <row r="19" spans="3:8" x14ac:dyDescent="0.5">
      <c r="D19" s="27" t="s">
        <v>206</v>
      </c>
      <c r="E19" s="28">
        <f>E18/6</f>
        <v>0</v>
      </c>
      <c r="F19" s="28"/>
      <c r="G19" s="28">
        <f>G18/6</f>
        <v>0.75</v>
      </c>
    </row>
    <row r="20" spans="3:8" ht="21" x14ac:dyDescent="0.65">
      <c r="C20" s="36" t="s">
        <v>205</v>
      </c>
    </row>
    <row r="21" spans="3:8" x14ac:dyDescent="0.5">
      <c r="C21" t="s">
        <v>208</v>
      </c>
      <c r="D21" s="1" t="s">
        <v>101</v>
      </c>
      <c r="E21" s="1"/>
      <c r="F21" s="5" t="s">
        <v>175</v>
      </c>
    </row>
    <row r="22" spans="3:8" x14ac:dyDescent="0.5">
      <c r="C22">
        <v>1</v>
      </c>
      <c r="D22" t="str">
        <f>IF(ISBLANK(A0_Plan!E37),"",A0_Plan!E37)</f>
        <v>26_J5_Job Application 2</v>
      </c>
    </row>
    <row r="23" spans="3:8" x14ac:dyDescent="0.5">
      <c r="C23">
        <v>2</v>
      </c>
      <c r="D23" t="str">
        <f>IF(ISBLANK(A0_Plan!E38),"",A0_Plan!E38)</f>
        <v>10_S5_Resume in Green Zone on VMOCK</v>
      </c>
    </row>
    <row r="24" spans="3:8" x14ac:dyDescent="0.5">
      <c r="C24">
        <v>3</v>
      </c>
      <c r="D24" t="str">
        <f>IF(ISBLANK(A0_Plan!E39),"",A0_Plan!E39)</f>
        <v>37_D9_The 2-Hour Job Search: Outreach (Chap 5-8)</v>
      </c>
    </row>
    <row r="25" spans="3:8" x14ac:dyDescent="0.5">
      <c r="C25" t="s">
        <v>209</v>
      </c>
      <c r="D25" s="1" t="s">
        <v>101</v>
      </c>
      <c r="E25" s="1"/>
    </row>
    <row r="26" spans="3:8" x14ac:dyDescent="0.5">
      <c r="C26">
        <v>1</v>
      </c>
      <c r="D26" t="str">
        <f>IF(ISBLANK(A0_Plan!E41),"",A0_Plan!E41)</f>
        <v>38_D10_The 2-Hour Job Search: Execution (Chap 9-10)</v>
      </c>
    </row>
    <row r="27" spans="3:8" x14ac:dyDescent="0.5">
      <c r="C27">
        <v>2</v>
      </c>
      <c r="D27" t="str">
        <f>IF(ISBLANK(A0_Plan!E42),"",A0_Plan!E42)</f>
        <v>25_J4_Job Application 1</v>
      </c>
    </row>
    <row r="28" spans="3:8" x14ac:dyDescent="0.5">
      <c r="C28">
        <v>3</v>
      </c>
      <c r="D28" t="str">
        <f>IF(ISBLANK(A0_Plan!E43),"",A0_Plan!E43)</f>
        <v>11_S6_Informational Interview 1</v>
      </c>
    </row>
    <row r="29" spans="3:8" ht="21.4" thickBot="1" x14ac:dyDescent="0.7">
      <c r="C29" s="2" t="s">
        <v>110</v>
      </c>
    </row>
    <row r="30" spans="3:8" x14ac:dyDescent="0.5">
      <c r="D30" s="69" t="s">
        <v>326</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272</v>
      </c>
      <c r="E38" s="66" t="s">
        <v>327</v>
      </c>
      <c r="F38" s="67"/>
      <c r="G38" s="67"/>
      <c r="H38" s="68"/>
    </row>
    <row r="39" spans="2:13" ht="34.5" customHeight="1" x14ac:dyDescent="0.5">
      <c r="C39" t="s">
        <v>116</v>
      </c>
      <c r="D39" t="s">
        <v>295</v>
      </c>
      <c r="E39" s="66" t="s">
        <v>328</v>
      </c>
      <c r="F39" s="67"/>
      <c r="G39" s="67"/>
      <c r="H39" s="68"/>
    </row>
    <row r="40" spans="2:13" ht="34.5" customHeight="1" x14ac:dyDescent="0.5">
      <c r="C40" t="s">
        <v>117</v>
      </c>
      <c r="D40" t="s">
        <v>287</v>
      </c>
      <c r="E40" s="24"/>
      <c r="F40" s="25"/>
      <c r="G40" s="25"/>
      <c r="H40" s="26"/>
    </row>
    <row r="41" spans="2:13" x14ac:dyDescent="0.5">
      <c r="D41" s="1" t="s">
        <v>101</v>
      </c>
    </row>
    <row r="42" spans="2:13" ht="32.25" customHeight="1" x14ac:dyDescent="0.5">
      <c r="C42" t="s">
        <v>172</v>
      </c>
      <c r="D42" t="s">
        <v>265</v>
      </c>
      <c r="E42" s="66" t="s">
        <v>330</v>
      </c>
      <c r="F42" s="67"/>
      <c r="G42" s="67"/>
      <c r="H42" s="68"/>
    </row>
    <row r="43" spans="2:13" ht="32.25" customHeight="1" x14ac:dyDescent="0.5">
      <c r="C43" t="s">
        <v>173</v>
      </c>
      <c r="D43" t="s">
        <v>271</v>
      </c>
      <c r="E43" s="21" t="s">
        <v>329</v>
      </c>
      <c r="F43" s="22"/>
      <c r="G43" s="22"/>
      <c r="H43" s="23"/>
    </row>
    <row r="44" spans="2:13" ht="32.25" customHeight="1" x14ac:dyDescent="0.5">
      <c r="C44" t="s">
        <v>174</v>
      </c>
      <c r="D44" t="s">
        <v>277</v>
      </c>
      <c r="E44" s="66" t="s">
        <v>328</v>
      </c>
      <c r="F44" s="67"/>
      <c r="G44" s="67"/>
      <c r="H44" s="68"/>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c r="E51" s="67"/>
      <c r="F51" s="67"/>
      <c r="G51" s="67"/>
      <c r="H51" s="68"/>
    </row>
  </sheetData>
  <protectedRanges>
    <protectedRange sqref="F11:H11 F13:H13 F12:G12" name="Week 1 Day Status"/>
  </protectedRanges>
  <mergeCells count="12">
    <mergeCell ref="E39:H39"/>
    <mergeCell ref="C4:H4"/>
    <mergeCell ref="C6:H6"/>
    <mergeCell ref="D30:H33"/>
    <mergeCell ref="C36:H36"/>
    <mergeCell ref="E38:H38"/>
    <mergeCell ref="E42:H42"/>
    <mergeCell ref="C47:H47"/>
    <mergeCell ref="D49:H49"/>
    <mergeCell ref="D50:H50"/>
    <mergeCell ref="D51:H51"/>
    <mergeCell ref="E44:H44"/>
  </mergeCells>
  <dataValidations count="1">
    <dataValidation type="list" allowBlank="1" showInputMessage="1" showErrorMessage="1" sqref="F11:F13 F15:F17" xr:uid="{B26C00AE-C8F1-4A9E-BD78-2336D2567EF8}">
      <formula1>$J$1:$J$3</formula1>
    </dataValidation>
  </dataValidations>
  <pageMargins left="0.7" right="0.7" top="0.75" bottom="0.75" header="0.3" footer="0.3"/>
  <pageSetup scale="52" orientation="portrait" r:id="rId1"/>
  <colBreaks count="1" manualBreakCount="1">
    <brk id="8" max="5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BF9B-6B9F-4347-A3C9-CC5DD92EABEF}">
  <dimension ref="A1:M51"/>
  <sheetViews>
    <sheetView topLeftCell="A9" zoomScale="130" zoomScaleNormal="130" zoomScaleSheetLayoutView="110" workbookViewId="0">
      <selection activeCell="E44" sqref="E44"/>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257</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208</v>
      </c>
      <c r="D10" s="1" t="s">
        <v>101</v>
      </c>
      <c r="E10" s="5" t="s">
        <v>1</v>
      </c>
      <c r="F10" s="1" t="s">
        <v>102</v>
      </c>
      <c r="G10" t="s">
        <v>176</v>
      </c>
      <c r="H10" t="s">
        <v>161</v>
      </c>
    </row>
    <row r="11" spans="2:13" x14ac:dyDescent="0.5">
      <c r="C11">
        <v>1</v>
      </c>
      <c r="D11" t="str">
        <f>IF(ISBLANK(A0_Plan!E37),"",A0_Plan!E37)</f>
        <v>26_J5_Job Application 2</v>
      </c>
      <c r="E11" t="str">
        <f>IF(ISBLANK(A0_Plan!F37),"",A0_Plan!F37)</f>
        <v/>
      </c>
      <c r="F11" s="7" t="s">
        <v>105</v>
      </c>
      <c r="G11" s="7">
        <v>0.5</v>
      </c>
      <c r="H11" s="7" t="s">
        <v>337</v>
      </c>
    </row>
    <row r="12" spans="2:13" x14ac:dyDescent="0.5">
      <c r="C12">
        <v>2</v>
      </c>
      <c r="D12" t="str">
        <f>IF(ISBLANK(A0_Plan!E38),"",A0_Plan!E38)</f>
        <v>10_S5_Resume in Green Zone on VMOCK</v>
      </c>
      <c r="E12" t="str">
        <f>IF(ISBLANK(A0_Plan!F38),"",A0_Plan!F38)</f>
        <v/>
      </c>
      <c r="F12" s="7" t="s">
        <v>105</v>
      </c>
      <c r="G12" s="7">
        <v>2</v>
      </c>
      <c r="H12" s="7" t="s">
        <v>338</v>
      </c>
    </row>
    <row r="13" spans="2:13" x14ac:dyDescent="0.5">
      <c r="C13">
        <v>3</v>
      </c>
      <c r="D13" t="str">
        <f>IF(ISBLANK(A0_Plan!E39),"",A0_Plan!E39)</f>
        <v>37_D9_The 2-Hour Job Search: Outreach (Chap 5-8)</v>
      </c>
      <c r="E13" t="str">
        <f>IF(ISBLANK(A0_Plan!F39),"",A0_Plan!F39)</f>
        <v/>
      </c>
      <c r="F13" s="7" t="s">
        <v>105</v>
      </c>
      <c r="G13" s="7">
        <v>1</v>
      </c>
      <c r="H13" s="7" t="s">
        <v>339</v>
      </c>
    </row>
    <row r="14" spans="2:13" x14ac:dyDescent="0.5">
      <c r="C14" t="s">
        <v>209</v>
      </c>
      <c r="D14" s="1" t="s">
        <v>101</v>
      </c>
      <c r="E14" s="1"/>
      <c r="F14" s="1" t="s">
        <v>102</v>
      </c>
      <c r="G14" t="s">
        <v>176</v>
      </c>
    </row>
    <row r="15" spans="2:13" x14ac:dyDescent="0.5">
      <c r="C15">
        <v>1</v>
      </c>
      <c r="D15" t="str">
        <f>IF(ISBLANK(A0_Plan!E41),"",A0_Plan!E41)</f>
        <v>38_D10_The 2-Hour Job Search: Execution (Chap 9-10)</v>
      </c>
      <c r="E15" t="str">
        <f>IF(ISBLANK(A0_Plan!F41),"",A0_Plan!F41)</f>
        <v/>
      </c>
      <c r="F15" s="7" t="s">
        <v>105</v>
      </c>
      <c r="G15" s="7">
        <v>1</v>
      </c>
      <c r="H15" s="7" t="s">
        <v>340</v>
      </c>
    </row>
    <row r="16" spans="2:13" x14ac:dyDescent="0.5">
      <c r="C16">
        <v>2</v>
      </c>
      <c r="D16" t="str">
        <f>IF(ISBLANK(A0_Plan!E42),"",A0_Plan!E42)</f>
        <v>25_J4_Job Application 1</v>
      </c>
      <c r="E16" t="str">
        <f>IF(ISBLANK(A0_Plan!F42),"",A0_Plan!F42)</f>
        <v/>
      </c>
      <c r="F16" s="7" t="s">
        <v>105</v>
      </c>
      <c r="G16" s="7">
        <v>0.5</v>
      </c>
      <c r="H16" s="7" t="s">
        <v>336</v>
      </c>
    </row>
    <row r="17" spans="3:8" x14ac:dyDescent="0.5">
      <c r="C17">
        <v>3</v>
      </c>
      <c r="D17" t="str">
        <f>IF(ISBLANK(A0_Plan!E43),"",A0_Plan!E43)</f>
        <v>11_S6_Informational Interview 1</v>
      </c>
      <c r="E17" t="str">
        <f>IF(ISBLANK(A0_Plan!F43),"",A0_Plan!F43)</f>
        <v/>
      </c>
      <c r="F17" s="7" t="s">
        <v>105</v>
      </c>
      <c r="G17" s="7">
        <v>0.5</v>
      </c>
      <c r="H17" s="7" t="s">
        <v>335</v>
      </c>
    </row>
    <row r="18" spans="3:8" x14ac:dyDescent="0.5">
      <c r="D18" s="27" t="s">
        <v>207</v>
      </c>
      <c r="E18" s="28">
        <f>SUM(E11:E17)</f>
        <v>0</v>
      </c>
      <c r="F18" s="28"/>
      <c r="G18" s="28">
        <f>SUM(G11:G17)</f>
        <v>5.5</v>
      </c>
    </row>
    <row r="19" spans="3:8" x14ac:dyDescent="0.5">
      <c r="D19" s="27" t="s">
        <v>206</v>
      </c>
      <c r="E19" s="28">
        <f>E18/6</f>
        <v>0</v>
      </c>
      <c r="F19" s="28"/>
      <c r="G19" s="28">
        <f>G18/6</f>
        <v>0.91666666666666663</v>
      </c>
    </row>
    <row r="20" spans="3:8" ht="21" x14ac:dyDescent="0.65">
      <c r="C20" s="36" t="s">
        <v>205</v>
      </c>
    </row>
    <row r="21" spans="3:8" x14ac:dyDescent="0.5">
      <c r="C21" t="s">
        <v>210</v>
      </c>
      <c r="D21" s="1" t="s">
        <v>101</v>
      </c>
      <c r="E21" s="1"/>
      <c r="F21" s="5" t="s">
        <v>175</v>
      </c>
    </row>
    <row r="22" spans="3:8" x14ac:dyDescent="0.5">
      <c r="C22">
        <v>1</v>
      </c>
      <c r="D22" t="str">
        <f>IF(ISBLANK(A0_Plan!E45),"",A0_Plan!E45)</f>
        <v>21_P6_Projects</v>
      </c>
    </row>
    <row r="23" spans="3:8" x14ac:dyDescent="0.5">
      <c r="C23">
        <v>2</v>
      </c>
      <c r="D23" t="str">
        <f>IF(ISBLANK(A0_Plan!E46),"",A0_Plan!E46)</f>
        <v>4_B4_Interviewing: VMOCK</v>
      </c>
    </row>
    <row r="24" spans="3:8" x14ac:dyDescent="0.5">
      <c r="C24">
        <v>3</v>
      </c>
      <c r="D24" t="str">
        <f>IF(ISBLANK(A0_Plan!E47),"",A0_Plan!E47)</f>
        <v>36_D8_The 2-Hour Job Search: Prioritization (Chap 1-4)</v>
      </c>
    </row>
    <row r="25" spans="3:8" x14ac:dyDescent="0.5">
      <c r="C25" t="s">
        <v>211</v>
      </c>
      <c r="D25" s="1" t="s">
        <v>101</v>
      </c>
      <c r="E25" s="1"/>
    </row>
    <row r="26" spans="3:8" x14ac:dyDescent="0.5">
      <c r="C26">
        <v>1</v>
      </c>
      <c r="D26" t="str">
        <f>IF(ISBLANK(A0_Plan!E49),"",A0_Plan!E49)</f>
        <v>13_S8_Informational Interview 3</v>
      </c>
    </row>
    <row r="27" spans="3:8" x14ac:dyDescent="0.5">
      <c r="C27">
        <v>2</v>
      </c>
      <c r="D27" t="str">
        <f>IF(ISBLANK(A0_Plan!E50),"",A0_Plan!E50)</f>
        <v>16_P1_Photo</v>
      </c>
    </row>
    <row r="28" spans="3:8" x14ac:dyDescent="0.5">
      <c r="C28">
        <v>3</v>
      </c>
      <c r="D28" t="str">
        <f>IF(ISBLANK(A0_Plan!E51),"",A0_Plan!E51)</f>
        <v>27_J6_Job Application 3</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289</v>
      </c>
      <c r="E38" s="66" t="s">
        <v>343</v>
      </c>
      <c r="F38" s="67"/>
      <c r="G38" s="67"/>
      <c r="H38" s="68"/>
    </row>
    <row r="39" spans="2:13" ht="34.5" customHeight="1" x14ac:dyDescent="0.5">
      <c r="C39" t="s">
        <v>116</v>
      </c>
      <c r="D39" t="s">
        <v>274</v>
      </c>
      <c r="E39" s="66" t="s">
        <v>344</v>
      </c>
      <c r="F39" s="67"/>
      <c r="G39" s="67"/>
      <c r="H39" s="68"/>
    </row>
    <row r="40" spans="2:13" ht="34.5" customHeight="1" x14ac:dyDescent="0.5">
      <c r="C40" t="s">
        <v>117</v>
      </c>
      <c r="D40" t="s">
        <v>290</v>
      </c>
      <c r="E40" s="24" t="s">
        <v>345</v>
      </c>
      <c r="F40" s="25"/>
      <c r="G40" s="25"/>
      <c r="H40" s="26"/>
    </row>
    <row r="41" spans="2:13" x14ac:dyDescent="0.5">
      <c r="D41" s="1" t="s">
        <v>101</v>
      </c>
    </row>
    <row r="42" spans="2:13" ht="32.25" customHeight="1" x14ac:dyDescent="0.5">
      <c r="C42" t="s">
        <v>172</v>
      </c>
      <c r="D42" t="s">
        <v>291</v>
      </c>
      <c r="E42" s="66" t="s">
        <v>347</v>
      </c>
      <c r="F42" s="67"/>
      <c r="G42" s="67"/>
      <c r="H42" s="68"/>
      <c r="I42" s="18" t="s">
        <v>346</v>
      </c>
    </row>
    <row r="43" spans="2:13" ht="32.25" customHeight="1" x14ac:dyDescent="0.5">
      <c r="C43" t="s">
        <v>173</v>
      </c>
      <c r="D43" t="s">
        <v>283</v>
      </c>
      <c r="E43" s="21" t="s">
        <v>342</v>
      </c>
      <c r="F43" s="22"/>
      <c r="G43" s="22"/>
      <c r="H43" s="23"/>
    </row>
    <row r="44" spans="2:13" ht="32.25" customHeight="1" x14ac:dyDescent="0.5">
      <c r="C44" t="s">
        <v>174</v>
      </c>
      <c r="D44" t="s">
        <v>275</v>
      </c>
      <c r="E44" s="21" t="s">
        <v>341</v>
      </c>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348</v>
      </c>
      <c r="E51" s="67"/>
      <c r="F51" s="67"/>
      <c r="G51" s="67"/>
      <c r="H51" s="68"/>
    </row>
  </sheetData>
  <protectedRanges>
    <protectedRange sqref="F11:H13"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A4DED5BE-B352-4550-8DBB-9F1D1D8AB303}">
      <formula1>$J$1:$J$3</formula1>
    </dataValidation>
  </dataValidations>
  <pageMargins left="0.7" right="0.7" top="0.75" bottom="0.75" header="0.3" footer="0.3"/>
  <pageSetup scale="52" orientation="portrait" r:id="rId1"/>
  <colBreaks count="1" manualBreakCount="1">
    <brk id="8" max="5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34D-9B60-4A0E-ACFC-919EB94BE09C}">
  <dimension ref="A1:M51"/>
  <sheetViews>
    <sheetView topLeftCell="A6" zoomScale="130" zoomScaleNormal="130" zoomScaleSheetLayoutView="110" workbookViewId="0">
      <selection activeCell="D49" sqref="D49:H51"/>
    </sheetView>
  </sheetViews>
  <sheetFormatPr defaultColWidth="11" defaultRowHeight="15.75" x14ac:dyDescent="0.5"/>
  <cols>
    <col min="1" max="1" width="2" style="18" customWidth="1"/>
    <col min="2" max="2" width="3.3125" customWidth="1"/>
    <col min="3" max="3" width="14.8125" bestFit="1" customWidth="1"/>
    <col min="4" max="4" width="44.1875" bestFit="1" customWidth="1"/>
    <col min="5" max="5" width="10.8125" bestFit="1" customWidth="1"/>
    <col min="8" max="8" width="39" customWidth="1"/>
    <col min="9" max="9" width="2.1875" style="18" customWidth="1"/>
  </cols>
  <sheetData>
    <row r="1" spans="2:13" ht="23.25" x14ac:dyDescent="0.7">
      <c r="D1" s="31" t="s">
        <v>256</v>
      </c>
      <c r="J1" s="30" t="s">
        <v>105</v>
      </c>
    </row>
    <row r="2" spans="2:13" ht="17.649999999999999" x14ac:dyDescent="0.55000000000000004">
      <c r="B2" s="4" t="s">
        <v>94</v>
      </c>
      <c r="J2" s="30" t="s">
        <v>106</v>
      </c>
    </row>
    <row r="3" spans="2:13" x14ac:dyDescent="0.5">
      <c r="B3" s="5" t="s">
        <v>95</v>
      </c>
      <c r="J3" s="30" t="s">
        <v>107</v>
      </c>
    </row>
    <row r="4" spans="2:13" ht="48" customHeight="1" x14ac:dyDescent="0.5">
      <c r="C4" s="60" t="s">
        <v>96</v>
      </c>
      <c r="D4" s="60"/>
      <c r="E4" s="60"/>
      <c r="F4" s="60"/>
      <c r="G4" s="60"/>
      <c r="H4" s="60"/>
      <c r="J4" s="20"/>
      <c r="K4" s="20"/>
      <c r="L4" s="20"/>
      <c r="M4" s="20"/>
    </row>
    <row r="5" spans="2:13" x14ac:dyDescent="0.5">
      <c r="B5" s="5" t="s">
        <v>97</v>
      </c>
    </row>
    <row r="6" spans="2:13" ht="79.05" customHeight="1" x14ac:dyDescent="0.5">
      <c r="C6" s="60" t="s">
        <v>98</v>
      </c>
      <c r="D6" s="60"/>
      <c r="E6" s="60"/>
      <c r="F6" s="60"/>
      <c r="G6" s="60"/>
      <c r="H6" s="60"/>
      <c r="J6" s="20"/>
      <c r="K6" s="20"/>
      <c r="L6" s="20"/>
      <c r="M6" s="20"/>
    </row>
    <row r="8" spans="2:13" x14ac:dyDescent="0.5">
      <c r="B8" s="5" t="s">
        <v>99</v>
      </c>
    </row>
    <row r="9" spans="2:13" ht="21" x14ac:dyDescent="0.65">
      <c r="C9" s="2" t="s">
        <v>100</v>
      </c>
    </row>
    <row r="10" spans="2:13" x14ac:dyDescent="0.5">
      <c r="C10" t="s">
        <v>210</v>
      </c>
      <c r="D10" s="1" t="s">
        <v>101</v>
      </c>
      <c r="E10" s="5" t="s">
        <v>1</v>
      </c>
      <c r="F10" s="1" t="s">
        <v>102</v>
      </c>
      <c r="G10" t="s">
        <v>176</v>
      </c>
      <c r="H10" t="s">
        <v>161</v>
      </c>
    </row>
    <row r="11" spans="2:13" x14ac:dyDescent="0.5">
      <c r="C11">
        <v>1</v>
      </c>
      <c r="D11" t="str">
        <f>IF(ISBLANK(A0_Plan!E45),"",A0_Plan!E45)</f>
        <v>21_P6_Projects</v>
      </c>
      <c r="E11" t="str">
        <f>IF(ISBLANK(A0_Plan!F45),"",A0_Plan!F45)</f>
        <v/>
      </c>
      <c r="F11" s="7" t="s">
        <v>106</v>
      </c>
      <c r="G11" s="7">
        <v>10</v>
      </c>
      <c r="H11" s="7" t="s">
        <v>349</v>
      </c>
    </row>
    <row r="12" spans="2:13" x14ac:dyDescent="0.5">
      <c r="C12">
        <v>2</v>
      </c>
      <c r="D12" t="str">
        <f>IF(ISBLANK(A0_Plan!E46),"",A0_Plan!E46)</f>
        <v>4_B4_Interviewing: VMOCK</v>
      </c>
      <c r="E12" t="str">
        <f>IF(ISBLANK(A0_Plan!F46),"",A0_Plan!F46)</f>
        <v/>
      </c>
      <c r="F12" s="7" t="s">
        <v>105</v>
      </c>
      <c r="G12" s="7">
        <v>1</v>
      </c>
      <c r="H12" s="7" t="s">
        <v>352</v>
      </c>
    </row>
    <row r="13" spans="2:13" x14ac:dyDescent="0.5">
      <c r="C13">
        <v>3</v>
      </c>
      <c r="D13" t="str">
        <f>IF(ISBLANK(A0_Plan!E47),"",A0_Plan!E47)</f>
        <v>36_D8_The 2-Hour Job Search: Prioritization (Chap 1-4)</v>
      </c>
      <c r="E13" t="str">
        <f>IF(ISBLANK(A0_Plan!F47),"",A0_Plan!F47)</f>
        <v/>
      </c>
      <c r="F13" s="7" t="s">
        <v>105</v>
      </c>
      <c r="G13" s="7">
        <v>1.5</v>
      </c>
      <c r="H13" s="7" t="s">
        <v>354</v>
      </c>
    </row>
    <row r="14" spans="2:13" x14ac:dyDescent="0.5">
      <c r="C14" t="s">
        <v>211</v>
      </c>
      <c r="D14" s="1" t="s">
        <v>101</v>
      </c>
      <c r="E14" s="1"/>
      <c r="F14" s="1" t="s">
        <v>102</v>
      </c>
      <c r="G14" t="s">
        <v>176</v>
      </c>
    </row>
    <row r="15" spans="2:13" x14ac:dyDescent="0.5">
      <c r="C15">
        <v>1</v>
      </c>
      <c r="D15" t="str">
        <f>IF(ISBLANK(A0_Plan!E49),"",A0_Plan!E49)</f>
        <v>13_S8_Informational Interview 3</v>
      </c>
      <c r="E15" t="str">
        <f>IF(ISBLANK(A0_Plan!F49),"",A0_Plan!F49)</f>
        <v/>
      </c>
      <c r="F15" s="7" t="s">
        <v>105</v>
      </c>
      <c r="G15" s="7">
        <v>0.5</v>
      </c>
      <c r="H15" s="7" t="s">
        <v>353</v>
      </c>
    </row>
    <row r="16" spans="2:13" x14ac:dyDescent="0.5">
      <c r="C16">
        <v>2</v>
      </c>
      <c r="D16" t="str">
        <f>IF(ISBLANK(A0_Plan!E50),"",A0_Plan!E50)</f>
        <v>16_P1_Photo</v>
      </c>
      <c r="E16" t="str">
        <f>IF(ISBLANK(A0_Plan!F50),"",A0_Plan!F50)</f>
        <v/>
      </c>
      <c r="F16" s="7" t="s">
        <v>105</v>
      </c>
      <c r="G16" s="7">
        <v>0.5</v>
      </c>
      <c r="H16" s="7" t="s">
        <v>351</v>
      </c>
    </row>
    <row r="17" spans="3:8" x14ac:dyDescent="0.5">
      <c r="C17">
        <v>3</v>
      </c>
      <c r="D17" t="str">
        <f>IF(ISBLANK(A0_Plan!E51),"",A0_Plan!E51)</f>
        <v>27_J6_Job Application 3</v>
      </c>
      <c r="E17" t="str">
        <f>IF(ISBLANK(A0_Plan!F51),"",A0_Plan!F51)</f>
        <v/>
      </c>
      <c r="F17" s="7" t="s">
        <v>105</v>
      </c>
      <c r="G17" s="7">
        <v>0.5</v>
      </c>
      <c r="H17" s="7" t="s">
        <v>350</v>
      </c>
    </row>
    <row r="18" spans="3:8" x14ac:dyDescent="0.5">
      <c r="D18" s="27" t="s">
        <v>207</v>
      </c>
      <c r="E18" s="28">
        <f>SUM(E11:E17)</f>
        <v>0</v>
      </c>
      <c r="F18" s="28"/>
      <c r="G18" s="28">
        <f>SUM(G11:G17)</f>
        <v>14</v>
      </c>
    </row>
    <row r="19" spans="3:8" x14ac:dyDescent="0.5">
      <c r="D19" s="27" t="s">
        <v>206</v>
      </c>
      <c r="E19" s="28">
        <f>E18/6</f>
        <v>0</v>
      </c>
      <c r="F19" s="28"/>
      <c r="G19" s="28">
        <f>G18/6</f>
        <v>2.3333333333333335</v>
      </c>
    </row>
    <row r="20" spans="3:8" ht="21" x14ac:dyDescent="0.65">
      <c r="C20" s="36" t="s">
        <v>205</v>
      </c>
    </row>
    <row r="21" spans="3:8" x14ac:dyDescent="0.5">
      <c r="C21" t="s">
        <v>212</v>
      </c>
      <c r="D21" s="1" t="s">
        <v>101</v>
      </c>
      <c r="E21" s="1"/>
      <c r="F21" s="5" t="s">
        <v>175</v>
      </c>
    </row>
    <row r="22" spans="3:8" x14ac:dyDescent="0.5">
      <c r="C22">
        <v>1</v>
      </c>
      <c r="D22" t="str">
        <f>IF(ISBLANK(A0_Plan!E53),"",A0_Plan!E53)</f>
        <v>19_P4_References</v>
      </c>
    </row>
    <row r="23" spans="3:8" x14ac:dyDescent="0.5">
      <c r="C23">
        <v>2</v>
      </c>
      <c r="D23" t="str">
        <f>IF(ISBLANK(A0_Plan!E54),"",A0_Plan!E54)</f>
        <v>40_A2_test 2</v>
      </c>
    </row>
    <row r="24" spans="3:8" x14ac:dyDescent="0.5">
      <c r="C24">
        <v>3</v>
      </c>
      <c r="D24" t="str">
        <f>IF(ISBLANK(A0_Plan!E55),"",A0_Plan!E55)</f>
        <v>6_S1_Scheduled Silver Meeting with Career Services</v>
      </c>
    </row>
    <row r="25" spans="3:8" x14ac:dyDescent="0.5">
      <c r="C25" t="s">
        <v>213</v>
      </c>
      <c r="D25" s="1" t="s">
        <v>101</v>
      </c>
      <c r="E25" s="1"/>
    </row>
    <row r="26" spans="3:8" x14ac:dyDescent="0.5">
      <c r="C26">
        <v>1</v>
      </c>
      <c r="D26" t="str">
        <f>IF(ISBLANK(A0_Plan!E57),"",A0_Plan!E57)</f>
        <v>24_J3_Company Dossiers</v>
      </c>
    </row>
    <row r="27" spans="3:8" x14ac:dyDescent="0.5">
      <c r="C27">
        <v>2</v>
      </c>
      <c r="D27" t="str">
        <f>IF(ISBLANK(A0_Plan!E58),"",A0_Plan!E58)</f>
        <v>30_D2_Mental Health &amp; Professional Success</v>
      </c>
    </row>
    <row r="28" spans="3:8" x14ac:dyDescent="0.5">
      <c r="C28">
        <v>3</v>
      </c>
      <c r="D28" t="str">
        <f>IF(ISBLANK(A0_Plan!E59),"",A0_Plan!E59)</f>
        <v>29_D1_Ethics in Technology</v>
      </c>
    </row>
    <row r="29" spans="3:8" ht="21.4" thickBot="1" x14ac:dyDescent="0.7">
      <c r="C29" s="2" t="s">
        <v>110</v>
      </c>
    </row>
    <row r="30" spans="3:8" x14ac:dyDescent="0.5">
      <c r="D30" s="69" t="s">
        <v>307</v>
      </c>
      <c r="E30" s="70"/>
      <c r="F30" s="70"/>
      <c r="G30" s="70"/>
      <c r="H30" s="71"/>
    </row>
    <row r="31" spans="3:8" x14ac:dyDescent="0.5">
      <c r="D31" s="72"/>
      <c r="E31" s="73"/>
      <c r="F31" s="73"/>
      <c r="G31" s="73"/>
      <c r="H31" s="74"/>
    </row>
    <row r="32" spans="3:8" x14ac:dyDescent="0.5">
      <c r="D32" s="72"/>
      <c r="E32" s="73"/>
      <c r="F32" s="73"/>
      <c r="G32" s="73"/>
      <c r="H32" s="74"/>
    </row>
    <row r="33" spans="2:13" ht="16.149999999999999" thickBot="1" x14ac:dyDescent="0.55000000000000004">
      <c r="D33" s="75"/>
      <c r="E33" s="76"/>
      <c r="F33" s="76"/>
      <c r="G33" s="76"/>
      <c r="H33" s="77"/>
    </row>
    <row r="34" spans="2:13" x14ac:dyDescent="0.5">
      <c r="B34" s="1" t="s">
        <v>113</v>
      </c>
    </row>
    <row r="35" spans="2:13" x14ac:dyDescent="0.5">
      <c r="B35" s="5" t="s">
        <v>97</v>
      </c>
    </row>
    <row r="36" spans="2:13" ht="154.05000000000001" customHeight="1" x14ac:dyDescent="0.5">
      <c r="C36" s="60" t="s">
        <v>114</v>
      </c>
      <c r="D36" s="60"/>
      <c r="E36" s="60"/>
      <c r="F36" s="60"/>
      <c r="G36" s="60"/>
      <c r="H36" s="60"/>
      <c r="J36" s="20"/>
      <c r="K36" s="20"/>
      <c r="L36" s="20"/>
      <c r="M36" s="20"/>
    </row>
    <row r="37" spans="2:13" ht="15" customHeight="1" x14ac:dyDescent="0.5">
      <c r="C37" s="16"/>
      <c r="D37" s="1" t="s">
        <v>101</v>
      </c>
      <c r="E37" s="16"/>
      <c r="F37" s="16"/>
      <c r="G37" s="16"/>
      <c r="H37" s="16"/>
    </row>
    <row r="38" spans="2:13" ht="34.5" customHeight="1" x14ac:dyDescent="0.5">
      <c r="C38" t="s">
        <v>115</v>
      </c>
      <c r="D38" t="s">
        <v>262</v>
      </c>
      <c r="E38" s="66" t="s">
        <v>355</v>
      </c>
      <c r="F38" s="67"/>
      <c r="G38" s="67"/>
      <c r="H38" s="68"/>
    </row>
    <row r="39" spans="2:13" ht="34.5" customHeight="1" x14ac:dyDescent="0.5">
      <c r="C39" t="s">
        <v>116</v>
      </c>
      <c r="D39" t="s">
        <v>273</v>
      </c>
      <c r="E39" s="66" t="s">
        <v>356</v>
      </c>
      <c r="F39" s="67"/>
      <c r="G39" s="67"/>
      <c r="H39" s="68"/>
    </row>
    <row r="40" spans="2:13" ht="34.5" customHeight="1" x14ac:dyDescent="0.5">
      <c r="C40" t="s">
        <v>117</v>
      </c>
      <c r="D40" t="s">
        <v>288</v>
      </c>
      <c r="E40" s="7" t="s">
        <v>354</v>
      </c>
      <c r="F40" s="25"/>
      <c r="G40" s="25"/>
      <c r="H40" s="26"/>
    </row>
    <row r="41" spans="2:13" x14ac:dyDescent="0.5">
      <c r="D41" s="1" t="s">
        <v>101</v>
      </c>
    </row>
    <row r="42" spans="2:13" ht="32.25" customHeight="1" x14ac:dyDescent="0.5">
      <c r="C42" t="s">
        <v>172</v>
      </c>
      <c r="D42" t="s">
        <v>281</v>
      </c>
      <c r="E42" s="66" t="s">
        <v>357</v>
      </c>
      <c r="F42" s="67"/>
      <c r="G42" s="67"/>
      <c r="H42" s="68"/>
    </row>
    <row r="43" spans="2:13" ht="32.25" customHeight="1" x14ac:dyDescent="0.5">
      <c r="C43" t="s">
        <v>173</v>
      </c>
      <c r="D43" t="s">
        <v>268</v>
      </c>
      <c r="E43" s="21"/>
      <c r="F43" s="22"/>
      <c r="G43" s="22"/>
      <c r="H43" s="23"/>
    </row>
    <row r="44" spans="2:13" ht="32.25" customHeight="1" x14ac:dyDescent="0.5">
      <c r="C44" t="s">
        <v>174</v>
      </c>
      <c r="D44" t="s">
        <v>297</v>
      </c>
      <c r="E44" s="21"/>
      <c r="F44" s="22"/>
      <c r="G44" s="22"/>
      <c r="H44" s="23"/>
    </row>
    <row r="46" spans="2:13" x14ac:dyDescent="0.5">
      <c r="B46" s="5" t="s">
        <v>118</v>
      </c>
    </row>
    <row r="47" spans="2:13" ht="37.5" customHeight="1" x14ac:dyDescent="0.5">
      <c r="C47" s="60" t="s">
        <v>177</v>
      </c>
      <c r="D47" s="60"/>
      <c r="E47" s="60"/>
      <c r="F47" s="60"/>
      <c r="G47" s="60"/>
      <c r="H47" s="60"/>
      <c r="J47" s="20"/>
      <c r="K47" s="20"/>
      <c r="L47" s="20"/>
      <c r="M47" s="20"/>
    </row>
    <row r="48" spans="2:13" ht="15.75" customHeight="1" x14ac:dyDescent="0.5">
      <c r="C48" s="20" t="s">
        <v>119</v>
      </c>
      <c r="D48" s="29"/>
      <c r="E48" s="29"/>
      <c r="F48" s="29"/>
      <c r="G48" s="29"/>
      <c r="H48" s="29"/>
      <c r="J48" s="29"/>
      <c r="K48" s="29"/>
      <c r="L48" s="29"/>
      <c r="M48" s="29"/>
    </row>
    <row r="49" spans="3:8" ht="35.25" customHeight="1" x14ac:dyDescent="0.5">
      <c r="C49" t="s">
        <v>120</v>
      </c>
      <c r="D49" s="66" t="s">
        <v>314</v>
      </c>
      <c r="E49" s="67"/>
      <c r="F49" s="67"/>
      <c r="G49" s="67"/>
      <c r="H49" s="68"/>
    </row>
    <row r="50" spans="3:8" ht="35.25" customHeight="1" x14ac:dyDescent="0.5">
      <c r="C50" t="s">
        <v>121</v>
      </c>
      <c r="D50" s="66" t="s">
        <v>315</v>
      </c>
      <c r="E50" s="67"/>
      <c r="F50" s="67"/>
      <c r="G50" s="67"/>
      <c r="H50" s="68"/>
    </row>
    <row r="51" spans="3:8" ht="35.25" customHeight="1" x14ac:dyDescent="0.5">
      <c r="C51" t="s">
        <v>122</v>
      </c>
      <c r="D51" s="66" t="s">
        <v>348</v>
      </c>
      <c r="E51" s="67"/>
      <c r="F51" s="67"/>
      <c r="G51" s="67"/>
      <c r="H51" s="68"/>
    </row>
  </sheetData>
  <protectedRanges>
    <protectedRange sqref="F11:H13 E40" name="Week 1 Day Status"/>
  </protectedRanges>
  <mergeCells count="11">
    <mergeCell ref="E39:H39"/>
    <mergeCell ref="C4:H4"/>
    <mergeCell ref="C6:H6"/>
    <mergeCell ref="D30:H33"/>
    <mergeCell ref="C36:H36"/>
    <mergeCell ref="E38:H38"/>
    <mergeCell ref="E42:H42"/>
    <mergeCell ref="C47:H47"/>
    <mergeCell ref="D49:H49"/>
    <mergeCell ref="D50:H50"/>
    <mergeCell ref="D51:H51"/>
  </mergeCells>
  <dataValidations count="1">
    <dataValidation type="list" allowBlank="1" showInputMessage="1" showErrorMessage="1" sqref="F11:F13 F15:F17" xr:uid="{F929D84E-5BAD-4824-868F-2008C632FB2D}">
      <formula1>$J$1:$J$3</formula1>
    </dataValidation>
  </dataValidations>
  <pageMargins left="0.7" right="0.7" top="0.75" bottom="0.75" header="0.3" footer="0.3"/>
  <pageSetup scale="52" orientation="portrait" r:id="rId1"/>
  <colBreaks count="1" manualBreakCount="1">
    <brk id="8" max="50"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Status</vt:lpstr>
      <vt:lpstr>Team Status</vt:lpstr>
      <vt:lpstr>Backlog</vt:lpstr>
      <vt:lpstr>A0_Plan</vt:lpstr>
      <vt:lpstr>A1_Status</vt:lpstr>
      <vt:lpstr>A2_Status</vt:lpstr>
      <vt:lpstr>A3_Status</vt:lpstr>
      <vt:lpstr>A4_Status</vt:lpstr>
      <vt:lpstr>A5_Status</vt:lpstr>
      <vt:lpstr>A6_Status</vt:lpstr>
      <vt:lpstr>A7_Status</vt:lpstr>
      <vt:lpstr>A0_Plan!Print_Area</vt:lpstr>
      <vt:lpstr>A1_Status!Print_Area</vt:lpstr>
      <vt:lpstr>A2_Status!Print_Area</vt:lpstr>
      <vt:lpstr>A3_Status!Print_Area</vt:lpstr>
      <vt:lpstr>A4_Status!Print_Area</vt:lpstr>
      <vt:lpstr>A5_Status!Print_Area</vt:lpstr>
      <vt:lpstr>A6_Status!Print_Area</vt:lpstr>
      <vt:lpstr>A7_Status!Print_Area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Clements, William</dc:creator>
  <cp:lastModifiedBy>Alegre Bustos, Alejo Agustin</cp:lastModifiedBy>
  <cp:lastPrinted>2025-09-27T04:14:46Z</cp:lastPrinted>
  <dcterms:created xsi:type="dcterms:W3CDTF">2025-05-27T20:06:39Z</dcterms:created>
  <dcterms:modified xsi:type="dcterms:W3CDTF">2025-10-24T04:47:21Z</dcterms:modified>
</cp:coreProperties>
</file>