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alejo\Desktop\FAMILIA\Alejo\TECH\developments\PERSONAL DEVELOPMENTS\Machine-learning-projects\CSE 300\"/>
    </mc:Choice>
  </mc:AlternateContent>
  <xr:revisionPtr revIDLastSave="0" documentId="13_ncr:1_{7F5E9045-4F07-464D-A398-DA075184081E}" xr6:coauthVersionLast="47" xr6:coauthVersionMax="47" xr10:uidLastSave="{00000000-0000-0000-0000-000000000000}"/>
  <bookViews>
    <workbookView xWindow="-98" yWindow="-98" windowWidth="21795" windowHeight="12975" tabRatio="875" activeTab="6" xr2:uid="{07D90E1F-7C1C-A043-A0EA-0FD351459508}"/>
  </bookViews>
  <sheets>
    <sheet name="Status" sheetId="1" r:id="rId1"/>
    <sheet name="Team Status" sheetId="19" r:id="rId2"/>
    <sheet name="Backlog" sheetId="2" r:id="rId3"/>
    <sheet name="A0_Plan" sheetId="4" r:id="rId4"/>
    <sheet name="A1_Status" sheetId="3" r:id="rId5"/>
    <sheet name="A2_Status" sheetId="20" r:id="rId6"/>
    <sheet name="A3_Status" sheetId="21" r:id="rId7"/>
    <sheet name="A4_Status" sheetId="22" r:id="rId8"/>
    <sheet name="A5_Status" sheetId="23" r:id="rId9"/>
    <sheet name="A6_Status" sheetId="24" r:id="rId10"/>
    <sheet name="A7_Status" sheetId="25" r:id="rId11"/>
  </sheets>
  <definedNames>
    <definedName name="_xlnm.Print_Area" localSheetId="3">A0_Plan!$A$1:$R$68</definedName>
    <definedName name="_xlnm.Print_Area" localSheetId="4">A1_Status!$C$1:$H$51</definedName>
    <definedName name="_xlnm.Print_Area" localSheetId="5">A2_Status!$B$1:$H$51</definedName>
    <definedName name="_xlnm.Print_Area" localSheetId="6">A3_Status!$A$1:$H$51</definedName>
    <definedName name="_xlnm.Print_Area" localSheetId="7">A4_Status!$A$1:$H$51</definedName>
    <definedName name="_xlnm.Print_Area" localSheetId="8">A5_Status!$A$1:$H$51</definedName>
    <definedName name="_xlnm.Print_Area" localSheetId="9">A6_Status!$A$1:$H$51</definedName>
    <definedName name="_xlnm.Print_Area" localSheetId="10">A7_Status!$A$1:$H$51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 i="1" l="1"/>
  <c r="J15" i="1"/>
  <c r="K15" i="1"/>
  <c r="L15" i="1"/>
  <c r="I16" i="1"/>
  <c r="J16" i="1"/>
  <c r="K16" i="1"/>
  <c r="L16" i="1"/>
  <c r="I17" i="1"/>
  <c r="J17" i="1"/>
  <c r="K17" i="1"/>
  <c r="L17" i="1"/>
  <c r="I18" i="1"/>
  <c r="J18" i="1"/>
  <c r="K18" i="1"/>
  <c r="L18" i="1"/>
  <c r="I19" i="1"/>
  <c r="J19" i="1"/>
  <c r="K19" i="1"/>
  <c r="L19" i="1"/>
  <c r="I20" i="1"/>
  <c r="J20" i="1"/>
  <c r="K20" i="1"/>
  <c r="L20" i="1"/>
  <c r="H20" i="1"/>
  <c r="H19" i="1"/>
  <c r="H18" i="1"/>
  <c r="H17" i="1"/>
  <c r="H16" i="1"/>
  <c r="H15" i="1"/>
  <c r="L14" i="1"/>
  <c r="K14" i="1"/>
  <c r="J14" i="1"/>
  <c r="I14" i="1"/>
  <c r="H14" i="1"/>
  <c r="D19" i="1"/>
  <c r="D17" i="1"/>
  <c r="H67" i="4"/>
  <c r="H66" i="4"/>
  <c r="H65" i="4"/>
  <c r="H63" i="4"/>
  <c r="H62" i="4"/>
  <c r="H61" i="4"/>
  <c r="H59" i="4"/>
  <c r="H58" i="4"/>
  <c r="H57" i="4"/>
  <c r="H55" i="4"/>
  <c r="H54" i="4"/>
  <c r="H53" i="4"/>
  <c r="H51" i="4"/>
  <c r="H50" i="4"/>
  <c r="H49" i="4"/>
  <c r="H47" i="4"/>
  <c r="H46" i="4"/>
  <c r="H45" i="4"/>
  <c r="H43" i="4"/>
  <c r="H42" i="4"/>
  <c r="H41" i="4"/>
  <c r="H39" i="4"/>
  <c r="H38" i="4"/>
  <c r="H37" i="4"/>
  <c r="H35" i="4"/>
  <c r="H34" i="4"/>
  <c r="H33" i="4"/>
  <c r="H31" i="4"/>
  <c r="H30" i="4"/>
  <c r="H29" i="4"/>
  <c r="H27" i="4"/>
  <c r="H26" i="4"/>
  <c r="H25" i="4"/>
  <c r="H23" i="4"/>
  <c r="H22" i="4"/>
  <c r="H21" i="4"/>
  <c r="H19" i="4"/>
  <c r="H18" i="4"/>
  <c r="H17" i="4"/>
  <c r="H15" i="4"/>
  <c r="H14" i="4"/>
  <c r="H13" i="4"/>
  <c r="K13" i="4"/>
  <c r="K66" i="4"/>
  <c r="J66" i="4"/>
  <c r="I66" i="4"/>
  <c r="K65" i="4"/>
  <c r="J65" i="4"/>
  <c r="I65" i="4"/>
  <c r="K63" i="4"/>
  <c r="J63" i="4"/>
  <c r="I63" i="4"/>
  <c r="K62" i="4"/>
  <c r="J62" i="4"/>
  <c r="I62" i="4"/>
  <c r="K61" i="4"/>
  <c r="J61" i="4"/>
  <c r="I61" i="4"/>
  <c r="K59" i="4"/>
  <c r="J59" i="4"/>
  <c r="I59" i="4"/>
  <c r="K58" i="4"/>
  <c r="J58" i="4"/>
  <c r="I58" i="4"/>
  <c r="K57" i="4"/>
  <c r="J57" i="4"/>
  <c r="I57" i="4"/>
  <c r="I54" i="4"/>
  <c r="J54" i="4"/>
  <c r="K54" i="4"/>
  <c r="I55" i="4"/>
  <c r="J55" i="4"/>
  <c r="K55" i="4"/>
  <c r="J53" i="4"/>
  <c r="K53" i="4"/>
  <c r="I53" i="4"/>
  <c r="K51" i="4"/>
  <c r="J51" i="4"/>
  <c r="I51" i="4"/>
  <c r="K50" i="4"/>
  <c r="J50" i="4"/>
  <c r="I50" i="4"/>
  <c r="K49" i="4"/>
  <c r="J49" i="4"/>
  <c r="I49" i="4"/>
  <c r="K47" i="4"/>
  <c r="J47" i="4"/>
  <c r="I47" i="4"/>
  <c r="K46" i="4"/>
  <c r="J46" i="4"/>
  <c r="I46" i="4"/>
  <c r="K45" i="4"/>
  <c r="J45" i="4"/>
  <c r="I45" i="4"/>
  <c r="K43" i="4"/>
  <c r="J43" i="4"/>
  <c r="I43" i="4"/>
  <c r="K42" i="4"/>
  <c r="J42" i="4"/>
  <c r="I42" i="4"/>
  <c r="K41" i="4"/>
  <c r="J41" i="4"/>
  <c r="I41" i="4"/>
  <c r="K39" i="4"/>
  <c r="J39" i="4"/>
  <c r="I39" i="4"/>
  <c r="K38" i="4"/>
  <c r="J38" i="4"/>
  <c r="I38" i="4"/>
  <c r="K37" i="4"/>
  <c r="J37" i="4"/>
  <c r="I37" i="4"/>
  <c r="K35" i="4"/>
  <c r="J35" i="4"/>
  <c r="I35" i="4"/>
  <c r="K34" i="4"/>
  <c r="J34" i="4"/>
  <c r="I34" i="4"/>
  <c r="K33" i="4"/>
  <c r="J33" i="4"/>
  <c r="I33" i="4"/>
  <c r="I30" i="4"/>
  <c r="J30" i="4"/>
  <c r="K30" i="4"/>
  <c r="I31" i="4"/>
  <c r="J31" i="4"/>
  <c r="K31" i="4"/>
  <c r="J29" i="4"/>
  <c r="K29" i="4"/>
  <c r="I29" i="4"/>
  <c r="I26" i="4"/>
  <c r="J26" i="4"/>
  <c r="K26" i="4"/>
  <c r="I27" i="4"/>
  <c r="J27" i="4"/>
  <c r="K27" i="4"/>
  <c r="J25" i="4"/>
  <c r="K25" i="4"/>
  <c r="I25" i="4"/>
  <c r="I22" i="4"/>
  <c r="J22" i="4"/>
  <c r="K22" i="4"/>
  <c r="I23" i="4"/>
  <c r="J23" i="4"/>
  <c r="K23" i="4"/>
  <c r="J21" i="4"/>
  <c r="K21" i="4"/>
  <c r="I21" i="4"/>
  <c r="K19" i="4"/>
  <c r="J19" i="4"/>
  <c r="I19" i="4"/>
  <c r="K18" i="4"/>
  <c r="J18" i="4"/>
  <c r="I18" i="4"/>
  <c r="K17" i="4"/>
  <c r="J17" i="4"/>
  <c r="I17" i="4"/>
  <c r="I14" i="4"/>
  <c r="J14" i="4"/>
  <c r="K14" i="4"/>
  <c r="I15" i="4"/>
  <c r="J15" i="4"/>
  <c r="K15" i="4"/>
  <c r="J13" i="4"/>
  <c r="I13" i="4"/>
  <c r="E19" i="1"/>
  <c r="E18" i="1"/>
  <c r="E17" i="1"/>
  <c r="E17" i="25"/>
  <c r="E16" i="25"/>
  <c r="E15" i="25"/>
  <c r="E13" i="25"/>
  <c r="E12" i="25"/>
  <c r="E11" i="25"/>
  <c r="D17" i="25"/>
  <c r="D16" i="25"/>
  <c r="D15" i="25"/>
  <c r="D44" i="25"/>
  <c r="D43" i="25"/>
  <c r="D42" i="25"/>
  <c r="D40" i="25"/>
  <c r="D39" i="25"/>
  <c r="D38" i="25"/>
  <c r="D13" i="25"/>
  <c r="D12" i="25"/>
  <c r="D11" i="25"/>
  <c r="G18" i="25"/>
  <c r="G19" i="25" s="1"/>
  <c r="E20" i="1" s="1"/>
  <c r="D28" i="24"/>
  <c r="D27" i="24"/>
  <c r="D26" i="24"/>
  <c r="D24" i="24"/>
  <c r="D23" i="24"/>
  <c r="D22" i="24"/>
  <c r="E17" i="24"/>
  <c r="E16" i="24"/>
  <c r="E15" i="24"/>
  <c r="E13" i="24"/>
  <c r="E12" i="24"/>
  <c r="E11" i="24"/>
  <c r="D44" i="24"/>
  <c r="D43" i="24"/>
  <c r="D42" i="24"/>
  <c r="D40" i="24"/>
  <c r="D39" i="24"/>
  <c r="D38" i="24"/>
  <c r="D17" i="24"/>
  <c r="D16" i="24"/>
  <c r="D15" i="24"/>
  <c r="D13" i="24"/>
  <c r="D12" i="24"/>
  <c r="D11" i="24"/>
  <c r="G18" i="24"/>
  <c r="G19" i="24" s="1"/>
  <c r="E17" i="23"/>
  <c r="E16" i="23"/>
  <c r="E15" i="23"/>
  <c r="E13" i="23"/>
  <c r="E12" i="23"/>
  <c r="E11" i="23"/>
  <c r="E17" i="22"/>
  <c r="E16" i="22"/>
  <c r="E15" i="22"/>
  <c r="E13" i="22"/>
  <c r="E12" i="22"/>
  <c r="E11" i="22"/>
  <c r="E17" i="21"/>
  <c r="E16" i="21"/>
  <c r="E15" i="21"/>
  <c r="E13" i="21"/>
  <c r="E12" i="21"/>
  <c r="E11" i="21"/>
  <c r="E17" i="20"/>
  <c r="E16" i="20"/>
  <c r="E15" i="20"/>
  <c r="E13" i="20"/>
  <c r="E12" i="20"/>
  <c r="E11" i="20"/>
  <c r="D28" i="23"/>
  <c r="D27" i="23"/>
  <c r="D26" i="23"/>
  <c r="D24" i="23"/>
  <c r="D23" i="23"/>
  <c r="D22" i="23"/>
  <c r="D44" i="23"/>
  <c r="D43" i="23"/>
  <c r="D42" i="23"/>
  <c r="D40" i="23"/>
  <c r="D39" i="23"/>
  <c r="D38" i="23"/>
  <c r="D17" i="23"/>
  <c r="D16" i="23"/>
  <c r="D15" i="23"/>
  <c r="D13" i="23"/>
  <c r="D12" i="23"/>
  <c r="D11" i="23"/>
  <c r="G18" i="23"/>
  <c r="G19" i="23" s="1"/>
  <c r="D28" i="22"/>
  <c r="D27" i="22"/>
  <c r="D26" i="22"/>
  <c r="D24" i="22"/>
  <c r="D23" i="22"/>
  <c r="D22" i="22"/>
  <c r="D15" i="22"/>
  <c r="D44" i="22"/>
  <c r="D43" i="22"/>
  <c r="D42" i="22"/>
  <c r="D40" i="22"/>
  <c r="D39" i="22"/>
  <c r="D38" i="22"/>
  <c r="D17" i="22"/>
  <c r="D16" i="22"/>
  <c r="D13" i="22"/>
  <c r="D12" i="22"/>
  <c r="D11" i="22"/>
  <c r="G18" i="22"/>
  <c r="G19" i="22" s="1"/>
  <c r="D28" i="21"/>
  <c r="D27" i="21"/>
  <c r="D26" i="21"/>
  <c r="D24" i="21"/>
  <c r="D23" i="21"/>
  <c r="D22" i="21"/>
  <c r="D17" i="21"/>
  <c r="D16" i="21"/>
  <c r="D15" i="21"/>
  <c r="D13" i="21"/>
  <c r="D12" i="21"/>
  <c r="D11" i="21"/>
  <c r="G18" i="21"/>
  <c r="G19" i="21" s="1"/>
  <c r="E16" i="1" s="1"/>
  <c r="D28" i="20"/>
  <c r="D27" i="20"/>
  <c r="D26" i="20"/>
  <c r="D24" i="20"/>
  <c r="D23" i="20"/>
  <c r="D22" i="20"/>
  <c r="D17" i="20"/>
  <c r="D16" i="20"/>
  <c r="D15" i="20"/>
  <c r="D13" i="20"/>
  <c r="D12" i="20"/>
  <c r="D11" i="20"/>
  <c r="G18" i="20"/>
  <c r="G19" i="20" s="1"/>
  <c r="E15" i="1" s="1"/>
  <c r="F68" i="4"/>
  <c r="F60" i="4"/>
  <c r="F52" i="4"/>
  <c r="F44" i="4"/>
  <c r="F36" i="4"/>
  <c r="F28" i="4"/>
  <c r="F20" i="4"/>
  <c r="D52" i="2"/>
  <c r="E52" i="2" s="1"/>
  <c r="D51" i="2"/>
  <c r="E51" i="2" s="1"/>
  <c r="D50" i="2"/>
  <c r="E50" i="2" s="1"/>
  <c r="D49" i="2"/>
  <c r="D44" i="3"/>
  <c r="D43" i="3"/>
  <c r="D42" i="3"/>
  <c r="D40" i="3"/>
  <c r="D39" i="3"/>
  <c r="D38" i="3"/>
  <c r="G18" i="3"/>
  <c r="G19" i="3" s="1"/>
  <c r="E14" i="1" s="1"/>
  <c r="E17" i="3"/>
  <c r="E16" i="3"/>
  <c r="E15" i="3"/>
  <c r="E13" i="3"/>
  <c r="E12" i="3"/>
  <c r="E11" i="3"/>
  <c r="G67" i="4"/>
  <c r="G66" i="4"/>
  <c r="G65" i="4"/>
  <c r="G63" i="4"/>
  <c r="G62" i="4"/>
  <c r="G61" i="4"/>
  <c r="G59" i="4"/>
  <c r="G58" i="4"/>
  <c r="G57" i="4"/>
  <c r="G55" i="4"/>
  <c r="G54" i="4"/>
  <c r="G53" i="4"/>
  <c r="G51" i="4"/>
  <c r="G50" i="4"/>
  <c r="G49" i="4"/>
  <c r="G47" i="4"/>
  <c r="G46" i="4"/>
  <c r="G45" i="4"/>
  <c r="G43" i="4"/>
  <c r="G42" i="4"/>
  <c r="G41" i="4"/>
  <c r="G39" i="4"/>
  <c r="G38" i="4"/>
  <c r="G37" i="4"/>
  <c r="G35" i="4"/>
  <c r="G34" i="4"/>
  <c r="G33" i="4"/>
  <c r="G31" i="4"/>
  <c r="G30" i="4"/>
  <c r="G29" i="4"/>
  <c r="G27" i="4"/>
  <c r="G26" i="4"/>
  <c r="G25" i="4"/>
  <c r="G23" i="4"/>
  <c r="G19" i="4"/>
  <c r="G18" i="4"/>
  <c r="G17" i="4"/>
  <c r="G15" i="4"/>
  <c r="G14" i="4"/>
  <c r="G13" i="4"/>
  <c r="G22" i="4"/>
  <c r="G21" i="4"/>
  <c r="D28" i="3"/>
  <c r="D27" i="3"/>
  <c r="D26" i="3"/>
  <c r="D24" i="3"/>
  <c r="D23" i="3"/>
  <c r="D22" i="3"/>
  <c r="D17" i="3"/>
  <c r="D16" i="3"/>
  <c r="D15" i="3"/>
  <c r="D13" i="3"/>
  <c r="D12" i="3"/>
  <c r="D11" i="3"/>
  <c r="D4" i="2"/>
  <c r="E4" i="2" s="1"/>
  <c r="F4" i="2" s="1"/>
  <c r="D7" i="2"/>
  <c r="E7" i="2" s="1"/>
  <c r="F7" i="2" s="1"/>
  <c r="D8" i="2"/>
  <c r="D9" i="2"/>
  <c r="G9" i="2" s="1"/>
  <c r="D10" i="2"/>
  <c r="G10" i="2" s="1"/>
  <c r="D12" i="2"/>
  <c r="E12" i="2" s="1"/>
  <c r="F12" i="2" s="1"/>
  <c r="D13" i="2"/>
  <c r="D14" i="2"/>
  <c r="E14" i="2" s="1"/>
  <c r="F14" i="2" s="1"/>
  <c r="D15" i="2"/>
  <c r="G15" i="2" s="1"/>
  <c r="D16" i="2"/>
  <c r="D17" i="2"/>
  <c r="D18" i="2"/>
  <c r="D19" i="2"/>
  <c r="E19" i="2" s="1"/>
  <c r="F19" i="2" s="1"/>
  <c r="D20" i="2"/>
  <c r="D21" i="2"/>
  <c r="E21" i="2" s="1"/>
  <c r="F21" i="2" s="1"/>
  <c r="D23" i="2"/>
  <c r="G23" i="2" s="1"/>
  <c r="D24" i="2"/>
  <c r="D25" i="2"/>
  <c r="D26" i="2"/>
  <c r="D27" i="2"/>
  <c r="D28" i="2"/>
  <c r="G28" i="2" s="1"/>
  <c r="D30" i="2"/>
  <c r="G30" i="2" s="1"/>
  <c r="D31" i="2"/>
  <c r="E31" i="2" s="1"/>
  <c r="F31" i="2" s="1"/>
  <c r="D32" i="2"/>
  <c r="E32" i="2" s="1"/>
  <c r="F32" i="2" s="1"/>
  <c r="D33" i="2"/>
  <c r="G33" i="2" s="1"/>
  <c r="D34" i="2"/>
  <c r="G34" i="2" s="1"/>
  <c r="D35" i="2"/>
  <c r="G35" i="2" s="1"/>
  <c r="D36" i="2"/>
  <c r="D38" i="2"/>
  <c r="D39" i="2"/>
  <c r="D40" i="2"/>
  <c r="D41" i="2"/>
  <c r="D42" i="2"/>
  <c r="E42" i="2" s="1"/>
  <c r="F42" i="2" s="1"/>
  <c r="D43" i="2"/>
  <c r="E43" i="2" s="1"/>
  <c r="F43" i="2" s="1"/>
  <c r="D44" i="2"/>
  <c r="G44" i="2" s="1"/>
  <c r="D45" i="2"/>
  <c r="D46" i="2"/>
  <c r="G46" i="2" s="1"/>
  <c r="D47" i="2"/>
  <c r="G47" i="2" s="1"/>
  <c r="D6" i="2"/>
  <c r="E6" i="2" s="1"/>
  <c r="F6" i="2" s="1"/>
  <c r="G41" i="2" l="1"/>
  <c r="G39" i="2"/>
  <c r="G8" i="2"/>
  <c r="D16" i="1"/>
  <c r="G26" i="2"/>
  <c r="G38" i="2"/>
  <c r="G24" i="2"/>
  <c r="G25" i="2"/>
  <c r="G17" i="2"/>
  <c r="G18" i="2"/>
  <c r="G16" i="2"/>
  <c r="G20" i="2"/>
  <c r="D20" i="1"/>
  <c r="D18" i="1"/>
  <c r="D15" i="1"/>
  <c r="D14" i="1"/>
  <c r="E15" i="2"/>
  <c r="F15" i="2" s="1"/>
  <c r="G21" i="2"/>
  <c r="G31" i="2"/>
  <c r="G40" i="2"/>
  <c r="G13" i="2"/>
  <c r="G4" i="2"/>
  <c r="D7" i="1"/>
  <c r="D8" i="1"/>
  <c r="G14" i="2"/>
  <c r="C7" i="1"/>
  <c r="G45" i="2"/>
  <c r="G36" i="2"/>
  <c r="G27" i="2"/>
  <c r="D6" i="1"/>
  <c r="G32" i="2"/>
  <c r="E9" i="2"/>
  <c r="F9" i="2" s="1"/>
  <c r="G6" i="2"/>
  <c r="G42" i="2"/>
  <c r="E10" i="2"/>
  <c r="F10" i="2" s="1"/>
  <c r="G7" i="2"/>
  <c r="G43" i="2"/>
  <c r="E18" i="2"/>
  <c r="F18" i="2" s="1"/>
  <c r="G19" i="2"/>
  <c r="E20" i="2"/>
  <c r="F20" i="2" s="1"/>
  <c r="G12" i="2"/>
  <c r="E18" i="25"/>
  <c r="E18" i="24"/>
  <c r="E18" i="23"/>
  <c r="E18" i="22"/>
  <c r="E18" i="21"/>
  <c r="E18" i="20"/>
  <c r="E49" i="2"/>
  <c r="E18" i="3"/>
  <c r="E27" i="2"/>
  <c r="F27" i="2" s="1"/>
  <c r="E26" i="2"/>
  <c r="F26" i="2" s="1"/>
  <c r="E28" i="2"/>
  <c r="F28" i="2" s="1"/>
  <c r="E8" i="2"/>
  <c r="F8" i="2" s="1"/>
  <c r="E30" i="2"/>
  <c r="F30" i="2" s="1"/>
  <c r="E13" i="2"/>
  <c r="F13" i="2" s="1"/>
  <c r="E34" i="2"/>
  <c r="F34" i="2" s="1"/>
  <c r="E33" i="2"/>
  <c r="F33" i="2" s="1"/>
  <c r="E35" i="2"/>
  <c r="F35" i="2" s="1"/>
  <c r="E36" i="2"/>
  <c r="F36" i="2" s="1"/>
  <c r="E16" i="2"/>
  <c r="F16" i="2" s="1"/>
  <c r="E38" i="2"/>
  <c r="F38" i="2" s="1"/>
  <c r="E17" i="2"/>
  <c r="F17" i="2" s="1"/>
  <c r="E39" i="2"/>
  <c r="F39" i="2" s="1"/>
  <c r="E40" i="2"/>
  <c r="F40" i="2" s="1"/>
  <c r="E41" i="2"/>
  <c r="F41" i="2" s="1"/>
  <c r="E23" i="2"/>
  <c r="F23" i="2" s="1"/>
  <c r="E44" i="2"/>
  <c r="F44" i="2" s="1"/>
  <c r="E24" i="2"/>
  <c r="F24" i="2" s="1"/>
  <c r="E45" i="2"/>
  <c r="F45" i="2" s="1"/>
  <c r="E25" i="2"/>
  <c r="F25" i="2" s="1"/>
  <c r="E46" i="2"/>
  <c r="F46" i="2" s="1"/>
  <c r="E47" i="2"/>
  <c r="F47" i="2" s="1"/>
  <c r="F3" i="2" l="1"/>
  <c r="C6" i="1" s="1"/>
  <c r="H29" i="2"/>
  <c r="H9" i="1" s="1"/>
  <c r="H37" i="2"/>
  <c r="H10" i="1" s="1"/>
  <c r="H11" i="2"/>
  <c r="H8" i="1" s="1"/>
  <c r="G3" i="2"/>
  <c r="C8" i="1" s="1"/>
  <c r="H5" i="2"/>
  <c r="H6" i="1" s="1"/>
  <c r="H22" i="2"/>
  <c r="H7" i="1" s="1"/>
  <c r="E19" i="23"/>
  <c r="C18" i="1"/>
  <c r="E19" i="24"/>
  <c r="C19" i="1"/>
  <c r="E19" i="20"/>
  <c r="C15" i="1"/>
  <c r="E19" i="22"/>
  <c r="C17" i="1"/>
  <c r="E19" i="25"/>
  <c r="C20" i="1"/>
  <c r="E19" i="21"/>
  <c r="C16" i="1"/>
  <c r="C14" i="1"/>
  <c r="E1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tc={A3DC8B31-0BB6-3042-8E92-F05947C15B6E}</author>
    <author>tc={EC69C418-ED73-854E-A691-D77D298D1F0D}</author>
  </authors>
  <commentList>
    <comment ref="N2" authorId="0" shapeId="0" xr:uid="{A3DC8B31-0BB6-3042-8E92-F05947C15B6E}">
      <text>
        <t xml:space="preserve">[Threaded comment]
Your version of Excel allows you to read this threaded comment; however, any edits to it will get removed if the file is opened in a newer version of Excel. Learn more: https://go.microsoft.com/fwlink/?linkid=870924
Comment:
    Story points are based on complexity of the assignment, not how long it takes. Start with this assignment as a complexity 5. Compare the next assignment you have on the list more or less complex. Continue rake and stacking the assignment’s complexity. (You can go back and change the complexity). </t>
      </text>
    </comment>
    <comment ref="F12" authorId="1" shapeId="0" xr:uid="{EC69C418-ED73-854E-A691-D77D298D1F0D}">
      <text>
        <t xml:space="preserve">[Threaded comment]
Your version of Excel allows you to read this threaded comment; however, any edits to it will get removed if the file is opened in a newer version of Excel. Learn more: https://go.microsoft.com/fwlink/?linkid=870924
Comment:
    Story points are based on complexity of the assignment, not how long it takes. Start with this assignment as a complexity 5. Compare the next assignment you have on the list more or less complex. Continue rake and stacking the assignment’s complexity. (You can go back and change the complexity). </t>
      </text>
    </comment>
  </commentList>
</comments>
</file>

<file path=xl/sharedStrings.xml><?xml version="1.0" encoding="utf-8"?>
<sst xmlns="http://schemas.openxmlformats.org/spreadsheetml/2006/main" count="666" uniqueCount="331">
  <si>
    <t>Issues</t>
  </si>
  <si>
    <t>Story Points</t>
  </si>
  <si>
    <t>Completed</t>
  </si>
  <si>
    <t>Basic Certification</t>
  </si>
  <si>
    <t>Create Professional Online Profiles</t>
  </si>
  <si>
    <t>Informational Interview Overview</t>
  </si>
  <si>
    <t>Interviewing: VMOCK</t>
  </si>
  <si>
    <t>B1</t>
  </si>
  <si>
    <t>B2</t>
  </si>
  <si>
    <t>B3</t>
  </si>
  <si>
    <t>B4</t>
  </si>
  <si>
    <t>Elevator Pitch: 5 Sentences</t>
  </si>
  <si>
    <t>Silver Certification</t>
  </si>
  <si>
    <t>B0</t>
  </si>
  <si>
    <t>S0</t>
  </si>
  <si>
    <t>S1</t>
  </si>
  <si>
    <t>Completed 100% LinkedIn Profile</t>
  </si>
  <si>
    <t>Completed 100% BYUI Connect Profile</t>
  </si>
  <si>
    <t>Completed 100% Handshake Profile</t>
  </si>
  <si>
    <t>Resume in Green Zone on VMOCK</t>
  </si>
  <si>
    <t>Informational Interview 2</t>
  </si>
  <si>
    <t>Informational Interview 1</t>
  </si>
  <si>
    <t>S3</t>
  </si>
  <si>
    <t>S2</t>
  </si>
  <si>
    <t>S4</t>
  </si>
  <si>
    <t>S5</t>
  </si>
  <si>
    <t>S6</t>
  </si>
  <si>
    <t>S7</t>
  </si>
  <si>
    <t>S8</t>
  </si>
  <si>
    <t>Informational Interview 3</t>
  </si>
  <si>
    <t>Informational Interview 4</t>
  </si>
  <si>
    <t>Informational Interview 5</t>
  </si>
  <si>
    <t>S9</t>
  </si>
  <si>
    <t>S10</t>
  </si>
  <si>
    <t>Portfolio Review</t>
  </si>
  <si>
    <t>P0</t>
  </si>
  <si>
    <t>Resume</t>
  </si>
  <si>
    <t>Cover Letter Template</t>
  </si>
  <si>
    <t>References</t>
  </si>
  <si>
    <t>Company Dossiers</t>
  </si>
  <si>
    <t>Photo</t>
  </si>
  <si>
    <t xml:space="preserve">Elevator Pitch/About </t>
  </si>
  <si>
    <t>Projects</t>
  </si>
  <si>
    <t>P1</t>
  </si>
  <si>
    <t>P2</t>
  </si>
  <si>
    <t>P3</t>
  </si>
  <si>
    <t>P4</t>
  </si>
  <si>
    <t>P5</t>
  </si>
  <si>
    <t>P6</t>
  </si>
  <si>
    <t>Job Search</t>
  </si>
  <si>
    <t>J0</t>
  </si>
  <si>
    <t>Networking List</t>
  </si>
  <si>
    <t>Network Contact List</t>
  </si>
  <si>
    <t>Job Interviewing</t>
  </si>
  <si>
    <t>Ethics in Technology</t>
  </si>
  <si>
    <t>Mental Health &amp; Professional Success</t>
  </si>
  <si>
    <t>Job Application 1</t>
  </si>
  <si>
    <t>Job Application 2</t>
  </si>
  <si>
    <t>Job Application 3</t>
  </si>
  <si>
    <t>J1</t>
  </si>
  <si>
    <t>J2</t>
  </si>
  <si>
    <t>J3</t>
  </si>
  <si>
    <t>J4</t>
  </si>
  <si>
    <t>J5</t>
  </si>
  <si>
    <t>J6</t>
  </si>
  <si>
    <t>J7</t>
  </si>
  <si>
    <t>Professional Development</t>
  </si>
  <si>
    <t>D0</t>
  </si>
  <si>
    <t>D1</t>
  </si>
  <si>
    <t>D2</t>
  </si>
  <si>
    <t>D3</t>
  </si>
  <si>
    <t>D4</t>
  </si>
  <si>
    <t>D5</t>
  </si>
  <si>
    <t>D6</t>
  </si>
  <si>
    <t>Design Your Life: Chap 1: Health, Work, Play, &amp; Love</t>
  </si>
  <si>
    <t>Design Your Life: Chap 2: Work/Life view/compass</t>
  </si>
  <si>
    <t>Design Your Life: Chap 3: Good Times Journal</t>
  </si>
  <si>
    <t>Design Your Life: Chap 4: Mind Map</t>
  </si>
  <si>
    <t>Design Your Life: Chap 5: Odyssey Plans</t>
  </si>
  <si>
    <t>The 2-Hour Job Search: Prioritization (Chap 1-4)</t>
  </si>
  <si>
    <t>The 2-Hour Job Search: Outreach (Chap 5-8)</t>
  </si>
  <si>
    <t>The 2-Hour Job Search: Execution (Chap 9-10)</t>
  </si>
  <si>
    <t>D7</t>
  </si>
  <si>
    <t>D8</t>
  </si>
  <si>
    <t>D9</t>
  </si>
  <si>
    <t>D10</t>
  </si>
  <si>
    <t>Ref</t>
  </si>
  <si>
    <t>Count</t>
  </si>
  <si>
    <t>Day</t>
  </si>
  <si>
    <t>Planned Assignment</t>
  </si>
  <si>
    <t>Scheduled Basic Meeting with Career Services</t>
  </si>
  <si>
    <t>Scheduled Silver Meeting with Career Services</t>
  </si>
  <si>
    <t>Hidden Colum - create a orginal menu list</t>
  </si>
  <si>
    <t>Hidden Column - menu list that removes items as selected</t>
  </si>
  <si>
    <t>Scrum Status Report – Tracking Professional Progress</t>
  </si>
  <si>
    <t>Objective:</t>
  </si>
  <si>
    <t>Practice accountability and reporting on your professional activities using the Agile Scrum Meeting format. This structured status update will help you track progress, manage assignments efficiently, and develop career readiness skills. Additionally, you will engage with three classmates, tracking their progress and planning to foster collaboration and peer accountability.</t>
  </si>
  <si>
    <t>Assignment Overview</t>
  </si>
  <si>
    <t>Since this course is 1 credit, you are expected to complete 3 hours of work per week (semester) or 6 hours per week (block). For every 6 hours of work completed, you will submit a Scrum Status Report:
      Semester students: Submit a report every two weeks.
      Block students: Submit a report weekly.
To receive full points, you must complete the Class Plan assignment, as you will reference your plan in your status updates.</t>
  </si>
  <si>
    <t>Part 1: Scrum Status Report</t>
  </si>
  <si>
    <t>What did you do?</t>
  </si>
  <si>
    <t>Planned</t>
  </si>
  <si>
    <t>Completed?</t>
  </si>
  <si>
    <t>PP1</t>
  </si>
  <si>
    <t>Planning Schedule</t>
  </si>
  <si>
    <t>Done</t>
  </si>
  <si>
    <t>Working</t>
  </si>
  <si>
    <t>Not Started</t>
  </si>
  <si>
    <t>Day 1</t>
  </si>
  <si>
    <t>Day 2</t>
  </si>
  <si>
    <t>Obsticales</t>
  </si>
  <si>
    <t>Day 3</t>
  </si>
  <si>
    <t>Day 4</t>
  </si>
  <si>
    <t>Part 2: Lessons Learned Reflection</t>
  </si>
  <si>
    <t>For each completed assignment, provide a brief lesson learned:
    Something new you learned.
    A mistake and how you corrected it.
    An “Ah-ha” moment or connection to past experiences.
Example Format:
    Lesson Learned 1: Learned how to use the STAR method to structure resume bullet points.
    Lesson Learned 2: Found out the importance of reaching out to multiple professionals for interviews instead of waiting on one.
    Lesson Learned 3: Realized that my LinkedIn profile was missing a strong summary statement.</t>
  </si>
  <si>
    <t>Lesson 1</t>
  </si>
  <si>
    <t>Lesson 2</t>
  </si>
  <si>
    <t>Lesson 3</t>
  </si>
  <si>
    <t>Part 3: SMART Goals for Career Readiness</t>
  </si>
  <si>
    <t>Example Goals:
    SMART Goal 1: Complete three informational interviews with software engineers by the end of next month.
    SMART Goal 2: Earn a LinkedIn Learning certification in data analytics within six weeks.
    SMART Goal 3: Apply to five internship positions before the end of the semester.</t>
  </si>
  <si>
    <t xml:space="preserve">Goal 1: </t>
  </si>
  <si>
    <t xml:space="preserve">Goal 2: </t>
  </si>
  <si>
    <t xml:space="preserve">Goal 3: </t>
  </si>
  <si>
    <t>Complexity</t>
  </si>
  <si>
    <t>Complexity Description</t>
  </si>
  <si>
    <t>CS Example Task</t>
  </si>
  <si>
    <t>1 Point</t>
  </si>
  <si>
    <t>Very simple, minimal effort, well understood</t>
  </si>
  <si>
    <t>Change a button's color in a web app</t>
  </si>
  <si>
    <t>2 Points</t>
  </si>
  <si>
    <t>Simple task, few moving parts</t>
  </si>
  <si>
    <t>Add a new field to a database and update UI</t>
  </si>
  <si>
    <t>3 Points</t>
  </si>
  <si>
    <t>Moderate complexity; some research or testing needed</t>
  </si>
  <si>
    <t>Implement login with form validation</t>
  </si>
  <si>
    <t>5 Points</t>
  </si>
  <si>
    <t>Complex; multiple steps or edge cases</t>
  </si>
  <si>
    <t>Integrate third-party API (e.g., payment gateway)</t>
  </si>
  <si>
    <t>8 Points</t>
  </si>
  <si>
    <t>Very complex; uncertainty, multiple components</t>
  </si>
  <si>
    <t>Build a basic real-time chat feature</t>
  </si>
  <si>
    <t>13 Points</t>
  </si>
  <si>
    <t>Extremely complex or poorly understood</t>
  </si>
  <si>
    <t>Refactor large legacy module or migrate backend</t>
  </si>
  <si>
    <t>21+ Points</t>
  </si>
  <si>
    <r>
      <t xml:space="preserve">Too large – </t>
    </r>
    <r>
      <rPr>
        <b/>
        <sz val="12"/>
        <color theme="1"/>
        <rFont val="Aptos Narrow"/>
        <family val="2"/>
        <scheme val="minor"/>
      </rPr>
      <t>break this down</t>
    </r>
  </si>
  <si>
    <t>“Build entire website” — needs decomposition</t>
  </si>
  <si>
    <t>- "Complete All Silver Certification Requirements" (too broad; break into subtasks)</t>
  </si>
  <si>
    <t>- Upload a photo for portfolio
- Schedule a meeting with Career Services</t>
  </si>
  <si>
    <t>- Create Networking List
- Write 5-sentence Elevator Pitch</t>
  </si>
  <si>
    <t>- Complete LinkedIn or Handshake profile
- Read and reflect on “Design Your Life: Chap 1–2”</t>
  </si>
  <si>
    <t>- Write a resume or cover letter template
- Conduct Informational Interview 1–2</t>
  </si>
  <si>
    <t>- Resume in Green Zone on VMOCK
- Conduct 4–5 Informational Interviews
- Projects section for Portfolio</t>
  </si>
  <si>
    <t>- Prepare for and perform Job Interviews
- Create full Odyssey Plans (Design Your Life: Chap 5)
- Apply to 3 jobs with custom materials</t>
  </si>
  <si>
    <t>Assign 0: Planning Schedule</t>
  </si>
  <si>
    <t xml:space="preserve">Instructions: </t>
  </si>
  <si>
    <t xml:space="preserve">Read over each of the assignments in the Backlog (found in iLearn course) 
In the Planning Assignment column, select which task you plan on completing for each day of the semester.  </t>
  </si>
  <si>
    <t>Class Example</t>
  </si>
  <si>
    <t>Story Points Chart</t>
  </si>
  <si>
    <t>B5</t>
  </si>
  <si>
    <t>Hidden</t>
  </si>
  <si>
    <t>Links to artifacts</t>
  </si>
  <si>
    <t>Day 5</t>
  </si>
  <si>
    <t>Day 6</t>
  </si>
  <si>
    <t>Percent Complete</t>
  </si>
  <si>
    <t>Planned/Scheduled</t>
  </si>
  <si>
    <t>Completed Tasks</t>
  </si>
  <si>
    <t>Story Points Assigned</t>
  </si>
  <si>
    <t>Week 01</t>
  </si>
  <si>
    <t>Totals</t>
  </si>
  <si>
    <t>Hrs/Task</t>
  </si>
  <si>
    <t>Velocity</t>
  </si>
  <si>
    <t>Lesson 4</t>
  </si>
  <si>
    <t>Lesson 5</t>
  </si>
  <si>
    <t>Lesson 6</t>
  </si>
  <si>
    <t>See next weeks for status</t>
  </si>
  <si>
    <t>Actual Hrs</t>
  </si>
  <si>
    <r>
      <t xml:space="preserve">Based on your progress, create three SMART Goals to start at the end of the semester toward your Career Readiness.
SMART Goal Criteria:     </t>
    </r>
    <r>
      <rPr>
        <b/>
        <sz val="12"/>
        <color theme="1"/>
        <rFont val="Aptos Narrow"/>
        <family val="2"/>
        <scheme val="minor"/>
      </rPr>
      <t>S</t>
    </r>
    <r>
      <rPr>
        <sz val="12"/>
        <color theme="1"/>
        <rFont val="Aptos Narrow"/>
        <family val="2"/>
        <scheme val="minor"/>
      </rPr>
      <t xml:space="preserve">pecific    </t>
    </r>
    <r>
      <rPr>
        <b/>
        <sz val="12"/>
        <color theme="1"/>
        <rFont val="Aptos Narrow"/>
        <family val="2"/>
        <scheme val="minor"/>
      </rPr>
      <t>M</t>
    </r>
    <r>
      <rPr>
        <sz val="12"/>
        <color theme="1"/>
        <rFont val="Aptos Narrow"/>
        <family val="2"/>
        <scheme val="minor"/>
      </rPr>
      <t xml:space="preserve">easurable     </t>
    </r>
    <r>
      <rPr>
        <b/>
        <sz val="12"/>
        <color theme="1"/>
        <rFont val="Aptos Narrow"/>
        <family val="2"/>
        <scheme val="minor"/>
      </rPr>
      <t>A</t>
    </r>
    <r>
      <rPr>
        <sz val="12"/>
        <color theme="1"/>
        <rFont val="Aptos Narrow"/>
        <family val="2"/>
        <scheme val="minor"/>
      </rPr>
      <t xml:space="preserve">chievable     </t>
    </r>
    <r>
      <rPr>
        <b/>
        <sz val="12"/>
        <color theme="1"/>
        <rFont val="Aptos Narrow"/>
        <family val="2"/>
        <scheme val="minor"/>
      </rPr>
      <t>R</t>
    </r>
    <r>
      <rPr>
        <sz val="12"/>
        <color theme="1"/>
        <rFont val="Aptos Narrow"/>
        <family val="2"/>
        <scheme val="minor"/>
      </rPr>
      <t xml:space="preserve">ealistic     </t>
    </r>
    <r>
      <rPr>
        <b/>
        <sz val="12"/>
        <color theme="1"/>
        <rFont val="Aptos Narrow"/>
        <family val="2"/>
        <scheme val="minor"/>
      </rPr>
      <t>T</t>
    </r>
    <r>
      <rPr>
        <sz val="12"/>
        <color theme="1"/>
        <rFont val="Aptos Narrow"/>
        <family val="2"/>
        <scheme val="minor"/>
      </rPr>
      <t>ime-bound</t>
    </r>
  </si>
  <si>
    <t>Week 02</t>
  </si>
  <si>
    <t>Assignment 1</t>
  </si>
  <si>
    <t>Assignment 1: Status</t>
  </si>
  <si>
    <t>Team member 1</t>
  </si>
  <si>
    <t>Team Member 2</t>
  </si>
  <si>
    <t>Team Member 3</t>
  </si>
  <si>
    <t>Team Member 4</t>
  </si>
  <si>
    <t>Week 03</t>
  </si>
  <si>
    <t>Week 04</t>
  </si>
  <si>
    <t>Week 05</t>
  </si>
  <si>
    <t>Week 06</t>
  </si>
  <si>
    <t>Week 07</t>
  </si>
  <si>
    <t>Additional Tasks</t>
  </si>
  <si>
    <t>A1</t>
  </si>
  <si>
    <t>A0</t>
  </si>
  <si>
    <t>A2</t>
  </si>
  <si>
    <t>A3</t>
  </si>
  <si>
    <t>A4</t>
  </si>
  <si>
    <t>Assignment 1 Planned Velocity</t>
  </si>
  <si>
    <t>Assignment 2 Planned Velocity</t>
  </si>
  <si>
    <t>Assignment 3 Planned Velocity</t>
  </si>
  <si>
    <t>Assignment 5 Planned Velocity</t>
  </si>
  <si>
    <t>Assignment 4 Planned Velocity</t>
  </si>
  <si>
    <t>Assignment 6 Planned Velocity</t>
  </si>
  <si>
    <t>Assignment 7 Planned Velocity</t>
  </si>
  <si>
    <t>Class  Status</t>
  </si>
  <si>
    <t>Portfolio</t>
  </si>
  <si>
    <t>What are you planning on doing?</t>
  </si>
  <si>
    <t xml:space="preserve">Average </t>
  </si>
  <si>
    <t>Total (Velocity)</t>
  </si>
  <si>
    <t>Day 7</t>
  </si>
  <si>
    <t>Day 8</t>
  </si>
  <si>
    <t>Day 9</t>
  </si>
  <si>
    <t>Day 10</t>
  </si>
  <si>
    <t>Day 11</t>
  </si>
  <si>
    <t>Day 12</t>
  </si>
  <si>
    <t>Day 13</t>
  </si>
  <si>
    <t>Day 14</t>
  </si>
  <si>
    <t>Day 15+</t>
  </si>
  <si>
    <t>Work on your goals</t>
  </si>
  <si>
    <t>Work on your odyssy plan</t>
  </si>
  <si>
    <t>Find an Internship</t>
  </si>
  <si>
    <t>Plan for Graduate school</t>
  </si>
  <si>
    <t>Find a full time job</t>
  </si>
  <si>
    <t>test1</t>
  </si>
  <si>
    <t>test 2</t>
  </si>
  <si>
    <t>test 3</t>
  </si>
  <si>
    <t>test 4</t>
  </si>
  <si>
    <t>Scheduled</t>
  </si>
  <si>
    <t>Actual Hours</t>
  </si>
  <si>
    <t>Linke to Artifacts</t>
  </si>
  <si>
    <t>Hidden status</t>
  </si>
  <si>
    <t>SP Complete</t>
  </si>
  <si>
    <t>Avg Hrs/Task</t>
  </si>
  <si>
    <t xml:space="preserve">Personal </t>
  </si>
  <si>
    <t>Assignment 2</t>
  </si>
  <si>
    <t>Assignment 3</t>
  </si>
  <si>
    <t>Assignment 4</t>
  </si>
  <si>
    <t>Assignment 5</t>
  </si>
  <si>
    <t>Assignment 6</t>
  </si>
  <si>
    <t>Assignment 7</t>
  </si>
  <si>
    <t>Team Member</t>
  </si>
  <si>
    <t>1</t>
  </si>
  <si>
    <t>2</t>
  </si>
  <si>
    <t>3</t>
  </si>
  <si>
    <t>4</t>
  </si>
  <si>
    <t>5</t>
  </si>
  <si>
    <t>Milestones</t>
  </si>
  <si>
    <t>Tasking</t>
  </si>
  <si>
    <t>Team member tasking</t>
  </si>
  <si>
    <t>BackLog</t>
  </si>
  <si>
    <t>Instructions:</t>
  </si>
  <si>
    <r>
      <t xml:space="preserve">For your first assignment you will need to fill out A0_Plan
Each week you will fill out the corresponding Ax_Status tab along with your Team Status. 
Note the gray fields are the field you need to change. All other fields are formulas that will populate back to this page's status.  
</t>
    </r>
    <r>
      <rPr>
        <b/>
        <sz val="12"/>
        <color theme="1"/>
        <rFont val="Aptos Narrow"/>
        <scheme val="minor"/>
      </rPr>
      <t>Submit a copy of this file, updated each week.</t>
    </r>
    <r>
      <rPr>
        <sz val="12"/>
        <color theme="1"/>
        <rFont val="Aptos Narrow"/>
        <family val="2"/>
        <scheme val="minor"/>
      </rPr>
      <t xml:space="preserve"> </t>
    </r>
  </si>
  <si>
    <t xml:space="preserve">Assign story points to each of the assignments, based on the complexity of the task. </t>
  </si>
  <si>
    <t xml:space="preserve">Examine the Story Point chart to the right. Mouse over and Read the comment in the Story Point column's title (below).
</t>
  </si>
  <si>
    <t xml:space="preserve">Verify that the Planned Velocity Chart has a even variance and trend.  </t>
  </si>
  <si>
    <t>Assignment 7: Status</t>
  </si>
  <si>
    <t>Assignment 6: Status</t>
  </si>
  <si>
    <t>Assignment 5: Status</t>
  </si>
  <si>
    <t>Assignment 4: Status</t>
  </si>
  <si>
    <t>Assignment 3: Status</t>
  </si>
  <si>
    <t>Assignment 2: Status</t>
  </si>
  <si>
    <t>1_B1_Scheduled Basic Meeting with Career Services</t>
  </si>
  <si>
    <t>17_P2_Resume</t>
  </si>
  <si>
    <t>21_P6_Projects</t>
  </si>
  <si>
    <t>0_PP1_Planning Schedule</t>
  </si>
  <si>
    <t>5_B5_Elevator Pitch: 5 Sentences</t>
  </si>
  <si>
    <t>7_S2_Completed 100% LinkedIn Profile</t>
  </si>
  <si>
    <t>9_S4_Completed 100% Handshake Profile</t>
  </si>
  <si>
    <t>8_S3_Completed 100% BYUI Connect Profile</t>
  </si>
  <si>
    <t>16_P1_Photo</t>
  </si>
  <si>
    <t>2_B2_Create Professional Online Profiles</t>
  </si>
  <si>
    <t>3_B3_Informational Interview Overview</t>
  </si>
  <si>
    <t>18_P3_Cover Letter Template</t>
  </si>
  <si>
    <t xml:space="preserve">20_P5_Elevator Pitch/About </t>
  </si>
  <si>
    <t>4_B4_Interviewing: VMOCK</t>
  </si>
  <si>
    <t>10_S5_Resume in Green Zone on VMOCK</t>
  </si>
  <si>
    <t>11_S6_Informational Interview 1</t>
  </si>
  <si>
    <t>6_S1_Scheduled Silver Meeting with Career Services</t>
  </si>
  <si>
    <t>12_S7_Informational Interview 2</t>
  </si>
  <si>
    <t>19_P4_References</t>
  </si>
  <si>
    <t>22_J1_Networking List</t>
  </si>
  <si>
    <t>29_D1_Ethics in Technology</t>
  </si>
  <si>
    <t>13_S8_Informational Interview 3</t>
  </si>
  <si>
    <t>31_D3_Design Your Life: Chap 1: Health, Work, Play, &amp; Love</t>
  </si>
  <si>
    <t>25_J4_Job Application 1</t>
  </si>
  <si>
    <t>32_D4_Design Your Life: Chap 2: Work/Life view/compass</t>
  </si>
  <si>
    <t>33_D5_Design Your Life: Chap 3: Good Times Journal</t>
  </si>
  <si>
    <t>34_D6_Design Your Life: Chap 4: Mind Map</t>
  </si>
  <si>
    <t>35_D7_Design Your Life: Chap 5: Odyssey Plans</t>
  </si>
  <si>
    <t>36_D8_The 2-Hour Job Search: Prioritization (Chap 1-4)</t>
  </si>
  <si>
    <t>26_J5_Job Application 2</t>
  </si>
  <si>
    <t>37_D9_The 2-Hour Job Search: Outreach (Chap 5-8)</t>
  </si>
  <si>
    <t>38_D10_The 2-Hour Job Search: Execution (Chap 9-10)</t>
  </si>
  <si>
    <t>39_A1_test1</t>
  </si>
  <si>
    <t>40_A2_test 2</t>
  </si>
  <si>
    <t>23_J2_Network Contact List</t>
  </si>
  <si>
    <t>14_S9_Informational Interview 4</t>
  </si>
  <si>
    <t>30_D2_Mental Health &amp; Professional Success</t>
  </si>
  <si>
    <t>27_J6_Job Application 3</t>
  </si>
  <si>
    <t>15_S10_Informational Interview 5</t>
  </si>
  <si>
    <t>24_J3_Company Dossiers</t>
  </si>
  <si>
    <t>41_A3_test 3</t>
  </si>
  <si>
    <t>42_A4_test 4</t>
  </si>
  <si>
    <t>https://github.com/AlejoAlegreBustos/Machine-learning-projects/blob/main/CSE%20300/StudentTrackingAssignments.xlsx</t>
  </si>
  <si>
    <t>https://github.com/AlejoAlegreBustos/Machine-learning-projects/blob/main/CSE%20300/Alejo%20Alegre%20Bustos%20-%20Resume.pdf</t>
  </si>
  <si>
    <t>https://github.com/AlejoAlegreBustos/Machine-learning-projects/blob/main/CSE%20300/speach-elevetaro.docx</t>
  </si>
  <si>
    <t>https://byui.joinhandshake.com/profiles/fbc2a9</t>
  </si>
  <si>
    <t>from my perspective, the best to do first is an introspection about our life, to see which jar is full or not in our life(health, work, play, happiness, and love). We can start working from there, after that, it depends on us, our lifestyle, and long-term goals. i think one of the best things we can do is to set priorities in these four sections and build from there.</t>
  </si>
  <si>
    <t>n/a</t>
  </si>
  <si>
    <t>Planning my schedule help me to work by pieces a many things, I think it’s a great way to learn in deep a specific subject</t>
  </si>
  <si>
    <t>I met with a Professor this week to chek my resume and he pointed many things that were in my resume but with some adjustments make a better impact</t>
  </si>
  <si>
    <t>It gave me a picture of how to choose the right priorities for the life that I want to live</t>
  </si>
  <si>
    <t>It help me to briefly introduce my self to a strenger without doubts or time thinking about what I do</t>
  </si>
  <si>
    <t>I learned how to organize my resume</t>
  </si>
  <si>
    <t>It was a great chapter, it's really great to already have a compas that govern every other aspects in my life. I think the gospel of Jesus-Christ is the best compas we can have in our life, from there we can start thinking about working and what impact we can let it have in our life.</t>
  </si>
  <si>
    <t>Connect with people: Networking</t>
  </si>
  <si>
    <t>Identify requirements to fill</t>
  </si>
  <si>
    <t>https://ces.peoplegrove.com/profile/alejoalegrebustos/</t>
  </si>
  <si>
    <t>https://app.joinhandshake.com/stu/appointments/16395626</t>
  </si>
  <si>
    <t>This chapter is all about tracking your days to notice what actually gives you energy and makes you feel alive. For a few weeks, you write down what you do, how much energy you had, and how engaged you felt during each activity. The point is to catch the moments when time flies, when you’re fully into something, or when you feel drained. Once you look back at your notes, patterns start to show—things you really enjoy, the settings where you thrive, the kind of work or interactions that light you up. It’s not about what you think you “should” like, but about what your own experience is telling you.</t>
  </si>
  <si>
    <t>I think is a great resource to understand your chances to get a job by traditional ways</t>
  </si>
  <si>
    <t>It  a great place to know connect with people that is currently working, they are really kind and always willing to give you tips and feedback</t>
  </si>
  <si>
    <t>great book chapter, I never thought about a good times journar, but it makes sense if you want to really enjoy something that you are going to do for 50 years like work</t>
  </si>
  <si>
    <t>still working on this</t>
  </si>
  <si>
    <t>I never heard about it before, it is a great way to know what a company offers, the enviroment, what they propose to the employee. Also, to understan what I need to know and to do for some day work there</t>
  </si>
  <si>
    <t>After you spot the paterns tought in chapter 3, the next step is to open up possibilities with a mind map. You start with a word or idea from your journal maybe something like “teaching”,“outdoors” or “design.” Put it in the center of a page and let your thoughts branch out. Write down anything that comes to mind, no matter how random. Then branch those ideas again and see where they lead. The goal is to break out of straight line thinking and discover connections or paths you wouldn’t see otherwise.</t>
  </si>
  <si>
    <t>the idea to draw your thoughts and ideas in a paper is always good, even if it's not for a work decision, it will help to vizualize your goals</t>
  </si>
  <si>
    <t>short time for informational interviews</t>
  </si>
  <si>
    <t>Great way to present myself, even to my own family, now I am not loosing time thinking for a good answer for that</t>
  </si>
  <si>
    <t>It was a great way to understand where and in what position I want to work, it gave me a better understanding about the diferencies between work positions in companies</t>
  </si>
  <si>
    <t>It was great to think how my skills and experiences could be a good fit for the positions I am applying for, it truly is the breach between the application requirements and my resume</t>
  </si>
  <si>
    <t>It helps me to have something to show to someone when they aske me about my academic experience and work 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</si>
</sst>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8" x14ac:knownFonts="1">
    <font>
      <sz val="12"/>
      <color theme="1"/>
      <name val="Aptos Narrow"/>
      <family val="2"/>
      <scheme val="minor"/>
    </font>
    <font>
      <sz val="11"/>
      <color theme="1"/>
      <name val="Aptos Narrow"/>
      <family val="2"/>
      <scheme val="minor"/>
    </font>
    <font>
      <b/>
      <sz val="12"/>
      <color theme="1"/>
      <name val="Aptos Narrow"/>
      <scheme val="minor"/>
    </font>
    <font>
      <b/>
      <sz val="16"/>
      <color theme="1"/>
      <name val="Aptos Narrow"/>
      <scheme val="minor"/>
    </font>
    <font>
      <b/>
      <sz val="12"/>
      <color theme="1"/>
      <name val="Aptos Narrow"/>
      <family val="2"/>
      <scheme val="minor"/>
    </font>
    <font>
      <b/>
      <sz val="13.5"/>
      <color theme="1"/>
      <name val="Aptos Narrow"/>
      <family val="2"/>
      <scheme val="minor"/>
    </font>
    <font>
      <sz val="12"/>
      <color theme="1"/>
      <name val="Aptos Narrow"/>
      <scheme val="minor"/>
    </font>
    <font>
      <sz val="12"/>
      <color theme="0"/>
      <name val="Aptos Narrow"/>
      <family val="2"/>
      <scheme val="minor"/>
    </font>
    <font>
      <b/>
      <sz val="20"/>
      <color theme="1"/>
      <name val="Aptos Narrow"/>
      <scheme val="minor"/>
    </font>
    <font>
      <sz val="20"/>
      <color theme="1"/>
      <name val="Aptos Narrow"/>
      <scheme val="minor"/>
    </font>
    <font>
      <sz val="8"/>
      <color theme="1"/>
      <name val="Aptos Narrow"/>
      <family val="2"/>
      <scheme val="minor"/>
    </font>
    <font>
      <b/>
      <i/>
      <sz val="12"/>
      <color theme="1"/>
      <name val="Aptos Narrow"/>
      <family val="2"/>
      <scheme val="minor"/>
    </font>
    <font>
      <b/>
      <sz val="16"/>
      <color theme="1"/>
      <name val="Aptos Narrow"/>
      <family val="2"/>
      <scheme val="minor"/>
    </font>
    <font>
      <b/>
      <sz val="18"/>
      <color theme="1"/>
      <name val="Aptos Narrow"/>
      <family val="2"/>
      <scheme val="minor"/>
    </font>
    <font>
      <b/>
      <sz val="12"/>
      <color theme="0"/>
      <name val="Aptos Narrow"/>
      <family val="2"/>
      <scheme val="minor"/>
    </font>
    <font>
      <sz val="24"/>
      <color theme="1"/>
      <name val="Aptos Narrow"/>
      <family val="2"/>
      <scheme val="minor"/>
    </font>
    <font>
      <b/>
      <sz val="26"/>
      <color theme="1"/>
      <name val="Aptos Narrow"/>
      <scheme val="minor"/>
    </font>
    <font>
      <u/>
      <sz val="12"/>
      <color theme="10"/>
      <name val="Aptos Narrow"/>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C000"/>
        <bgColor indexed="64"/>
      </patternFill>
    </fill>
    <fill>
      <patternFill patternType="solid">
        <fgColor rgb="FF00B0F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7" fillId="0" borderId="0" applyNumberFormat="0" applyFill="0" applyBorder="0" applyAlignment="0" applyProtection="0"/>
  </cellStyleXfs>
  <cellXfs count="81">
    <xf numFmtId="0" fontId="0" fillId="0" borderId="0" xfId="0"/>
    <xf numFmtId="0" fontId="2" fillId="0" borderId="0" xfId="0" applyFont="1"/>
    <xf numFmtId="0" fontId="3" fillId="0" borderId="0" xfId="0" applyFont="1"/>
    <xf numFmtId="0" fontId="0" fillId="2" borderId="0" xfId="0" applyFill="1"/>
    <xf numFmtId="0" fontId="5" fillId="0" borderId="0" xfId="0" applyFont="1"/>
    <xf numFmtId="0" fontId="4" fillId="0" borderId="0" xfId="0" applyFont="1"/>
    <xf numFmtId="0" fontId="6" fillId="0" borderId="0" xfId="0" applyFont="1"/>
    <xf numFmtId="0" fontId="0" fillId="2" borderId="1" xfId="0" applyFill="1" applyBorder="1"/>
    <xf numFmtId="0" fontId="0" fillId="0" borderId="1" xfId="0" applyBorder="1"/>
    <xf numFmtId="0" fontId="4" fillId="0" borderId="1" xfId="0" applyFont="1" applyBorder="1"/>
    <xf numFmtId="0" fontId="0" fillId="0" borderId="1" xfId="0" quotePrefix="1" applyBorder="1" applyAlignment="1">
      <alignment wrapText="1"/>
    </xf>
    <xf numFmtId="0" fontId="8" fillId="0" borderId="0" xfId="0" applyFont="1"/>
    <xf numFmtId="0" fontId="9" fillId="0" borderId="0" xfId="0" applyFont="1"/>
    <xf numFmtId="0" fontId="2" fillId="2" borderId="0" xfId="0" applyFont="1" applyFill="1"/>
    <xf numFmtId="0" fontId="6" fillId="2" borderId="0" xfId="0" applyFont="1" applyFill="1"/>
    <xf numFmtId="164" fontId="0" fillId="0" borderId="0" xfId="0" applyNumberFormat="1"/>
    <xf numFmtId="0" fontId="0" fillId="0" borderId="0" xfId="0" applyAlignment="1">
      <alignment horizontal="left" vertical="top" wrapText="1"/>
    </xf>
    <xf numFmtId="0" fontId="10" fillId="0" borderId="0" xfId="0" applyFont="1"/>
    <xf numFmtId="0" fontId="0" fillId="3" borderId="0" xfId="0" applyFill="1"/>
    <xf numFmtId="0" fontId="7" fillId="3" borderId="0" xfId="0" applyFont="1" applyFill="1"/>
    <xf numFmtId="0" fontId="0" fillId="0" borderId="0" xfId="0" applyAlignment="1">
      <alignment vertical="top" wrapText="1"/>
    </xf>
    <xf numFmtId="0" fontId="0" fillId="2" borderId="10"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2" borderId="10" xfId="0" applyFill="1" applyBorder="1"/>
    <xf numFmtId="0" fontId="0" fillId="2" borderId="11" xfId="0" applyFill="1" applyBorder="1"/>
    <xf numFmtId="0" fontId="0" fillId="2" borderId="12" xfId="0" applyFill="1" applyBorder="1"/>
    <xf numFmtId="0" fontId="11" fillId="0" borderId="0" xfId="0" applyFont="1" applyAlignment="1">
      <alignment horizontal="right"/>
    </xf>
    <xf numFmtId="0" fontId="11" fillId="0" borderId="0" xfId="0" applyFont="1"/>
    <xf numFmtId="0" fontId="0" fillId="0" borderId="0" xfId="0" applyAlignment="1">
      <alignment vertical="top"/>
    </xf>
    <xf numFmtId="0" fontId="7" fillId="4" borderId="0" xfId="0" applyFont="1" applyFill="1"/>
    <xf numFmtId="0" fontId="13" fillId="0" borderId="0" xfId="0" applyFont="1" applyAlignment="1">
      <alignment horizontal="center"/>
    </xf>
    <xf numFmtId="0" fontId="0" fillId="5" borderId="1" xfId="0" applyFill="1" applyBorder="1"/>
    <xf numFmtId="0" fontId="4" fillId="0" borderId="0" xfId="0" applyFont="1" applyAlignment="1">
      <alignment horizontal="right"/>
    </xf>
    <xf numFmtId="0" fontId="14" fillId="3" borderId="0" xfId="0" applyFont="1" applyFill="1"/>
    <xf numFmtId="0" fontId="4" fillId="4" borderId="0" xfId="0" applyFont="1" applyFill="1" applyAlignment="1">
      <alignment horizontal="right"/>
    </xf>
    <xf numFmtId="0" fontId="12" fillId="0" borderId="0" xfId="0" applyFont="1"/>
    <xf numFmtId="9" fontId="0" fillId="0" borderId="0" xfId="0" applyNumberFormat="1"/>
    <xf numFmtId="0" fontId="1" fillId="0" borderId="0" xfId="0" applyFont="1"/>
    <xf numFmtId="165" fontId="0" fillId="0" borderId="0" xfId="0" applyNumberFormat="1"/>
    <xf numFmtId="0" fontId="4" fillId="0" borderId="0" xfId="0" applyFont="1" applyAlignment="1">
      <alignment wrapText="1"/>
    </xf>
    <xf numFmtId="0" fontId="0" fillId="6" borderId="0" xfId="0" applyFill="1"/>
    <xf numFmtId="0" fontId="2" fillId="6" borderId="0" xfId="0" applyFont="1" applyFill="1"/>
    <xf numFmtId="0" fontId="0" fillId="7" borderId="0" xfId="0" applyFill="1"/>
    <xf numFmtId="0" fontId="2" fillId="7" borderId="0" xfId="0" applyFont="1" applyFill="1"/>
    <xf numFmtId="0" fontId="0" fillId="8" borderId="0" xfId="0" applyFill="1"/>
    <xf numFmtId="0" fontId="2" fillId="8" borderId="0" xfId="0" applyFont="1" applyFill="1"/>
    <xf numFmtId="0" fontId="0" fillId="9" borderId="0" xfId="0" applyFill="1"/>
    <xf numFmtId="0" fontId="2" fillId="9" borderId="0" xfId="0" applyFont="1" applyFill="1"/>
    <xf numFmtId="0" fontId="0" fillId="10" borderId="0" xfId="0" applyFill="1"/>
    <xf numFmtId="0" fontId="2" fillId="10" borderId="0" xfId="0" applyFont="1" applyFill="1"/>
    <xf numFmtId="0" fontId="0" fillId="11" borderId="0" xfId="0" applyFill="1"/>
    <xf numFmtId="0" fontId="4" fillId="11" borderId="0" xfId="0" applyFont="1" applyFill="1"/>
    <xf numFmtId="0" fontId="0" fillId="2" borderId="1" xfId="0" applyFill="1" applyBorder="1" applyAlignment="1">
      <alignment wrapText="1"/>
    </xf>
    <xf numFmtId="0" fontId="17" fillId="2" borderId="1" xfId="1" applyFill="1" applyBorder="1"/>
    <xf numFmtId="0" fontId="0" fillId="2" borderId="10" xfId="0" applyFill="1" applyBorder="1" applyAlignment="1">
      <alignment wrapText="1"/>
    </xf>
    <xf numFmtId="0" fontId="0" fillId="2" borderId="11" xfId="0" applyFill="1" applyBorder="1" applyAlignment="1">
      <alignment wrapText="1"/>
    </xf>
    <xf numFmtId="0" fontId="0" fillId="2" borderId="12" xfId="0" applyFill="1" applyBorder="1" applyAlignment="1">
      <alignment wrapText="1"/>
    </xf>
    <xf numFmtId="0" fontId="0" fillId="0" borderId="0" xfId="0" applyAlignment="1">
      <alignment wrapText="1"/>
    </xf>
    <xf numFmtId="0" fontId="0" fillId="2" borderId="1" xfId="0" applyFill="1" applyBorder="1" applyAlignment="1">
      <alignment horizontal="center" wrapText="1"/>
    </xf>
    <xf numFmtId="0" fontId="0" fillId="0" borderId="0" xfId="0" applyAlignment="1">
      <alignment horizontal="left" vertical="top" wrapText="1"/>
    </xf>
    <xf numFmtId="0" fontId="16" fillId="0" borderId="0" xfId="0" applyFont="1" applyAlignment="1">
      <alignment horizontal="center"/>
    </xf>
    <xf numFmtId="0" fontId="15" fillId="0" borderId="0" xfId="0" applyFont="1" applyAlignment="1">
      <alignment horizontal="center"/>
    </xf>
    <xf numFmtId="0" fontId="2" fillId="6" borderId="0" xfId="0" applyFont="1" applyFill="1" applyAlignment="1">
      <alignment horizontal="left" vertical="top" wrapText="1"/>
    </xf>
    <xf numFmtId="0" fontId="2" fillId="6" borderId="0" xfId="0" applyFont="1" applyFill="1" applyAlignment="1">
      <alignment horizontal="left" vertical="top"/>
    </xf>
    <xf numFmtId="0" fontId="0" fillId="6" borderId="0" xfId="0" applyFill="1" applyAlignment="1">
      <alignment horizontal="left" vertical="top" wrapText="1"/>
    </xf>
    <xf numFmtId="0" fontId="0" fillId="2" borderId="10"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0" xfId="0" applyFill="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wrapText="1"/>
    </xf>
    <xf numFmtId="0" fontId="0" fillId="2" borderId="11" xfId="0" applyFill="1" applyBorder="1" applyAlignment="1">
      <alignment horizontal="center" wrapText="1"/>
    </xf>
    <xf numFmtId="0" fontId="0" fillId="2" borderId="12" xfId="0" applyFill="1" applyBorder="1" applyAlignment="1">
      <alignment horizontal="center" wrapText="1"/>
    </xf>
  </cellXfs>
  <cellStyles count="2">
    <cellStyle name="Hyperlink" xfId="1" builtinId="8"/>
    <cellStyle name="Normal" xfId="0" builtinId="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4" formatCode="0.0%"/>
    </dxf>
    <dxf>
      <font>
        <b/>
        <i val="0"/>
        <strike val="0"/>
        <condense val="0"/>
        <extend val="0"/>
        <outline val="0"/>
        <shadow val="0"/>
        <u val="none"/>
        <vertAlign val="baseline"/>
        <sz val="12"/>
        <color theme="1"/>
        <name val="Aptos Narrow"/>
        <family val="2"/>
        <scheme val="minor"/>
      </font>
      <alignment horizontal="right" vertical="bottom" textRotation="0" wrapText="0" indent="0" justifyLastLine="0" shrinkToFit="0" readingOrder="0"/>
    </dxf>
    <dxf>
      <numFmt numFmtId="13" formatCode="0%"/>
    </dxf>
    <dxf>
      <font>
        <b/>
        <i val="0"/>
        <strike val="0"/>
        <condense val="0"/>
        <extend val="0"/>
        <outline val="0"/>
        <shadow val="0"/>
        <u val="none"/>
        <vertAlign val="baseline"/>
        <sz val="12"/>
        <color theme="1"/>
        <name val="Aptos Narrow"/>
        <family val="2"/>
        <scheme val="minor"/>
      </font>
    </dxf>
    <dxf>
      <font>
        <b/>
        <i val="0"/>
        <strike val="0"/>
        <condense val="0"/>
        <extend val="0"/>
        <outline val="0"/>
        <shadow val="0"/>
        <u val="none"/>
        <vertAlign val="baseline"/>
        <sz val="12"/>
        <color theme="1"/>
        <name val="Aptos Narrow"/>
        <family val="2"/>
        <scheme val="minor"/>
      </font>
    </dxf>
    <dxf>
      <numFmt numFmtId="165" formatCode="0.0"/>
    </dxf>
    <dxf>
      <font>
        <b/>
        <i val="0"/>
        <strike val="0"/>
        <condense val="0"/>
        <extend val="0"/>
        <outline val="0"/>
        <shadow val="0"/>
        <u val="none"/>
        <vertAlign val="baseline"/>
        <sz val="12"/>
        <color theme="1"/>
        <name val="Aptos Narrow"/>
        <family val="2"/>
        <scheme val="minor"/>
      </font>
      <alignment horizontal="right" vertical="bottom" textRotation="0" wrapText="0" indent="0" justifyLastLine="0" shrinkToFit="0" readingOrder="0"/>
    </dxf>
    <dxf>
      <font>
        <b/>
        <i val="0"/>
        <strike val="0"/>
        <condense val="0"/>
        <extend val="0"/>
        <outline val="0"/>
        <shadow val="0"/>
        <u val="none"/>
        <vertAlign val="baseline"/>
        <sz val="12"/>
        <color theme="1"/>
        <name val="Aptos Narrow"/>
        <family val="2"/>
        <scheme val="minor"/>
      </font>
    </dxf>
    <dxf>
      <font>
        <b/>
        <i val="0"/>
        <strike val="0"/>
        <condense val="0"/>
        <extend val="0"/>
        <outline val="0"/>
        <shadow val="0"/>
        <u val="none"/>
        <vertAlign val="baseline"/>
        <sz val="12"/>
        <color theme="1"/>
        <name val="Aptos Narrow"/>
        <family val="2"/>
        <scheme val="minor"/>
      </font>
      <alignment horizontal="right" vertical="bottom" textRotation="0" wrapText="0" indent="0" justifyLastLine="0" shrinkToFit="0" readingOrder="0"/>
    </dxf>
    <dxf>
      <font>
        <b/>
        <i val="0"/>
        <strike val="0"/>
        <condense val="0"/>
        <extend val="0"/>
        <outline val="0"/>
        <shadow val="0"/>
        <u val="none"/>
        <vertAlign val="baseline"/>
        <sz val="12"/>
        <color theme="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Planned VelOCITY</a:t>
            </a:r>
            <a:r>
              <a:rPr lang="en-US" baseline="0"/>
              <a:t> Chart</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ndard"/>
        <c:varyColors val="0"/>
        <c:ser>
          <c:idx val="0"/>
          <c:order val="0"/>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trendline>
            <c:spPr>
              <a:ln w="28575" cap="rnd">
                <a:solidFill>
                  <a:schemeClr val="lt1">
                    <a:alpha val="50000"/>
                  </a:schemeClr>
                </a:solidFill>
                <a:round/>
              </a:ln>
              <a:effectLst/>
            </c:spPr>
            <c:trendlineType val="linear"/>
            <c:dispRSqr val="0"/>
            <c:dispEq val="0"/>
          </c:trendline>
          <c:cat>
            <c:strRef>
              <c:f>(A0_Plan!$E$20,A0_Plan!$E$28,A0_Plan!$E$36,A0_Plan!$E$44,A0_Plan!$E$52,A0_Plan!$E$60,A0_Plan!$E$68)</c:f>
              <c:strCache>
                <c:ptCount val="7"/>
                <c:pt idx="0">
                  <c:v>Assignment 1 Planned Velocity</c:v>
                </c:pt>
                <c:pt idx="1">
                  <c:v>Assignment 2 Planned Velocity</c:v>
                </c:pt>
                <c:pt idx="2">
                  <c:v>Assignment 3 Planned Velocity</c:v>
                </c:pt>
                <c:pt idx="3">
                  <c:v>Assignment 4 Planned Velocity</c:v>
                </c:pt>
                <c:pt idx="4">
                  <c:v>Assignment 5 Planned Velocity</c:v>
                </c:pt>
                <c:pt idx="5">
                  <c:v>Assignment 6 Planned Velocity</c:v>
                </c:pt>
                <c:pt idx="6">
                  <c:v>Assignment 7 Planned Velocity</c:v>
                </c:pt>
              </c:strCache>
            </c:strRef>
          </c:cat>
          <c:val>
            <c:numRef>
              <c:f>(A0_Plan!$F$20,A0_Plan!$F$28,A0_Plan!$F$36,A0_Plan!$F$44,A0_Plan!$F$52,A0_Plan!$F$60,A0_Plan!$F$68)</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75B2-47A5-98CB-35AE0F3E9C80}"/>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2040659024"/>
        <c:axId val="375218800"/>
      </c:lineChart>
      <c:catAx>
        <c:axId val="2040659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375218800"/>
        <c:crosses val="autoZero"/>
        <c:auto val="1"/>
        <c:lblAlgn val="ctr"/>
        <c:lblOffset val="100"/>
        <c:noMultiLvlLbl val="0"/>
      </c:catAx>
      <c:valAx>
        <c:axId val="375218800"/>
        <c:scaling>
          <c:orientation val="minMax"/>
        </c:scaling>
        <c:delete val="1"/>
        <c:axPos val="l"/>
        <c:numFmt formatCode="General" sourceLinked="1"/>
        <c:majorTickMark val="none"/>
        <c:minorTickMark val="none"/>
        <c:tickLblPos val="nextTo"/>
        <c:crossAx val="20406590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746125</xdr:colOff>
      <xdr:row>10</xdr:row>
      <xdr:rowOff>176212</xdr:rowOff>
    </xdr:from>
    <xdr:to>
      <xdr:col>15</xdr:col>
      <xdr:colOff>136525</xdr:colOff>
      <xdr:row>24</xdr:row>
      <xdr:rowOff>115887</xdr:rowOff>
    </xdr:to>
    <xdr:graphicFrame macro="">
      <xdr:nvGraphicFramePr>
        <xdr:cNvPr id="3" name="Chart 2">
          <a:extLst>
            <a:ext uri="{FF2B5EF4-FFF2-40B4-BE49-F238E27FC236}">
              <a16:creationId xmlns:a16="http://schemas.microsoft.com/office/drawing/2014/main" id="{2A1AA531-4545-2BE5-4E35-244C063D4B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Clements, William" id="{4D04D734-2CCD-4C40-9A68-C3134D975E53}" userId="S::wac3@byui.edu::cbdb0636-a496-422a-8d40-98c53d494d26"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4E225D-0E08-409C-A14A-358BC2EC3E1B}" name="Table2" displayName="Table2" ref="G13:L20" totalsRowShown="0" headerRowDxfId="14">
  <tableColumns count="6">
    <tableColumn id="1" xr3:uid="{102FB278-CE66-47E5-B313-5DE817AF4EE6}" name="Team Member" dataDxfId="13"/>
    <tableColumn id="2" xr3:uid="{EF14EF21-59D2-46CA-A51E-3D54CE97485B}" name="1"/>
    <tableColumn id="3" xr3:uid="{F4A05F63-2633-494D-B761-AAB4EC7D97C3}" name="2"/>
    <tableColumn id="4" xr3:uid="{66FA6DE7-848C-4D6A-A37E-25FB987729E5}" name="3"/>
    <tableColumn id="5" xr3:uid="{8B4619C6-FF98-4D43-A4AD-B42D7CDB740A}" name="4"/>
    <tableColumn id="6" xr3:uid="{34CA7464-7C62-4F5C-B44C-617480B6B4C4}" name="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5FDC931-719B-4C13-8310-88304CE95977}" name="Table3" displayName="Table3" ref="B13:E20" totalsRowShown="0" headerRowDxfId="12">
  <tableColumns count="4">
    <tableColumn id="1" xr3:uid="{B2B16E52-3E9A-4228-9717-698EB8C16618}" name="Personal " dataDxfId="11"/>
    <tableColumn id="2" xr3:uid="{BAAE9F10-1388-4E60-9629-A4BDD7CAECC8}" name="Velocity"/>
    <tableColumn id="3" xr3:uid="{371BBC14-11C1-4B1D-83A6-8826A1C17B2A}" name="Hrs/Task"/>
    <tableColumn id="4" xr3:uid="{0A06895D-D2A5-4395-A343-AC7E7B258958}" name="Avg Hrs/Task" dataDxfId="10"/>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11B8F77-8599-4038-B519-82238D5A3E6A}" name="Table4" displayName="Table4" ref="G5:H10" totalsRowShown="0" headerRowDxfId="9">
  <tableColumns count="2">
    <tableColumn id="1" xr3:uid="{901B650C-26F9-4104-8CC0-208AE4A98DDB}" name="Milestones" dataDxfId="8"/>
    <tableColumn id="2" xr3:uid="{09B6FC02-2FC4-49EC-B396-0A756732083F}" name="Done" dataDxfId="7"/>
  </tableColumns>
  <tableStyleInfo name="TableStyleMedium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4ACC5A2-1BF1-4CC6-9C72-316E356597B1}" name="Table5" displayName="Table5" ref="B5:D8" totalsRowShown="0">
  <tableColumns count="3">
    <tableColumn id="1" xr3:uid="{7CD751FF-26DE-4A0A-BC4C-7768EF33C561}" name="Tasking" dataDxfId="6"/>
    <tableColumn id="2" xr3:uid="{DB7C09E3-4083-4F5B-AB8C-8F2370FE0428}" name="Percent Complete" dataDxfId="5"/>
    <tableColumn id="3" xr3:uid="{4A300A77-86EB-4930-AC49-CADDC9B8A0F3}" name="Totals">
      <calculatedColumnFormula>SUM(A0_Plan!H13:H67)</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N2" dT="2025-05-29T20:35:41.34" personId="{4D04D734-2CCD-4C40-9A68-C3134D975E53}" id="{A3DC8B31-0BB6-3042-8E92-F05947C15B6E}">
    <text xml:space="preserve">Story points are based on complexity of the assignment, not how long it takes. Start with this assignment as a complexity 5. Compare the next assignment you have on the list more or less complex. Continue rake and stacking the assignment’s complexity. (You can go back and change the complexity). </text>
  </threadedComment>
  <threadedComment ref="F12" dT="2025-05-29T20:35:41.34" personId="{4D04D734-2CCD-4C40-9A68-C3134D975E53}" id="{EC69C418-ED73-854E-A691-D77D298D1F0D}">
    <text xml:space="preserve">Story points are based on complexity of the assignment, not how long it takes. Start with this assignment as a complexity 5. Compare the next assignment you have on the list more or less complex. Continue rake and stacking the assignment’s complexity. (You can go back and change the complexity). </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byui.joinhandshake.com/profiles/fbc2a9"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8AEF0-13DD-0544-9BA7-9C6230E57A51}">
  <dimension ref="A1:L20"/>
  <sheetViews>
    <sheetView topLeftCell="A12" zoomScale="160" zoomScaleNormal="160" workbookViewId="0">
      <selection activeCell="B2" sqref="B2:H3"/>
    </sheetView>
  </sheetViews>
  <sheetFormatPr defaultColWidth="11" defaultRowHeight="15.75" x14ac:dyDescent="0.5"/>
  <cols>
    <col min="2" max="2" width="19.1875" customWidth="1"/>
    <col min="3" max="3" width="10.1875" customWidth="1"/>
    <col min="4" max="4" width="9.1875" customWidth="1"/>
    <col min="5" max="5" width="12.6875" customWidth="1"/>
    <col min="6" max="6" width="5.5" customWidth="1"/>
    <col min="7" max="7" width="22.3125" customWidth="1"/>
    <col min="8" max="8" width="6.1875" customWidth="1"/>
    <col min="9" max="12" width="5.6875" customWidth="1"/>
  </cols>
  <sheetData>
    <row r="1" spans="1:12" ht="21" x14ac:dyDescent="0.65">
      <c r="C1" s="36" t="s">
        <v>203</v>
      </c>
    </row>
    <row r="2" spans="1:12" ht="65" customHeight="1" x14ac:dyDescent="0.5">
      <c r="A2" s="1" t="s">
        <v>249</v>
      </c>
      <c r="B2" s="60" t="s">
        <v>250</v>
      </c>
      <c r="C2" s="60"/>
      <c r="D2" s="60"/>
      <c r="E2" s="60"/>
      <c r="F2" s="60"/>
      <c r="G2" s="60"/>
      <c r="H2" s="60"/>
    </row>
    <row r="3" spans="1:12" ht="41" customHeight="1" x14ac:dyDescent="0.5">
      <c r="B3" s="60"/>
      <c r="C3" s="60"/>
      <c r="D3" s="60"/>
      <c r="E3" s="60"/>
      <c r="F3" s="60"/>
      <c r="G3" s="60"/>
      <c r="H3" s="60"/>
    </row>
    <row r="5" spans="1:12" ht="31.5" x14ac:dyDescent="0.5">
      <c r="B5" t="s">
        <v>246</v>
      </c>
      <c r="C5" s="40" t="s">
        <v>164</v>
      </c>
      <c r="D5" s="5" t="s">
        <v>169</v>
      </c>
      <c r="G5" s="5" t="s">
        <v>245</v>
      </c>
      <c r="H5" s="5" t="s">
        <v>105</v>
      </c>
    </row>
    <row r="6" spans="1:12" x14ac:dyDescent="0.5">
      <c r="B6" s="33" t="s">
        <v>165</v>
      </c>
      <c r="C6" s="15">
        <f>Backlog!F3</f>
        <v>0.97435897435897434</v>
      </c>
      <c r="D6">
        <f>SUM(A0_Plan!H13:H67)</f>
        <v>0</v>
      </c>
      <c r="G6" s="5" t="s">
        <v>3</v>
      </c>
      <c r="H6" s="37">
        <f>Backlog!H5</f>
        <v>0.6</v>
      </c>
    </row>
    <row r="7" spans="1:12" x14ac:dyDescent="0.5">
      <c r="B7" s="33" t="s">
        <v>167</v>
      </c>
      <c r="C7" s="15">
        <f>AVERAGE(A0_Plan!H13:H67)</f>
        <v>0</v>
      </c>
      <c r="D7">
        <f>A0_Plan!F20+A0_Plan!F28+A0_Plan!F36+A0_Plan!F44+A0_Plan!F52+A0_Plan!F68</f>
        <v>0</v>
      </c>
      <c r="G7" s="5" t="s">
        <v>204</v>
      </c>
      <c r="H7" s="37">
        <f>Backlog!H22</f>
        <v>1</v>
      </c>
    </row>
    <row r="8" spans="1:12" x14ac:dyDescent="0.5">
      <c r="B8" s="33" t="s">
        <v>166</v>
      </c>
      <c r="C8" s="15">
        <f>Backlog!G3</f>
        <v>0.74358974358974361</v>
      </c>
      <c r="D8">
        <f>SUM(A0_Plan!H15:H69)</f>
        <v>0</v>
      </c>
      <c r="G8" s="5" t="s">
        <v>12</v>
      </c>
      <c r="H8" s="37">
        <f>Backlog!H11</f>
        <v>0.6</v>
      </c>
    </row>
    <row r="9" spans="1:12" x14ac:dyDescent="0.5">
      <c r="G9" s="5" t="s">
        <v>49</v>
      </c>
      <c r="H9" s="37">
        <f>Backlog!H29</f>
        <v>1</v>
      </c>
    </row>
    <row r="10" spans="1:12" x14ac:dyDescent="0.5">
      <c r="G10" s="5" t="s">
        <v>66</v>
      </c>
      <c r="H10" s="37">
        <f>Backlog!H37</f>
        <v>0.6</v>
      </c>
    </row>
    <row r="13" spans="1:12" x14ac:dyDescent="0.5">
      <c r="B13" s="5" t="s">
        <v>232</v>
      </c>
      <c r="C13" s="5" t="s">
        <v>171</v>
      </c>
      <c r="D13" s="5" t="s">
        <v>170</v>
      </c>
      <c r="E13" s="5" t="s">
        <v>231</v>
      </c>
      <c r="G13" s="33" t="s">
        <v>239</v>
      </c>
      <c r="H13" s="5" t="s">
        <v>240</v>
      </c>
      <c r="I13" s="5" t="s">
        <v>241</v>
      </c>
      <c r="J13" s="5" t="s">
        <v>242</v>
      </c>
      <c r="K13" s="5" t="s">
        <v>243</v>
      </c>
      <c r="L13" s="5" t="s">
        <v>244</v>
      </c>
    </row>
    <row r="14" spans="1:12" x14ac:dyDescent="0.5">
      <c r="B14" s="33" t="s">
        <v>168</v>
      </c>
      <c r="C14">
        <f>A1_Status!E18</f>
        <v>0</v>
      </c>
      <c r="D14">
        <f>A1_Status!G18</f>
        <v>3</v>
      </c>
      <c r="E14" s="39">
        <f>A1_Status!G19</f>
        <v>0.5</v>
      </c>
      <c r="G14" s="33" t="s">
        <v>168</v>
      </c>
      <c r="H14">
        <f>'Team Status'!E14</f>
        <v>0</v>
      </c>
      <c r="I14">
        <f>'Team Status'!F14</f>
        <v>0</v>
      </c>
      <c r="J14">
        <f>'Team Status'!G14</f>
        <v>0</v>
      </c>
      <c r="K14">
        <f>'Team Status'!H14</f>
        <v>0</v>
      </c>
      <c r="L14">
        <f>'Team Status'!I14</f>
        <v>0</v>
      </c>
    </row>
    <row r="15" spans="1:12" x14ac:dyDescent="0.5">
      <c r="B15" s="33" t="s">
        <v>178</v>
      </c>
      <c r="C15">
        <f>A2_Status!E18</f>
        <v>0</v>
      </c>
      <c r="D15">
        <f>A2_Status!G18</f>
        <v>4</v>
      </c>
      <c r="E15" s="39">
        <f>A2_Status!G19</f>
        <v>0.66666666666666663</v>
      </c>
      <c r="G15" s="33" t="s">
        <v>178</v>
      </c>
      <c r="H15">
        <f>'Team Status'!E23</f>
        <v>0</v>
      </c>
      <c r="I15">
        <f>'Team Status'!F23</f>
        <v>0</v>
      </c>
      <c r="J15">
        <f>'Team Status'!G23</f>
        <v>0</v>
      </c>
      <c r="K15">
        <f>'Team Status'!H23</f>
        <v>0</v>
      </c>
      <c r="L15">
        <f>'Team Status'!I23</f>
        <v>0</v>
      </c>
    </row>
    <row r="16" spans="1:12" x14ac:dyDescent="0.5">
      <c r="B16" s="33" t="s">
        <v>185</v>
      </c>
      <c r="C16">
        <f>A3_Status!E18</f>
        <v>0</v>
      </c>
      <c r="D16">
        <f>A3_Status!G18</f>
        <v>3</v>
      </c>
      <c r="E16" s="39">
        <f>A3_Status!G19</f>
        <v>0.5</v>
      </c>
      <c r="G16" s="33" t="s">
        <v>185</v>
      </c>
      <c r="H16">
        <f>'Team Status'!E32</f>
        <v>0</v>
      </c>
      <c r="I16">
        <f>'Team Status'!F32</f>
        <v>0</v>
      </c>
      <c r="J16">
        <f>'Team Status'!G32</f>
        <v>0</v>
      </c>
      <c r="K16">
        <f>'Team Status'!H32</f>
        <v>0</v>
      </c>
      <c r="L16">
        <f>'Team Status'!I32</f>
        <v>0</v>
      </c>
    </row>
    <row r="17" spans="2:12" x14ac:dyDescent="0.5">
      <c r="B17" s="33" t="s">
        <v>186</v>
      </c>
      <c r="C17">
        <f>A4_Status!E18</f>
        <v>0</v>
      </c>
      <c r="D17">
        <f>A4_Status!G18</f>
        <v>0.5</v>
      </c>
      <c r="E17" s="39">
        <f>A4_Status!G19</f>
        <v>8.3333333333333329E-2</v>
      </c>
      <c r="G17" s="33" t="s">
        <v>186</v>
      </c>
      <c r="H17">
        <f>'Team Status'!E41</f>
        <v>0</v>
      </c>
      <c r="I17">
        <f>'Team Status'!F41</f>
        <v>0</v>
      </c>
      <c r="J17">
        <f>'Team Status'!G41</f>
        <v>0</v>
      </c>
      <c r="K17">
        <f>'Team Status'!H41</f>
        <v>0</v>
      </c>
      <c r="L17">
        <f>'Team Status'!I41</f>
        <v>0</v>
      </c>
    </row>
    <row r="18" spans="2:12" x14ac:dyDescent="0.5">
      <c r="B18" s="33" t="s">
        <v>187</v>
      </c>
      <c r="C18">
        <f>A5_Status!E18</f>
        <v>0</v>
      </c>
      <c r="D18">
        <f>A5_Status!G18</f>
        <v>0</v>
      </c>
      <c r="E18" s="39">
        <f>A5_Status!G19</f>
        <v>0</v>
      </c>
      <c r="G18" s="33" t="s">
        <v>187</v>
      </c>
      <c r="H18">
        <f>'Team Status'!E50</f>
        <v>0</v>
      </c>
      <c r="I18">
        <f>'Team Status'!F50</f>
        <v>0</v>
      </c>
      <c r="J18">
        <f>'Team Status'!G50</f>
        <v>0</v>
      </c>
      <c r="K18">
        <f>'Team Status'!H50</f>
        <v>0</v>
      </c>
      <c r="L18">
        <f>'Team Status'!I50</f>
        <v>0</v>
      </c>
    </row>
    <row r="19" spans="2:12" x14ac:dyDescent="0.5">
      <c r="B19" s="33" t="s">
        <v>188</v>
      </c>
      <c r="C19">
        <f>A6_Status!E18</f>
        <v>0</v>
      </c>
      <c r="D19">
        <f>A6_Status!G18</f>
        <v>0</v>
      </c>
      <c r="E19" s="39">
        <f>A6_Status!G19</f>
        <v>0</v>
      </c>
      <c r="G19" s="33" t="s">
        <v>188</v>
      </c>
      <c r="H19">
        <f>'Team Status'!E59</f>
        <v>0</v>
      </c>
      <c r="I19">
        <f>'Team Status'!F59</f>
        <v>0</v>
      </c>
      <c r="J19">
        <f>'Team Status'!G59</f>
        <v>0</v>
      </c>
      <c r="K19">
        <f>'Team Status'!H59</f>
        <v>0</v>
      </c>
      <c r="L19">
        <f>'Team Status'!I59</f>
        <v>0</v>
      </c>
    </row>
    <row r="20" spans="2:12" x14ac:dyDescent="0.5">
      <c r="B20" s="33" t="s">
        <v>189</v>
      </c>
      <c r="C20">
        <f>A7_Status!E18</f>
        <v>0</v>
      </c>
      <c r="D20">
        <f>A7_Status!G18</f>
        <v>0</v>
      </c>
      <c r="E20" s="39">
        <f>A7_Status!G19</f>
        <v>0</v>
      </c>
      <c r="G20" s="33" t="s">
        <v>189</v>
      </c>
      <c r="H20">
        <f>'Team Status'!E68</f>
        <v>0</v>
      </c>
      <c r="I20">
        <f>'Team Status'!F68</f>
        <v>0</v>
      </c>
      <c r="J20">
        <f>'Team Status'!G68</f>
        <v>0</v>
      </c>
      <c r="K20">
        <f>'Team Status'!H68</f>
        <v>0</v>
      </c>
      <c r="L20">
        <f>'Team Status'!I68</f>
        <v>0</v>
      </c>
    </row>
  </sheetData>
  <mergeCells count="1">
    <mergeCell ref="B2:H3"/>
  </mergeCells>
  <pageMargins left="0.7" right="0.7" top="0.75" bottom="0.75" header="0.3" footer="0.3"/>
  <tableParts count="4">
    <tablePart r:id="rId1"/>
    <tablePart r:id="rId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5058B-4DE2-4DB6-8AD2-37BD43F2C8C4}">
  <dimension ref="A1:M51"/>
  <sheetViews>
    <sheetView zoomScale="130" zoomScaleNormal="130" zoomScaleSheetLayoutView="110" workbookViewId="0">
      <selection activeCell="E20" sqref="E20"/>
    </sheetView>
  </sheetViews>
  <sheetFormatPr defaultColWidth="11" defaultRowHeight="15.75" x14ac:dyDescent="0.5"/>
  <cols>
    <col min="1" max="1" width="2" style="18" customWidth="1"/>
    <col min="2" max="2" width="3.3125" customWidth="1"/>
    <col min="3" max="3" width="14.8125" bestFit="1" customWidth="1"/>
    <col min="4" max="4" width="44.1875" bestFit="1" customWidth="1"/>
    <col min="5" max="5" width="10.8125" bestFit="1" customWidth="1"/>
    <col min="8" max="8" width="39" customWidth="1"/>
    <col min="9" max="9" width="2.1875" style="18" customWidth="1"/>
  </cols>
  <sheetData>
    <row r="1" spans="2:13" ht="23.25" x14ac:dyDescent="0.7">
      <c r="D1" s="31" t="s">
        <v>255</v>
      </c>
      <c r="J1" s="30" t="s">
        <v>105</v>
      </c>
    </row>
    <row r="2" spans="2:13" ht="17.649999999999999" x14ac:dyDescent="0.55000000000000004">
      <c r="B2" s="4" t="s">
        <v>94</v>
      </c>
      <c r="J2" s="30" t="s">
        <v>106</v>
      </c>
    </row>
    <row r="3" spans="2:13" x14ac:dyDescent="0.5">
      <c r="B3" s="5" t="s">
        <v>95</v>
      </c>
      <c r="J3" s="30" t="s">
        <v>107</v>
      </c>
    </row>
    <row r="4" spans="2:13" ht="48" customHeight="1" x14ac:dyDescent="0.5">
      <c r="C4" s="60" t="s">
        <v>96</v>
      </c>
      <c r="D4" s="60"/>
      <c r="E4" s="60"/>
      <c r="F4" s="60"/>
      <c r="G4" s="60"/>
      <c r="H4" s="60"/>
      <c r="J4" s="20"/>
      <c r="K4" s="20"/>
      <c r="L4" s="20"/>
      <c r="M4" s="20"/>
    </row>
    <row r="5" spans="2:13" x14ac:dyDescent="0.5">
      <c r="B5" s="5" t="s">
        <v>97</v>
      </c>
    </row>
    <row r="6" spans="2:13" ht="79.05" customHeight="1" x14ac:dyDescent="0.5">
      <c r="C6" s="60" t="s">
        <v>98</v>
      </c>
      <c r="D6" s="60"/>
      <c r="E6" s="60"/>
      <c r="F6" s="60"/>
      <c r="G6" s="60"/>
      <c r="H6" s="60"/>
      <c r="J6" s="20"/>
      <c r="K6" s="20"/>
      <c r="L6" s="20"/>
      <c r="M6" s="20"/>
    </row>
    <row r="8" spans="2:13" x14ac:dyDescent="0.5">
      <c r="B8" s="5" t="s">
        <v>99</v>
      </c>
    </row>
    <row r="9" spans="2:13" ht="21" x14ac:dyDescent="0.65">
      <c r="C9" s="2" t="s">
        <v>100</v>
      </c>
    </row>
    <row r="10" spans="2:13" x14ac:dyDescent="0.5">
      <c r="C10" t="s">
        <v>212</v>
      </c>
      <c r="D10" s="1" t="s">
        <v>101</v>
      </c>
      <c r="E10" s="5" t="s">
        <v>1</v>
      </c>
      <c r="F10" s="1" t="s">
        <v>102</v>
      </c>
      <c r="G10" t="s">
        <v>176</v>
      </c>
      <c r="H10" t="s">
        <v>161</v>
      </c>
    </row>
    <row r="11" spans="2:13" x14ac:dyDescent="0.5">
      <c r="C11">
        <v>1</v>
      </c>
      <c r="D11" t="str">
        <f>IF(ISBLANK(A0_Plan!E53),"",A0_Plan!E53)</f>
        <v>13_S8_Informational Interview 3</v>
      </c>
      <c r="E11" t="str">
        <f>IF(ISBLANK(A0_Plan!F53),"",A0_Plan!F53)</f>
        <v/>
      </c>
      <c r="F11" s="7"/>
      <c r="G11" s="7"/>
      <c r="H11" s="7"/>
    </row>
    <row r="12" spans="2:13" x14ac:dyDescent="0.5">
      <c r="C12">
        <v>2</v>
      </c>
      <c r="D12" t="str">
        <f>IF(ISBLANK(A0_Plan!E54),"",A0_Plan!E54)</f>
        <v>40_A2_test 2</v>
      </c>
      <c r="E12" t="str">
        <f>IF(ISBLANK(A0_Plan!F54),"",A0_Plan!F54)</f>
        <v/>
      </c>
      <c r="F12" s="7"/>
      <c r="G12" s="7"/>
      <c r="H12" s="7"/>
    </row>
    <row r="13" spans="2:13" x14ac:dyDescent="0.5">
      <c r="C13">
        <v>3</v>
      </c>
      <c r="D13" t="str">
        <f>IF(ISBLANK(A0_Plan!E55),"",A0_Plan!E55)</f>
        <v>23_J2_Network Contact List</v>
      </c>
      <c r="E13" t="str">
        <f>IF(ISBLANK(A0_Plan!F55),"",A0_Plan!F55)</f>
        <v/>
      </c>
      <c r="F13" s="7"/>
      <c r="G13" s="7"/>
      <c r="H13" s="7"/>
    </row>
    <row r="14" spans="2:13" x14ac:dyDescent="0.5">
      <c r="C14" t="s">
        <v>213</v>
      </c>
      <c r="D14" s="1" t="s">
        <v>101</v>
      </c>
      <c r="E14" s="1"/>
      <c r="F14" s="1" t="s">
        <v>102</v>
      </c>
      <c r="G14" t="s">
        <v>176</v>
      </c>
    </row>
    <row r="15" spans="2:13" x14ac:dyDescent="0.5">
      <c r="C15">
        <v>1</v>
      </c>
      <c r="D15" t="str">
        <f>IF(ISBLANK(A0_Plan!E57),"",A0_Plan!E57)</f>
        <v>4_B4_Interviewing: VMOCK</v>
      </c>
      <c r="E15" t="str">
        <f>IF(ISBLANK(A0_Plan!F57),"",A0_Plan!F57)</f>
        <v/>
      </c>
      <c r="F15" s="7"/>
      <c r="G15" s="7"/>
      <c r="H15" s="7"/>
    </row>
    <row r="16" spans="2:13" x14ac:dyDescent="0.5">
      <c r="C16">
        <v>2</v>
      </c>
      <c r="D16" t="str">
        <f>IF(ISBLANK(A0_Plan!E58),"",A0_Plan!E58)</f>
        <v>30_D2_Mental Health &amp; Professional Success</v>
      </c>
      <c r="E16" t="str">
        <f>IF(ISBLANK(A0_Plan!F58),"",A0_Plan!F58)</f>
        <v/>
      </c>
      <c r="F16" s="7"/>
      <c r="G16" s="7"/>
      <c r="H16" s="7"/>
    </row>
    <row r="17" spans="3:8" x14ac:dyDescent="0.5">
      <c r="C17">
        <v>3</v>
      </c>
      <c r="D17" t="str">
        <f>IF(ISBLANK(A0_Plan!E59),"",A0_Plan!E59)</f>
        <v>27_J6_Job Application 3</v>
      </c>
      <c r="E17" t="str">
        <f>IF(ISBLANK(A0_Plan!F59),"",A0_Plan!F59)</f>
        <v/>
      </c>
      <c r="F17" s="7"/>
      <c r="G17" s="7"/>
      <c r="H17" s="7"/>
    </row>
    <row r="18" spans="3:8" x14ac:dyDescent="0.5">
      <c r="D18" s="27" t="s">
        <v>207</v>
      </c>
      <c r="E18" s="28">
        <f>SUM(E11:E17)</f>
        <v>0</v>
      </c>
      <c r="F18" s="28"/>
      <c r="G18" s="28">
        <f>SUM(G11:G17)</f>
        <v>0</v>
      </c>
    </row>
    <row r="19" spans="3:8" x14ac:dyDescent="0.5">
      <c r="D19" s="27" t="s">
        <v>206</v>
      </c>
      <c r="E19" s="28">
        <f>E18/6</f>
        <v>0</v>
      </c>
      <c r="F19" s="28"/>
      <c r="G19" s="28">
        <f>G18/6</f>
        <v>0</v>
      </c>
    </row>
    <row r="20" spans="3:8" ht="21" x14ac:dyDescent="0.65">
      <c r="C20" s="36" t="s">
        <v>205</v>
      </c>
    </row>
    <row r="21" spans="3:8" x14ac:dyDescent="0.5">
      <c r="C21" t="s">
        <v>214</v>
      </c>
      <c r="D21" s="1" t="s">
        <v>101</v>
      </c>
      <c r="E21" s="1"/>
      <c r="F21" s="5" t="s">
        <v>175</v>
      </c>
    </row>
    <row r="22" spans="3:8" x14ac:dyDescent="0.5">
      <c r="C22">
        <v>1</v>
      </c>
      <c r="D22" t="str">
        <f>IF(ISBLANK(A0_Plan!E61),"",A0_Plan!E61)</f>
        <v>15_S10_Informational Interview 5</v>
      </c>
    </row>
    <row r="23" spans="3:8" x14ac:dyDescent="0.5">
      <c r="C23">
        <v>2</v>
      </c>
      <c r="D23" t="str">
        <f>IF(ISBLANK(A0_Plan!E62),"",A0_Plan!E62)</f>
        <v>24_J3_Company Dossiers</v>
      </c>
    </row>
    <row r="24" spans="3:8" x14ac:dyDescent="0.5">
      <c r="C24">
        <v>3</v>
      </c>
      <c r="D24" t="str">
        <f>IF(ISBLANK(A0_Plan!E63),"",A0_Plan!E63)</f>
        <v>41_A3_test 3</v>
      </c>
    </row>
    <row r="25" spans="3:8" x14ac:dyDescent="0.5">
      <c r="C25" t="s">
        <v>215</v>
      </c>
      <c r="D25" s="1" t="s">
        <v>101</v>
      </c>
      <c r="E25" s="1"/>
    </row>
    <row r="26" spans="3:8" x14ac:dyDescent="0.5">
      <c r="C26">
        <v>1</v>
      </c>
      <c r="D26" t="str">
        <f>IF(ISBLANK(A0_Plan!E65),"",A0_Plan!E65)</f>
        <v>42_A4_test 4</v>
      </c>
    </row>
    <row r="27" spans="3:8" x14ac:dyDescent="0.5">
      <c r="C27">
        <v>2</v>
      </c>
      <c r="D27" t="str">
        <f>IF(ISBLANK(A0_Plan!E66),"",A0_Plan!E66)</f>
        <v>21_P6_Projects</v>
      </c>
    </row>
    <row r="28" spans="3:8" x14ac:dyDescent="0.5">
      <c r="C28">
        <v>3</v>
      </c>
      <c r="D28" t="str">
        <f>IF(ISBLANK(A0_Plan!E67),"",A0_Plan!E67)</f>
        <v>6_S1_Scheduled Silver Meeting with Career Services</v>
      </c>
    </row>
    <row r="29" spans="3:8" ht="21.4" thickBot="1" x14ac:dyDescent="0.7">
      <c r="C29" s="2" t="s">
        <v>110</v>
      </c>
    </row>
    <row r="30" spans="3:8" x14ac:dyDescent="0.5">
      <c r="D30" s="69"/>
      <c r="E30" s="70"/>
      <c r="F30" s="70"/>
      <c r="G30" s="70"/>
      <c r="H30" s="71"/>
    </row>
    <row r="31" spans="3:8" x14ac:dyDescent="0.5">
      <c r="D31" s="72"/>
      <c r="E31" s="73"/>
      <c r="F31" s="73"/>
      <c r="G31" s="73"/>
      <c r="H31" s="74"/>
    </row>
    <row r="32" spans="3:8" x14ac:dyDescent="0.5">
      <c r="D32" s="72"/>
      <c r="E32" s="73"/>
      <c r="F32" s="73"/>
      <c r="G32" s="73"/>
      <c r="H32" s="74"/>
    </row>
    <row r="33" spans="2:13" ht="16.149999999999999" thickBot="1" x14ac:dyDescent="0.55000000000000004">
      <c r="D33" s="75"/>
      <c r="E33" s="76"/>
      <c r="F33" s="76"/>
      <c r="G33" s="76"/>
      <c r="H33" s="77"/>
    </row>
    <row r="34" spans="2:13" x14ac:dyDescent="0.5">
      <c r="B34" s="1" t="s">
        <v>113</v>
      </c>
    </row>
    <row r="35" spans="2:13" x14ac:dyDescent="0.5">
      <c r="B35" s="5" t="s">
        <v>97</v>
      </c>
    </row>
    <row r="36" spans="2:13" ht="154.05000000000001" customHeight="1" x14ac:dyDescent="0.5">
      <c r="C36" s="60" t="s">
        <v>114</v>
      </c>
      <c r="D36" s="60"/>
      <c r="E36" s="60"/>
      <c r="F36" s="60"/>
      <c r="G36" s="60"/>
      <c r="H36" s="60"/>
      <c r="J36" s="20"/>
      <c r="K36" s="20"/>
      <c r="L36" s="20"/>
      <c r="M36" s="20"/>
    </row>
    <row r="37" spans="2:13" ht="15" customHeight="1" x14ac:dyDescent="0.5">
      <c r="C37" s="16"/>
      <c r="D37" s="1" t="s">
        <v>101</v>
      </c>
      <c r="E37" s="16"/>
      <c r="F37" s="16"/>
      <c r="G37" s="16"/>
      <c r="H37" s="16"/>
    </row>
    <row r="38" spans="2:13" ht="34.5" customHeight="1" x14ac:dyDescent="0.5">
      <c r="C38" t="s">
        <v>115</v>
      </c>
      <c r="D38" t="str">
        <f>IF(ISBLANK(A0_Plan!E13),"",A0_Plan!E13)</f>
        <v>0_PP1_Planning Schedule</v>
      </c>
      <c r="E38" s="66"/>
      <c r="F38" s="67"/>
      <c r="G38" s="67"/>
      <c r="H38" s="68"/>
    </row>
    <row r="39" spans="2:13" ht="34.5" customHeight="1" x14ac:dyDescent="0.5">
      <c r="C39" t="s">
        <v>116</v>
      </c>
      <c r="D39" t="str">
        <f>IF(ISBLANK(A0_Plan!E14),"",A0_Plan!E14)</f>
        <v>17_P2_Resume</v>
      </c>
      <c r="E39" s="66"/>
      <c r="F39" s="67"/>
      <c r="G39" s="67"/>
      <c r="H39" s="68"/>
    </row>
    <row r="40" spans="2:13" ht="34.5" customHeight="1" x14ac:dyDescent="0.5">
      <c r="C40" t="s">
        <v>117</v>
      </c>
      <c r="D40" t="str">
        <f>IF(ISBLANK(A0_Plan!E15),"",A0_Plan!E15)</f>
        <v>31_D3_Design Your Life: Chap 1: Health, Work, Play, &amp; Love</v>
      </c>
      <c r="E40" s="24"/>
      <c r="F40" s="25"/>
      <c r="G40" s="25"/>
      <c r="H40" s="26"/>
    </row>
    <row r="41" spans="2:13" x14ac:dyDescent="0.5">
      <c r="D41" s="1" t="s">
        <v>101</v>
      </c>
    </row>
    <row r="42" spans="2:13" ht="32.25" customHeight="1" x14ac:dyDescent="0.5">
      <c r="C42" t="s">
        <v>172</v>
      </c>
      <c r="D42" t="str">
        <f>IF(ISBLANK(A0_Plan!E17),"",A0_Plan!E17)</f>
        <v>5_B5_Elevator Pitch: 5 Sentences</v>
      </c>
      <c r="E42" s="66"/>
      <c r="F42" s="67"/>
      <c r="G42" s="67"/>
      <c r="H42" s="68"/>
    </row>
    <row r="43" spans="2:13" ht="32.25" customHeight="1" x14ac:dyDescent="0.5">
      <c r="C43" t="s">
        <v>173</v>
      </c>
      <c r="D43" t="str">
        <f>IF(ISBLANK(A0_Plan!E18),"",A0_Plan!E18)</f>
        <v>32_D4_Design Your Life: Chap 2: Work/Life view/compass</v>
      </c>
      <c r="E43" s="21"/>
      <c r="F43" s="22"/>
      <c r="G43" s="22"/>
      <c r="H43" s="23"/>
    </row>
    <row r="44" spans="2:13" ht="32.25" customHeight="1" x14ac:dyDescent="0.5">
      <c r="C44" t="s">
        <v>174</v>
      </c>
      <c r="D44" t="str">
        <f>IF(ISBLANK(A0_Plan!E19),"",A0_Plan!E19)</f>
        <v>9_S4_Completed 100% Handshake Profile</v>
      </c>
      <c r="E44" s="21"/>
      <c r="F44" s="22"/>
      <c r="G44" s="22"/>
      <c r="H44" s="23"/>
    </row>
    <row r="46" spans="2:13" x14ac:dyDescent="0.5">
      <c r="B46" s="5" t="s">
        <v>118</v>
      </c>
    </row>
    <row r="47" spans="2:13" ht="37.5" customHeight="1" x14ac:dyDescent="0.5">
      <c r="C47" s="60" t="s">
        <v>177</v>
      </c>
      <c r="D47" s="60"/>
      <c r="E47" s="60"/>
      <c r="F47" s="60"/>
      <c r="G47" s="60"/>
      <c r="H47" s="60"/>
      <c r="J47" s="20"/>
      <c r="K47" s="20"/>
      <c r="L47" s="20"/>
      <c r="M47" s="20"/>
    </row>
    <row r="48" spans="2:13" ht="15.75" customHeight="1" x14ac:dyDescent="0.5">
      <c r="C48" s="20" t="s">
        <v>119</v>
      </c>
      <c r="D48" s="29"/>
      <c r="E48" s="29"/>
      <c r="F48" s="29"/>
      <c r="G48" s="29"/>
      <c r="H48" s="29"/>
      <c r="J48" s="29"/>
      <c r="K48" s="29"/>
      <c r="L48" s="29"/>
      <c r="M48" s="29"/>
    </row>
    <row r="49" spans="3:8" ht="35.25" customHeight="1" x14ac:dyDescent="0.5">
      <c r="C49" t="s">
        <v>120</v>
      </c>
      <c r="D49" s="66"/>
      <c r="E49" s="67"/>
      <c r="F49" s="67"/>
      <c r="G49" s="67"/>
      <c r="H49" s="68"/>
    </row>
    <row r="50" spans="3:8" ht="35.25" customHeight="1" x14ac:dyDescent="0.5">
      <c r="C50" t="s">
        <v>121</v>
      </c>
      <c r="D50" s="66"/>
      <c r="E50" s="67"/>
      <c r="F50" s="67"/>
      <c r="G50" s="67"/>
      <c r="H50" s="68"/>
    </row>
    <row r="51" spans="3:8" ht="35.25" customHeight="1" x14ac:dyDescent="0.5">
      <c r="C51" t="s">
        <v>122</v>
      </c>
      <c r="D51" s="66"/>
      <c r="E51" s="67"/>
      <c r="F51" s="67"/>
      <c r="G51" s="67"/>
      <c r="H51" s="68"/>
    </row>
  </sheetData>
  <protectedRanges>
    <protectedRange sqref="F11:H13" name="Week 1 Day Status"/>
  </protectedRanges>
  <mergeCells count="11">
    <mergeCell ref="E42:H42"/>
    <mergeCell ref="C47:H47"/>
    <mergeCell ref="D49:H49"/>
    <mergeCell ref="D50:H50"/>
    <mergeCell ref="D51:H51"/>
    <mergeCell ref="E39:H39"/>
    <mergeCell ref="C4:H4"/>
    <mergeCell ref="C6:H6"/>
    <mergeCell ref="D30:H33"/>
    <mergeCell ref="C36:H36"/>
    <mergeCell ref="E38:H38"/>
  </mergeCells>
  <dataValidations count="1">
    <dataValidation type="list" allowBlank="1" showInputMessage="1" showErrorMessage="1" sqref="F11:F13 F15:F17" xr:uid="{A2A76FCC-8F65-48BC-A8F4-A01273D51EE7}">
      <formula1>$J$1:$J$3</formula1>
    </dataValidation>
  </dataValidations>
  <pageMargins left="0.7" right="0.7" top="0.75" bottom="0.75" header="0.3" footer="0.3"/>
  <pageSetup scale="52" orientation="portrait" r:id="rId1"/>
  <colBreaks count="1" manualBreakCount="1">
    <brk id="8" max="50"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2B604-494A-4C6C-A562-4F39848323A4}">
  <dimension ref="A1:M51"/>
  <sheetViews>
    <sheetView zoomScale="130" zoomScaleNormal="130" zoomScaleSheetLayoutView="110" workbookViewId="0">
      <selection activeCell="D1" sqref="D1"/>
    </sheetView>
  </sheetViews>
  <sheetFormatPr defaultColWidth="11" defaultRowHeight="15.75" x14ac:dyDescent="0.5"/>
  <cols>
    <col min="1" max="1" width="2" style="18" customWidth="1"/>
    <col min="2" max="2" width="3.3125" customWidth="1"/>
    <col min="3" max="3" width="14.8125" bestFit="1" customWidth="1"/>
    <col min="4" max="4" width="44.1875" bestFit="1" customWidth="1"/>
    <col min="5" max="5" width="10.8125" bestFit="1" customWidth="1"/>
    <col min="8" max="8" width="39" customWidth="1"/>
    <col min="9" max="9" width="2.1875" style="18" customWidth="1"/>
  </cols>
  <sheetData>
    <row r="1" spans="2:13" ht="23.25" x14ac:dyDescent="0.7">
      <c r="D1" s="31" t="s">
        <v>254</v>
      </c>
      <c r="J1" s="30" t="s">
        <v>105</v>
      </c>
    </row>
    <row r="2" spans="2:13" ht="17.649999999999999" x14ac:dyDescent="0.55000000000000004">
      <c r="B2" s="4" t="s">
        <v>94</v>
      </c>
      <c r="J2" s="30" t="s">
        <v>106</v>
      </c>
    </row>
    <row r="3" spans="2:13" x14ac:dyDescent="0.5">
      <c r="B3" s="5" t="s">
        <v>95</v>
      </c>
      <c r="J3" s="30" t="s">
        <v>107</v>
      </c>
    </row>
    <row r="4" spans="2:13" ht="48" customHeight="1" x14ac:dyDescent="0.5">
      <c r="C4" s="60" t="s">
        <v>96</v>
      </c>
      <c r="D4" s="60"/>
      <c r="E4" s="60"/>
      <c r="F4" s="60"/>
      <c r="G4" s="60"/>
      <c r="H4" s="60"/>
      <c r="J4" s="20"/>
      <c r="K4" s="20"/>
      <c r="L4" s="20"/>
      <c r="M4" s="20"/>
    </row>
    <row r="5" spans="2:13" x14ac:dyDescent="0.5">
      <c r="B5" s="5" t="s">
        <v>97</v>
      </c>
    </row>
    <row r="6" spans="2:13" ht="79.05" customHeight="1" x14ac:dyDescent="0.5">
      <c r="C6" s="60" t="s">
        <v>98</v>
      </c>
      <c r="D6" s="60"/>
      <c r="E6" s="60"/>
      <c r="F6" s="60"/>
      <c r="G6" s="60"/>
      <c r="H6" s="60"/>
      <c r="J6" s="20"/>
      <c r="K6" s="20"/>
      <c r="L6" s="20"/>
      <c r="M6" s="20"/>
    </row>
    <row r="8" spans="2:13" x14ac:dyDescent="0.5">
      <c r="B8" s="5" t="s">
        <v>99</v>
      </c>
    </row>
    <row r="9" spans="2:13" ht="21" x14ac:dyDescent="0.65">
      <c r="C9" s="2" t="s">
        <v>100</v>
      </c>
    </row>
    <row r="10" spans="2:13" x14ac:dyDescent="0.5">
      <c r="C10" t="s">
        <v>214</v>
      </c>
      <c r="D10" s="1" t="s">
        <v>101</v>
      </c>
      <c r="E10" s="5" t="s">
        <v>1</v>
      </c>
      <c r="F10" s="1" t="s">
        <v>102</v>
      </c>
      <c r="G10" t="s">
        <v>176</v>
      </c>
      <c r="H10" t="s">
        <v>161</v>
      </c>
    </row>
    <row r="11" spans="2:13" x14ac:dyDescent="0.5">
      <c r="C11">
        <v>1</v>
      </c>
      <c r="D11" t="str">
        <f>IF(ISBLANK(A0_Plan!E61),"",A0_Plan!E61)</f>
        <v>15_S10_Informational Interview 5</v>
      </c>
      <c r="E11" t="str">
        <f>IF(ISBLANK(A0_Plan!F61),"",A0_Plan!F61)</f>
        <v/>
      </c>
      <c r="F11" s="7"/>
      <c r="G11" s="7"/>
      <c r="H11" s="7"/>
    </row>
    <row r="12" spans="2:13" x14ac:dyDescent="0.5">
      <c r="C12">
        <v>2</v>
      </c>
      <c r="D12" t="str">
        <f>IF(ISBLANK(A0_Plan!E62),"",A0_Plan!E62)</f>
        <v>24_J3_Company Dossiers</v>
      </c>
      <c r="E12" t="str">
        <f>IF(ISBLANK(A0_Plan!F62),"",A0_Plan!F62)</f>
        <v/>
      </c>
      <c r="F12" s="7"/>
      <c r="G12" s="7"/>
      <c r="H12" s="7"/>
    </row>
    <row r="13" spans="2:13" x14ac:dyDescent="0.5">
      <c r="C13">
        <v>3</v>
      </c>
      <c r="D13" t="str">
        <f>IF(ISBLANK(A0_Plan!E63),"",A0_Plan!E63)</f>
        <v>41_A3_test 3</v>
      </c>
      <c r="E13" t="str">
        <f>IF(ISBLANK(A0_Plan!F63),"",A0_Plan!F63)</f>
        <v/>
      </c>
      <c r="F13" s="7"/>
      <c r="G13" s="7"/>
      <c r="H13" s="7"/>
    </row>
    <row r="14" spans="2:13" x14ac:dyDescent="0.5">
      <c r="C14" t="s">
        <v>215</v>
      </c>
      <c r="D14" s="1" t="s">
        <v>101</v>
      </c>
      <c r="E14" s="1"/>
      <c r="F14" s="1" t="s">
        <v>102</v>
      </c>
      <c r="G14" t="s">
        <v>176</v>
      </c>
    </row>
    <row r="15" spans="2:13" x14ac:dyDescent="0.5">
      <c r="C15">
        <v>1</v>
      </c>
      <c r="D15" t="str">
        <f>IF(ISBLANK(A0_Plan!E65),"",A0_Plan!E65)</f>
        <v>42_A4_test 4</v>
      </c>
      <c r="E15" t="str">
        <f>IF(ISBLANK(A0_Plan!F65),"",A0_Plan!F65)</f>
        <v/>
      </c>
      <c r="F15" s="7"/>
      <c r="G15" s="7"/>
      <c r="H15" s="7"/>
    </row>
    <row r="16" spans="2:13" x14ac:dyDescent="0.5">
      <c r="C16">
        <v>2</v>
      </c>
      <c r="D16" t="str">
        <f>IF(ISBLANK(A0_Plan!E66),"",A0_Plan!E66)</f>
        <v>21_P6_Projects</v>
      </c>
      <c r="E16" t="str">
        <f>IF(ISBLANK(A0_Plan!F66),"",A0_Plan!F66)</f>
        <v/>
      </c>
      <c r="F16" s="7"/>
      <c r="G16" s="7"/>
      <c r="H16" s="7"/>
    </row>
    <row r="17" spans="3:8" x14ac:dyDescent="0.5">
      <c r="C17">
        <v>3</v>
      </c>
      <c r="D17" t="str">
        <f>IF(ISBLANK(A0_Plan!E67),"",A0_Plan!E67)</f>
        <v>6_S1_Scheduled Silver Meeting with Career Services</v>
      </c>
      <c r="E17" t="str">
        <f>IF(ISBLANK(A0_Plan!F67),"",A0_Plan!F67)</f>
        <v/>
      </c>
      <c r="F17" s="7"/>
      <c r="G17" s="7"/>
      <c r="H17" s="7"/>
    </row>
    <row r="18" spans="3:8" x14ac:dyDescent="0.5">
      <c r="D18" s="27" t="s">
        <v>207</v>
      </c>
      <c r="E18" s="28">
        <f>SUM(E11:E17)</f>
        <v>0</v>
      </c>
      <c r="F18" s="28"/>
      <c r="G18" s="28">
        <f>SUM(G11:G17)</f>
        <v>0</v>
      </c>
    </row>
    <row r="19" spans="3:8" x14ac:dyDescent="0.5">
      <c r="D19" s="27" t="s">
        <v>206</v>
      </c>
      <c r="E19" s="28">
        <f>E18/6</f>
        <v>0</v>
      </c>
      <c r="F19" s="28"/>
      <c r="G19" s="28">
        <f>G18/6</f>
        <v>0</v>
      </c>
    </row>
    <row r="20" spans="3:8" ht="21" x14ac:dyDescent="0.65">
      <c r="C20" s="36" t="s">
        <v>205</v>
      </c>
    </row>
    <row r="21" spans="3:8" x14ac:dyDescent="0.5">
      <c r="C21" t="s">
        <v>216</v>
      </c>
      <c r="D21" s="1" t="s">
        <v>101</v>
      </c>
      <c r="E21" s="1"/>
      <c r="F21" s="5"/>
    </row>
    <row r="22" spans="3:8" x14ac:dyDescent="0.5">
      <c r="C22">
        <v>1</v>
      </c>
      <c r="D22" t="s">
        <v>217</v>
      </c>
    </row>
    <row r="23" spans="3:8" x14ac:dyDescent="0.5">
      <c r="C23">
        <v>2</v>
      </c>
      <c r="D23" t="s">
        <v>218</v>
      </c>
    </row>
    <row r="24" spans="3:8" x14ac:dyDescent="0.5">
      <c r="C24">
        <v>3</v>
      </c>
      <c r="D24" t="s">
        <v>219</v>
      </c>
    </row>
    <row r="25" spans="3:8" x14ac:dyDescent="0.5">
      <c r="E25" s="1"/>
    </row>
    <row r="26" spans="3:8" x14ac:dyDescent="0.5">
      <c r="C26">
        <v>1</v>
      </c>
      <c r="D26" t="s">
        <v>220</v>
      </c>
    </row>
    <row r="27" spans="3:8" x14ac:dyDescent="0.5">
      <c r="C27">
        <v>2</v>
      </c>
      <c r="D27" t="s">
        <v>221</v>
      </c>
    </row>
    <row r="28" spans="3:8" x14ac:dyDescent="0.5">
      <c r="C28">
        <v>3</v>
      </c>
    </row>
    <row r="29" spans="3:8" ht="21.4" thickBot="1" x14ac:dyDescent="0.7">
      <c r="C29" s="2" t="s">
        <v>110</v>
      </c>
    </row>
    <row r="30" spans="3:8" x14ac:dyDescent="0.5">
      <c r="D30" s="69"/>
      <c r="E30" s="70"/>
      <c r="F30" s="70"/>
      <c r="G30" s="70"/>
      <c r="H30" s="71"/>
    </row>
    <row r="31" spans="3:8" x14ac:dyDescent="0.5">
      <c r="D31" s="72"/>
      <c r="E31" s="73"/>
      <c r="F31" s="73"/>
      <c r="G31" s="73"/>
      <c r="H31" s="74"/>
    </row>
    <row r="32" spans="3:8" x14ac:dyDescent="0.5">
      <c r="D32" s="72"/>
      <c r="E32" s="73"/>
      <c r="F32" s="73"/>
      <c r="G32" s="73"/>
      <c r="H32" s="74"/>
    </row>
    <row r="33" spans="2:13" ht="16.149999999999999" thickBot="1" x14ac:dyDescent="0.55000000000000004">
      <c r="D33" s="75"/>
      <c r="E33" s="76"/>
      <c r="F33" s="76"/>
      <c r="G33" s="76"/>
      <c r="H33" s="77"/>
    </row>
    <row r="34" spans="2:13" x14ac:dyDescent="0.5">
      <c r="B34" s="1" t="s">
        <v>113</v>
      </c>
    </row>
    <row r="35" spans="2:13" x14ac:dyDescent="0.5">
      <c r="B35" s="5" t="s">
        <v>97</v>
      </c>
    </row>
    <row r="36" spans="2:13" ht="154.05000000000001" customHeight="1" x14ac:dyDescent="0.5">
      <c r="C36" s="60" t="s">
        <v>114</v>
      </c>
      <c r="D36" s="60"/>
      <c r="E36" s="60"/>
      <c r="F36" s="60"/>
      <c r="G36" s="60"/>
      <c r="H36" s="60"/>
      <c r="J36" s="20"/>
      <c r="K36" s="20"/>
      <c r="L36" s="20"/>
      <c r="M36" s="20"/>
    </row>
    <row r="37" spans="2:13" ht="15" customHeight="1" x14ac:dyDescent="0.5">
      <c r="C37" s="16"/>
      <c r="D37" s="1" t="s">
        <v>101</v>
      </c>
      <c r="E37" s="16"/>
      <c r="F37" s="16"/>
      <c r="G37" s="16"/>
      <c r="H37" s="16"/>
    </row>
    <row r="38" spans="2:13" ht="34.5" customHeight="1" x14ac:dyDescent="0.5">
      <c r="C38" t="s">
        <v>115</v>
      </c>
      <c r="D38" t="str">
        <f>IF(ISBLANK(A0_Plan!E13),"",A0_Plan!E13)</f>
        <v>0_PP1_Planning Schedule</v>
      </c>
      <c r="E38" s="66"/>
      <c r="F38" s="67"/>
      <c r="G38" s="67"/>
      <c r="H38" s="68"/>
    </row>
    <row r="39" spans="2:13" ht="34.5" customHeight="1" x14ac:dyDescent="0.5">
      <c r="C39" t="s">
        <v>116</v>
      </c>
      <c r="D39" t="str">
        <f>IF(ISBLANK(A0_Plan!E14),"",A0_Plan!E14)</f>
        <v>17_P2_Resume</v>
      </c>
      <c r="E39" s="66"/>
      <c r="F39" s="67"/>
      <c r="G39" s="67"/>
      <c r="H39" s="68"/>
    </row>
    <row r="40" spans="2:13" ht="34.5" customHeight="1" x14ac:dyDescent="0.5">
      <c r="C40" t="s">
        <v>117</v>
      </c>
      <c r="D40" t="str">
        <f>IF(ISBLANK(A0_Plan!E15),"",A0_Plan!E15)</f>
        <v>31_D3_Design Your Life: Chap 1: Health, Work, Play, &amp; Love</v>
      </c>
      <c r="E40" s="24"/>
      <c r="F40" s="25"/>
      <c r="G40" s="25"/>
      <c r="H40" s="26"/>
    </row>
    <row r="41" spans="2:13" x14ac:dyDescent="0.5">
      <c r="D41" s="1" t="s">
        <v>101</v>
      </c>
    </row>
    <row r="42" spans="2:13" ht="32.25" customHeight="1" x14ac:dyDescent="0.5">
      <c r="C42" t="s">
        <v>172</v>
      </c>
      <c r="D42" t="str">
        <f>IF(ISBLANK(A0_Plan!E17),"",A0_Plan!E17)</f>
        <v>5_B5_Elevator Pitch: 5 Sentences</v>
      </c>
      <c r="E42" s="66"/>
      <c r="F42" s="67"/>
      <c r="G42" s="67"/>
      <c r="H42" s="68"/>
    </row>
    <row r="43" spans="2:13" ht="32.25" customHeight="1" x14ac:dyDescent="0.5">
      <c r="C43" t="s">
        <v>173</v>
      </c>
      <c r="D43" t="str">
        <f>IF(ISBLANK(A0_Plan!E18),"",A0_Plan!E18)</f>
        <v>32_D4_Design Your Life: Chap 2: Work/Life view/compass</v>
      </c>
      <c r="E43" s="21"/>
      <c r="F43" s="22"/>
      <c r="G43" s="22"/>
      <c r="H43" s="23"/>
    </row>
    <row r="44" spans="2:13" ht="32.25" customHeight="1" x14ac:dyDescent="0.5">
      <c r="C44" t="s">
        <v>174</v>
      </c>
      <c r="D44" t="str">
        <f>IF(ISBLANK(A0_Plan!E19),"",A0_Plan!E19)</f>
        <v>9_S4_Completed 100% Handshake Profile</v>
      </c>
      <c r="E44" s="21"/>
      <c r="F44" s="22"/>
      <c r="G44" s="22"/>
      <c r="H44" s="23"/>
    </row>
    <row r="46" spans="2:13" x14ac:dyDescent="0.5">
      <c r="B46" s="5" t="s">
        <v>118</v>
      </c>
    </row>
    <row r="47" spans="2:13" ht="37.5" customHeight="1" x14ac:dyDescent="0.5">
      <c r="C47" s="60" t="s">
        <v>177</v>
      </c>
      <c r="D47" s="60"/>
      <c r="E47" s="60"/>
      <c r="F47" s="60"/>
      <c r="G47" s="60"/>
      <c r="H47" s="60"/>
      <c r="J47" s="20"/>
      <c r="K47" s="20"/>
      <c r="L47" s="20"/>
      <c r="M47" s="20"/>
    </row>
    <row r="48" spans="2:13" ht="15.75" customHeight="1" x14ac:dyDescent="0.5">
      <c r="C48" s="20" t="s">
        <v>119</v>
      </c>
      <c r="D48" s="29"/>
      <c r="E48" s="29"/>
      <c r="F48" s="29"/>
      <c r="G48" s="29"/>
      <c r="H48" s="29"/>
      <c r="J48" s="29"/>
      <c r="K48" s="29"/>
      <c r="L48" s="29"/>
      <c r="M48" s="29"/>
    </row>
    <row r="49" spans="3:8" ht="35.25" customHeight="1" x14ac:dyDescent="0.5">
      <c r="C49" t="s">
        <v>120</v>
      </c>
      <c r="D49" s="66"/>
      <c r="E49" s="67"/>
      <c r="F49" s="67"/>
      <c r="G49" s="67"/>
      <c r="H49" s="68"/>
    </row>
    <row r="50" spans="3:8" ht="35.25" customHeight="1" x14ac:dyDescent="0.5">
      <c r="C50" t="s">
        <v>121</v>
      </c>
      <c r="D50" s="66"/>
      <c r="E50" s="67"/>
      <c r="F50" s="67"/>
      <c r="G50" s="67"/>
      <c r="H50" s="68"/>
    </row>
    <row r="51" spans="3:8" ht="35.25" customHeight="1" x14ac:dyDescent="0.5">
      <c r="C51" t="s">
        <v>122</v>
      </c>
      <c r="D51" s="66"/>
      <c r="E51" s="67"/>
      <c r="F51" s="67"/>
      <c r="G51" s="67"/>
      <c r="H51" s="68"/>
    </row>
  </sheetData>
  <protectedRanges>
    <protectedRange sqref="F11:H13" name="Week 1 Day Status"/>
  </protectedRanges>
  <mergeCells count="11">
    <mergeCell ref="E42:H42"/>
    <mergeCell ref="C47:H47"/>
    <mergeCell ref="D49:H49"/>
    <mergeCell ref="D50:H50"/>
    <mergeCell ref="D51:H51"/>
    <mergeCell ref="E39:H39"/>
    <mergeCell ref="C4:H4"/>
    <mergeCell ref="C6:H6"/>
    <mergeCell ref="D30:H33"/>
    <mergeCell ref="C36:H36"/>
    <mergeCell ref="E38:H38"/>
  </mergeCells>
  <dataValidations count="1">
    <dataValidation type="list" allowBlank="1" showInputMessage="1" showErrorMessage="1" sqref="F11:F13 F15:F17" xr:uid="{D1B2BB17-8A06-4144-A681-8A997469D79E}">
      <formula1>$J$1:$J$3</formula1>
    </dataValidation>
  </dataValidations>
  <pageMargins left="0.7" right="0.7" top="0.75" bottom="0.75" header="0.3" footer="0.3"/>
  <pageSetup scale="52" orientation="portrait" r:id="rId1"/>
  <colBreaks count="1" manualBreakCount="1">
    <brk id="8" max="5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4E04A-3444-4DB1-A52C-A22CAC5E6E2C}">
  <dimension ref="B3:H68"/>
  <sheetViews>
    <sheetView topLeftCell="A32" workbookViewId="0">
      <selection activeCell="E7" sqref="E7"/>
    </sheetView>
  </sheetViews>
  <sheetFormatPr defaultColWidth="8.8125" defaultRowHeight="15.75" x14ac:dyDescent="0.5"/>
  <cols>
    <col min="1" max="1" width="2.8125" customWidth="1"/>
    <col min="2" max="2" width="3.5" customWidth="1"/>
    <col min="3" max="3" width="4.8125" customWidth="1"/>
    <col min="4" max="4" width="4" customWidth="1"/>
    <col min="5" max="8" width="36.6875" customWidth="1"/>
  </cols>
  <sheetData>
    <row r="3" spans="2:8" ht="34.15" x14ac:dyDescent="1.05">
      <c r="E3" s="61" t="s">
        <v>247</v>
      </c>
      <c r="F3" s="61"/>
      <c r="G3" s="61"/>
      <c r="H3" s="61"/>
    </row>
    <row r="4" spans="2:8" x14ac:dyDescent="0.5">
      <c r="E4" t="s">
        <v>166</v>
      </c>
    </row>
    <row r="5" spans="2:8" x14ac:dyDescent="0.5">
      <c r="C5" s="1" t="s">
        <v>88</v>
      </c>
      <c r="E5" t="s">
        <v>181</v>
      </c>
      <c r="F5" t="s">
        <v>182</v>
      </c>
      <c r="G5" t="s">
        <v>183</v>
      </c>
      <c r="H5" t="s">
        <v>184</v>
      </c>
    </row>
    <row r="6" spans="2:8" x14ac:dyDescent="0.5">
      <c r="B6" s="19" t="s">
        <v>179</v>
      </c>
      <c r="C6" s="34"/>
      <c r="D6" s="19"/>
      <c r="E6" s="19"/>
      <c r="F6" s="19"/>
      <c r="G6" s="19"/>
      <c r="H6" s="19"/>
    </row>
    <row r="7" spans="2:8" x14ac:dyDescent="0.5">
      <c r="C7" s="1">
        <v>1</v>
      </c>
      <c r="D7">
        <v>1</v>
      </c>
      <c r="E7" s="7"/>
      <c r="F7" s="7"/>
      <c r="G7" s="7"/>
      <c r="H7" s="7"/>
    </row>
    <row r="8" spans="2:8" x14ac:dyDescent="0.5">
      <c r="C8" s="1">
        <v>1</v>
      </c>
      <c r="D8">
        <v>2</v>
      </c>
      <c r="E8" s="7"/>
      <c r="F8" s="7"/>
      <c r="G8" s="7"/>
      <c r="H8" s="7"/>
    </row>
    <row r="9" spans="2:8" x14ac:dyDescent="0.5">
      <c r="C9" s="1">
        <v>1</v>
      </c>
      <c r="D9">
        <v>3</v>
      </c>
      <c r="E9" s="7"/>
      <c r="F9" s="7"/>
      <c r="G9" s="7"/>
      <c r="H9" s="7"/>
    </row>
    <row r="10" spans="2:8" x14ac:dyDescent="0.5">
      <c r="D10" s="5"/>
    </row>
    <row r="11" spans="2:8" x14ac:dyDescent="0.5">
      <c r="C11" s="1">
        <v>2</v>
      </c>
      <c r="D11">
        <v>1</v>
      </c>
      <c r="E11" s="7"/>
      <c r="F11" s="7"/>
      <c r="G11" s="7"/>
      <c r="H11" s="7"/>
    </row>
    <row r="12" spans="2:8" x14ac:dyDescent="0.5">
      <c r="C12" s="1">
        <v>2</v>
      </c>
      <c r="D12">
        <v>2</v>
      </c>
      <c r="E12" s="7"/>
      <c r="F12" s="7"/>
      <c r="G12" s="7"/>
      <c r="H12" s="7"/>
    </row>
    <row r="13" spans="2:8" x14ac:dyDescent="0.5">
      <c r="C13" s="1">
        <v>2</v>
      </c>
      <c r="D13">
        <v>3</v>
      </c>
      <c r="E13" s="7"/>
      <c r="F13" s="7"/>
      <c r="G13" s="7"/>
      <c r="H13" s="7"/>
    </row>
    <row r="14" spans="2:8" x14ac:dyDescent="0.5">
      <c r="C14" s="1"/>
      <c r="D14" s="33" t="s">
        <v>171</v>
      </c>
      <c r="E14" s="32"/>
      <c r="F14" s="32"/>
      <c r="G14" s="32"/>
      <c r="H14" s="32"/>
    </row>
    <row r="15" spans="2:8" x14ac:dyDescent="0.5">
      <c r="B15" s="19" t="s">
        <v>233</v>
      </c>
      <c r="C15" s="34"/>
      <c r="D15" s="19"/>
      <c r="E15" s="19"/>
      <c r="F15" s="19"/>
      <c r="G15" s="19"/>
      <c r="H15" s="19"/>
    </row>
    <row r="16" spans="2:8" x14ac:dyDescent="0.5">
      <c r="C16" s="1">
        <v>3</v>
      </c>
      <c r="D16">
        <v>1</v>
      </c>
      <c r="E16" s="7"/>
      <c r="F16" s="7"/>
      <c r="G16" s="7"/>
      <c r="H16" s="7"/>
    </row>
    <row r="17" spans="2:8" x14ac:dyDescent="0.5">
      <c r="C17" s="1">
        <v>3</v>
      </c>
      <c r="D17">
        <v>2</v>
      </c>
      <c r="E17" s="7"/>
      <c r="F17" s="7"/>
      <c r="G17" s="7"/>
      <c r="H17" s="7"/>
    </row>
    <row r="18" spans="2:8" x14ac:dyDescent="0.5">
      <c r="C18" s="1">
        <v>3</v>
      </c>
      <c r="D18">
        <v>3</v>
      </c>
      <c r="E18" s="7"/>
      <c r="F18" s="7"/>
      <c r="G18" s="7"/>
      <c r="H18" s="7"/>
    </row>
    <row r="19" spans="2:8" x14ac:dyDescent="0.5">
      <c r="C19" s="1"/>
    </row>
    <row r="20" spans="2:8" x14ac:dyDescent="0.5">
      <c r="C20" s="1">
        <v>4</v>
      </c>
      <c r="D20">
        <v>1</v>
      </c>
      <c r="E20" s="7"/>
      <c r="F20" s="7"/>
      <c r="G20" s="7"/>
      <c r="H20" s="7"/>
    </row>
    <row r="21" spans="2:8" x14ac:dyDescent="0.5">
      <c r="C21" s="1">
        <v>4</v>
      </c>
      <c r="D21">
        <v>2</v>
      </c>
      <c r="E21" s="7"/>
      <c r="F21" s="7"/>
      <c r="G21" s="7"/>
      <c r="H21" s="7"/>
    </row>
    <row r="22" spans="2:8" x14ac:dyDescent="0.5">
      <c r="C22" s="1">
        <v>4</v>
      </c>
      <c r="D22">
        <v>3</v>
      </c>
      <c r="E22" s="7"/>
      <c r="F22" s="7"/>
      <c r="G22" s="7"/>
      <c r="H22" s="7"/>
    </row>
    <row r="23" spans="2:8" x14ac:dyDescent="0.5">
      <c r="C23" s="1"/>
      <c r="D23" s="33" t="s">
        <v>171</v>
      </c>
      <c r="E23" s="32"/>
      <c r="F23" s="32"/>
      <c r="G23" s="32"/>
      <c r="H23" s="32"/>
    </row>
    <row r="24" spans="2:8" x14ac:dyDescent="0.5">
      <c r="B24" s="19" t="s">
        <v>234</v>
      </c>
      <c r="C24" s="34"/>
      <c r="D24" s="19"/>
      <c r="E24" s="19"/>
      <c r="F24" s="19"/>
      <c r="G24" s="19"/>
      <c r="H24" s="19"/>
    </row>
    <row r="25" spans="2:8" x14ac:dyDescent="0.5">
      <c r="C25" s="1">
        <v>5</v>
      </c>
      <c r="D25">
        <v>1</v>
      </c>
      <c r="E25" s="7"/>
      <c r="F25" s="7"/>
      <c r="G25" s="7"/>
      <c r="H25" s="7"/>
    </row>
    <row r="26" spans="2:8" x14ac:dyDescent="0.5">
      <c r="C26" s="1">
        <v>5</v>
      </c>
      <c r="D26">
        <v>2</v>
      </c>
      <c r="E26" s="7"/>
      <c r="F26" s="7"/>
      <c r="G26" s="7"/>
      <c r="H26" s="7"/>
    </row>
    <row r="27" spans="2:8" x14ac:dyDescent="0.5">
      <c r="C27" s="1">
        <v>5</v>
      </c>
      <c r="D27">
        <v>3</v>
      </c>
      <c r="E27" s="7"/>
      <c r="F27" s="7"/>
      <c r="G27" s="7"/>
      <c r="H27" s="7"/>
    </row>
    <row r="28" spans="2:8" x14ac:dyDescent="0.5">
      <c r="C28" s="1"/>
    </row>
    <row r="29" spans="2:8" x14ac:dyDescent="0.5">
      <c r="C29" s="1">
        <v>6</v>
      </c>
      <c r="D29">
        <v>1</v>
      </c>
      <c r="E29" s="7"/>
      <c r="F29" s="7"/>
      <c r="G29" s="7"/>
      <c r="H29" s="7"/>
    </row>
    <row r="30" spans="2:8" x14ac:dyDescent="0.5">
      <c r="C30" s="1">
        <v>6</v>
      </c>
      <c r="D30">
        <v>2</v>
      </c>
      <c r="E30" s="7"/>
      <c r="F30" s="7"/>
      <c r="G30" s="7"/>
      <c r="H30" s="7"/>
    </row>
    <row r="31" spans="2:8" x14ac:dyDescent="0.5">
      <c r="C31" s="1">
        <v>6</v>
      </c>
      <c r="D31">
        <v>3</v>
      </c>
      <c r="E31" s="7"/>
      <c r="F31" s="7"/>
      <c r="G31" s="7"/>
      <c r="H31" s="7"/>
    </row>
    <row r="32" spans="2:8" x14ac:dyDescent="0.5">
      <c r="C32" s="1"/>
      <c r="D32" s="33" t="s">
        <v>171</v>
      </c>
      <c r="E32" s="32"/>
      <c r="F32" s="32"/>
      <c r="G32" s="32"/>
      <c r="H32" s="32"/>
    </row>
    <row r="33" spans="2:8" x14ac:dyDescent="0.5">
      <c r="B33" s="19" t="s">
        <v>235</v>
      </c>
      <c r="C33" s="34"/>
      <c r="D33" s="19"/>
      <c r="E33" s="19"/>
      <c r="F33" s="19"/>
      <c r="G33" s="19"/>
      <c r="H33" s="19"/>
    </row>
    <row r="34" spans="2:8" x14ac:dyDescent="0.5">
      <c r="C34" s="1">
        <v>7</v>
      </c>
      <c r="D34">
        <v>1</v>
      </c>
      <c r="E34" s="7"/>
      <c r="F34" s="7"/>
      <c r="G34" s="7"/>
      <c r="H34" s="7"/>
    </row>
    <row r="35" spans="2:8" x14ac:dyDescent="0.5">
      <c r="C35" s="1">
        <v>7</v>
      </c>
      <c r="D35">
        <v>2</v>
      </c>
      <c r="E35" s="7"/>
      <c r="F35" s="7"/>
      <c r="G35" s="7"/>
      <c r="H35" s="7"/>
    </row>
    <row r="36" spans="2:8" x14ac:dyDescent="0.5">
      <c r="C36" s="1">
        <v>7</v>
      </c>
      <c r="D36">
        <v>3</v>
      </c>
      <c r="E36" s="7"/>
      <c r="F36" s="7"/>
      <c r="G36" s="7"/>
      <c r="H36" s="7"/>
    </row>
    <row r="37" spans="2:8" x14ac:dyDescent="0.5">
      <c r="C37" s="1"/>
    </row>
    <row r="38" spans="2:8" x14ac:dyDescent="0.5">
      <c r="C38" s="1">
        <v>8</v>
      </c>
      <c r="D38">
        <v>1</v>
      </c>
      <c r="E38" s="7"/>
      <c r="F38" s="7"/>
      <c r="G38" s="7"/>
      <c r="H38" s="7"/>
    </row>
    <row r="39" spans="2:8" x14ac:dyDescent="0.5">
      <c r="C39" s="1">
        <v>8</v>
      </c>
      <c r="D39">
        <v>2</v>
      </c>
      <c r="E39" s="7"/>
      <c r="F39" s="7"/>
      <c r="G39" s="7"/>
      <c r="H39" s="7"/>
    </row>
    <row r="40" spans="2:8" x14ac:dyDescent="0.5">
      <c r="C40" s="1">
        <v>8</v>
      </c>
      <c r="D40">
        <v>3</v>
      </c>
      <c r="E40" s="7"/>
      <c r="F40" s="7"/>
      <c r="G40" s="7"/>
      <c r="H40" s="7"/>
    </row>
    <row r="41" spans="2:8" x14ac:dyDescent="0.5">
      <c r="C41" s="1"/>
      <c r="D41" s="33" t="s">
        <v>171</v>
      </c>
      <c r="E41" s="32"/>
      <c r="F41" s="32"/>
      <c r="G41" s="32"/>
      <c r="H41" s="32"/>
    </row>
    <row r="42" spans="2:8" x14ac:dyDescent="0.5">
      <c r="B42" s="19" t="s">
        <v>236</v>
      </c>
      <c r="C42" s="34"/>
      <c r="D42" s="19"/>
      <c r="E42" s="19"/>
      <c r="F42" s="19"/>
      <c r="G42" s="19"/>
      <c r="H42" s="19"/>
    </row>
    <row r="43" spans="2:8" x14ac:dyDescent="0.5">
      <c r="C43" s="1">
        <v>9</v>
      </c>
      <c r="D43">
        <v>1</v>
      </c>
      <c r="E43" s="7"/>
      <c r="F43" s="7"/>
      <c r="G43" s="7"/>
      <c r="H43" s="7"/>
    </row>
    <row r="44" spans="2:8" x14ac:dyDescent="0.5">
      <c r="C44" s="1">
        <v>9</v>
      </c>
      <c r="D44">
        <v>2</v>
      </c>
      <c r="E44" s="7"/>
      <c r="F44" s="7"/>
      <c r="G44" s="7"/>
      <c r="H44" s="7"/>
    </row>
    <row r="45" spans="2:8" x14ac:dyDescent="0.5">
      <c r="C45" s="1">
        <v>9</v>
      </c>
      <c r="D45">
        <v>3</v>
      </c>
      <c r="E45" s="7"/>
      <c r="F45" s="7"/>
      <c r="G45" s="7"/>
      <c r="H45" s="7"/>
    </row>
    <row r="46" spans="2:8" x14ac:dyDescent="0.5">
      <c r="C46" s="1"/>
    </row>
    <row r="47" spans="2:8" x14ac:dyDescent="0.5">
      <c r="C47" s="1">
        <v>10</v>
      </c>
      <c r="D47">
        <v>1</v>
      </c>
      <c r="E47" s="7"/>
      <c r="F47" s="7"/>
      <c r="G47" s="7"/>
      <c r="H47" s="7"/>
    </row>
    <row r="48" spans="2:8" x14ac:dyDescent="0.5">
      <c r="C48" s="1">
        <v>10</v>
      </c>
      <c r="D48">
        <v>2</v>
      </c>
      <c r="E48" s="7"/>
      <c r="F48" s="7"/>
      <c r="G48" s="7"/>
      <c r="H48" s="7"/>
    </row>
    <row r="49" spans="2:8" x14ac:dyDescent="0.5">
      <c r="C49" s="1">
        <v>10</v>
      </c>
      <c r="D49">
        <v>3</v>
      </c>
      <c r="E49" s="7"/>
      <c r="F49" s="7"/>
      <c r="G49" s="7"/>
      <c r="H49" s="7"/>
    </row>
    <row r="50" spans="2:8" x14ac:dyDescent="0.5">
      <c r="C50" s="1"/>
      <c r="D50" s="33" t="s">
        <v>171</v>
      </c>
      <c r="E50" s="32"/>
      <c r="F50" s="32"/>
      <c r="G50" s="32"/>
      <c r="H50" s="32"/>
    </row>
    <row r="51" spans="2:8" x14ac:dyDescent="0.5">
      <c r="B51" s="19" t="s">
        <v>237</v>
      </c>
      <c r="C51" s="34"/>
      <c r="D51" s="19"/>
      <c r="E51" s="19"/>
      <c r="F51" s="19"/>
      <c r="G51" s="19"/>
      <c r="H51" s="19"/>
    </row>
    <row r="52" spans="2:8" x14ac:dyDescent="0.5">
      <c r="C52" s="1">
        <v>11</v>
      </c>
      <c r="D52">
        <v>1</v>
      </c>
      <c r="E52" s="7"/>
      <c r="F52" s="7"/>
      <c r="G52" s="7"/>
      <c r="H52" s="7"/>
    </row>
    <row r="53" spans="2:8" x14ac:dyDescent="0.5">
      <c r="C53" s="1">
        <v>11</v>
      </c>
      <c r="D53">
        <v>2</v>
      </c>
      <c r="E53" s="7"/>
      <c r="F53" s="7"/>
      <c r="G53" s="7"/>
      <c r="H53" s="7"/>
    </row>
    <row r="54" spans="2:8" x14ac:dyDescent="0.5">
      <c r="C54" s="1">
        <v>11</v>
      </c>
      <c r="D54">
        <v>3</v>
      </c>
      <c r="E54" s="7"/>
      <c r="F54" s="7"/>
      <c r="G54" s="7"/>
      <c r="H54" s="7"/>
    </row>
    <row r="55" spans="2:8" x14ac:dyDescent="0.5">
      <c r="C55" s="1"/>
    </row>
    <row r="56" spans="2:8" x14ac:dyDescent="0.5">
      <c r="C56" s="1">
        <v>12</v>
      </c>
      <c r="D56">
        <v>1</v>
      </c>
      <c r="E56" s="7"/>
      <c r="F56" s="7"/>
      <c r="G56" s="7"/>
      <c r="H56" s="7"/>
    </row>
    <row r="57" spans="2:8" x14ac:dyDescent="0.5">
      <c r="C57" s="1">
        <v>12</v>
      </c>
      <c r="D57">
        <v>2</v>
      </c>
      <c r="E57" s="7"/>
      <c r="F57" s="7"/>
      <c r="G57" s="7"/>
      <c r="H57" s="7"/>
    </row>
    <row r="58" spans="2:8" x14ac:dyDescent="0.5">
      <c r="C58" s="1">
        <v>12</v>
      </c>
      <c r="D58">
        <v>3</v>
      </c>
      <c r="E58" s="7"/>
      <c r="F58" s="7"/>
      <c r="G58" s="7"/>
      <c r="H58" s="7"/>
    </row>
    <row r="59" spans="2:8" x14ac:dyDescent="0.5">
      <c r="C59" s="1"/>
      <c r="D59" s="33" t="s">
        <v>171</v>
      </c>
      <c r="E59" s="32"/>
      <c r="F59" s="32"/>
      <c r="G59" s="32"/>
      <c r="H59" s="32"/>
    </row>
    <row r="60" spans="2:8" x14ac:dyDescent="0.5">
      <c r="B60" s="19" t="s">
        <v>238</v>
      </c>
      <c r="C60" s="34"/>
      <c r="D60" s="19"/>
      <c r="E60" s="19"/>
      <c r="F60" s="19"/>
      <c r="G60" s="19"/>
      <c r="H60" s="19"/>
    </row>
    <row r="61" spans="2:8" x14ac:dyDescent="0.5">
      <c r="C61" s="1">
        <v>13</v>
      </c>
      <c r="D61">
        <v>1</v>
      </c>
      <c r="E61" s="7"/>
      <c r="F61" s="7"/>
      <c r="G61" s="7"/>
      <c r="H61" s="7"/>
    </row>
    <row r="62" spans="2:8" x14ac:dyDescent="0.5">
      <c r="C62" s="1">
        <v>13</v>
      </c>
      <c r="D62">
        <v>2</v>
      </c>
      <c r="E62" s="7"/>
      <c r="F62" s="7"/>
      <c r="G62" s="7"/>
      <c r="H62" s="7"/>
    </row>
    <row r="63" spans="2:8" x14ac:dyDescent="0.5">
      <c r="C63" s="1">
        <v>13</v>
      </c>
      <c r="D63">
        <v>3</v>
      </c>
      <c r="E63" s="7"/>
      <c r="F63" s="7"/>
      <c r="G63" s="7"/>
      <c r="H63" s="7"/>
    </row>
    <row r="64" spans="2:8" x14ac:dyDescent="0.5">
      <c r="C64" s="1"/>
    </row>
    <row r="65" spans="3:8" x14ac:dyDescent="0.5">
      <c r="C65" s="1">
        <v>14</v>
      </c>
      <c r="D65">
        <v>1</v>
      </c>
      <c r="E65" s="7"/>
      <c r="F65" s="7"/>
      <c r="G65" s="7"/>
      <c r="H65" s="7"/>
    </row>
    <row r="66" spans="3:8" x14ac:dyDescent="0.5">
      <c r="C66" s="1">
        <v>14</v>
      </c>
      <c r="D66">
        <v>2</v>
      </c>
      <c r="E66" s="7"/>
      <c r="F66" s="7"/>
      <c r="G66" s="7"/>
      <c r="H66" s="7"/>
    </row>
    <row r="67" spans="3:8" x14ac:dyDescent="0.5">
      <c r="C67" s="1">
        <v>14</v>
      </c>
      <c r="D67">
        <v>3</v>
      </c>
      <c r="E67" s="7"/>
      <c r="F67" s="7"/>
      <c r="G67" s="7"/>
      <c r="H67" s="7"/>
    </row>
    <row r="68" spans="3:8" x14ac:dyDescent="0.5">
      <c r="C68" s="1"/>
      <c r="D68" s="33" t="s">
        <v>171</v>
      </c>
      <c r="E68" s="32"/>
      <c r="F68" s="32"/>
      <c r="G68" s="32"/>
      <c r="H68" s="32"/>
    </row>
  </sheetData>
  <mergeCells count="1">
    <mergeCell ref="E3:H3"/>
  </mergeCells>
  <conditionalFormatting sqref="E7:E68">
    <cfRule type="duplicateValues" dxfId="4" priority="4"/>
  </conditionalFormatting>
  <conditionalFormatting sqref="F7:F68">
    <cfRule type="duplicateValues" dxfId="3" priority="3"/>
  </conditionalFormatting>
  <conditionalFormatting sqref="G7:G68">
    <cfRule type="duplicateValues" dxfId="2" priority="2"/>
  </conditionalFormatting>
  <conditionalFormatting sqref="H7:H68">
    <cfRule type="duplicateValues" dxfId="1"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FE19995-F834-4F0C-87D3-355B7B002271}">
          <x14:formula1>
            <xm:f>Backlog!$D$4:$D$47</xm:f>
          </x14:formula1>
          <xm:sqref>E7:H9 E47:H49 E61:H63 E56:H58 E52:H54 E38:H40 E43:H45 E29:H31 E34:H36 E20:H22 E25:H27 E65:H67 E16:H18 E11:H13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450B6-C1DE-D447-9C44-3E1497786FC5}">
  <dimension ref="A1:O52"/>
  <sheetViews>
    <sheetView zoomScale="130" zoomScaleNormal="130" workbookViewId="0">
      <selection activeCell="C7" sqref="C7"/>
    </sheetView>
  </sheetViews>
  <sheetFormatPr defaultColWidth="11" defaultRowHeight="15.75" x14ac:dyDescent="0.5"/>
  <cols>
    <col min="2" max="2" width="4.8125" bestFit="1" customWidth="1"/>
    <col min="3" max="3" width="37" customWidth="1"/>
    <col min="4" max="4" width="3" hidden="1" customWidth="1"/>
    <col min="5" max="6" width="8.1875" hidden="1" customWidth="1"/>
    <col min="7" max="7" width="11.5" hidden="1" customWidth="1"/>
    <col min="8" max="8" width="6.3125" customWidth="1"/>
    <col min="9" max="9" width="14.3125" bestFit="1" customWidth="1"/>
    <col min="10" max="10" width="3.3125" customWidth="1"/>
    <col min="11" max="11" width="13.5" bestFit="1" customWidth="1"/>
    <col min="12" max="12" width="2" customWidth="1"/>
    <col min="13" max="13" width="14" bestFit="1" customWidth="1"/>
  </cols>
  <sheetData>
    <row r="1" spans="1:15" ht="31.9" x14ac:dyDescent="1">
      <c r="B1" s="62" t="s">
        <v>248</v>
      </c>
      <c r="C1" s="62"/>
      <c r="D1" s="62"/>
      <c r="E1" s="62"/>
      <c r="F1" s="62"/>
      <c r="G1" s="62"/>
      <c r="H1" s="62"/>
    </row>
    <row r="2" spans="1:15" ht="21" x14ac:dyDescent="0.65">
      <c r="A2" s="2" t="s">
        <v>87</v>
      </c>
      <c r="B2" s="2" t="s">
        <v>86</v>
      </c>
      <c r="C2" s="2" t="s">
        <v>0</v>
      </c>
      <c r="D2" t="s">
        <v>92</v>
      </c>
      <c r="E2" t="s">
        <v>93</v>
      </c>
      <c r="G2" s="38" t="s">
        <v>229</v>
      </c>
      <c r="I2" s="2"/>
      <c r="J2" s="17"/>
      <c r="K2" s="2"/>
      <c r="M2" s="2"/>
      <c r="N2" s="2"/>
    </row>
    <row r="3" spans="1:15" ht="21" x14ac:dyDescent="0.65">
      <c r="D3" s="2"/>
      <c r="E3" s="2"/>
      <c r="F3" s="15">
        <f>AVERAGEA(F4:F47)</f>
        <v>0.97435897435897434</v>
      </c>
      <c r="G3" s="15">
        <f>AVERAGEA(G4:G47)</f>
        <v>0.74358974358974361</v>
      </c>
      <c r="I3" s="15"/>
      <c r="K3" s="15"/>
      <c r="O3" s="1"/>
    </row>
    <row r="4" spans="1:15" s="6" customFormat="1" ht="19.05" customHeight="1" x14ac:dyDescent="0.5">
      <c r="A4" s="6">
        <v>0</v>
      </c>
      <c r="B4" s="6" t="s">
        <v>103</v>
      </c>
      <c r="C4" s="6" t="s">
        <v>104</v>
      </c>
      <c r="D4" s="6" t="str">
        <f>_xlfn.CONCAT(Backlog!A4, "_", Backlog!B4,"_", Backlog!C4)</f>
        <v>0_PP1_Planning Schedule</v>
      </c>
      <c r="E4" t="str">
        <f>_xlfn.IFNA(IF(VLOOKUP(D4,A0_Plan!$E$13:$E$68, 1,0) = D4,"",D4), D4)</f>
        <v/>
      </c>
      <c r="F4">
        <f>IF(D4=E4, "",1)</f>
        <v>1</v>
      </c>
      <c r="G4" s="6">
        <f>IF(VLOOKUP(D4,A0_Plan!$E$13:$K$67,5,1)="Done", 1,"")</f>
        <v>1</v>
      </c>
      <c r="H4" s="6" t="s">
        <v>2</v>
      </c>
    </row>
    <row r="5" spans="1:15" x14ac:dyDescent="0.5">
      <c r="A5" s="41">
        <v>0</v>
      </c>
      <c r="B5" s="42" t="s">
        <v>13</v>
      </c>
      <c r="C5" s="42" t="s">
        <v>3</v>
      </c>
      <c r="D5" s="3"/>
      <c r="E5" s="13"/>
      <c r="F5" s="13"/>
      <c r="H5" s="37">
        <f>AVERAGEA(G6:G10)</f>
        <v>0.6</v>
      </c>
    </row>
    <row r="6" spans="1:15" x14ac:dyDescent="0.5">
      <c r="A6">
        <v>1</v>
      </c>
      <c r="B6" t="s">
        <v>7</v>
      </c>
      <c r="C6" t="s">
        <v>90</v>
      </c>
      <c r="D6" t="str">
        <f>_xlfn.CONCAT(Backlog!A6, "_", Backlog!B6,"_", Backlog!C6)</f>
        <v>1_B1_Scheduled Basic Meeting with Career Services</v>
      </c>
      <c r="E6" t="str">
        <f>_xlfn.IFNA(IF(VLOOKUP(D6,A0_Plan!$E$13:$E$68, 1,0) = D6,"",D6), D6)</f>
        <v/>
      </c>
      <c r="F6">
        <f t="shared" ref="F6:F10" si="0">IF(D6=E6, "",1)</f>
        <v>1</v>
      </c>
      <c r="G6" s="6">
        <f>IF(VLOOKUP(D6,A0_Plan!$E$13:$K$67,5,1)="Done", 1,"")</f>
        <v>1</v>
      </c>
      <c r="H6" s="6"/>
      <c r="J6" s="6"/>
      <c r="K6" s="6"/>
      <c r="L6" s="6"/>
      <c r="M6" s="6"/>
    </row>
    <row r="7" spans="1:15" x14ac:dyDescent="0.5">
      <c r="A7">
        <v>2</v>
      </c>
      <c r="B7" t="s">
        <v>8</v>
      </c>
      <c r="C7" t="s">
        <v>4</v>
      </c>
      <c r="D7" t="str">
        <f>_xlfn.CONCAT(Backlog!A7, "_", Backlog!B7,"_", Backlog!C7)</f>
        <v>2_B2_Create Professional Online Profiles</v>
      </c>
      <c r="E7" t="str">
        <f>_xlfn.IFNA(IF(VLOOKUP(D7,A0_Plan!$E$13:$E$68, 1,0) = D7,"",D7), D7)</f>
        <v/>
      </c>
      <c r="F7">
        <f t="shared" si="0"/>
        <v>1</v>
      </c>
      <c r="G7" s="6">
        <f>IF(VLOOKUP(D7,A0_Plan!$E$13:$K$67,5,1)="Done", 1,"")</f>
        <v>1</v>
      </c>
      <c r="H7" s="6"/>
      <c r="J7" s="6"/>
      <c r="K7" s="6"/>
      <c r="L7" s="6"/>
      <c r="M7" s="6"/>
    </row>
    <row r="8" spans="1:15" x14ac:dyDescent="0.5">
      <c r="A8">
        <v>3</v>
      </c>
      <c r="B8" t="s">
        <v>9</v>
      </c>
      <c r="C8" t="s">
        <v>5</v>
      </c>
      <c r="D8" t="str">
        <f>_xlfn.CONCAT(Backlog!A8, "_", Backlog!B8,"_", Backlog!C8)</f>
        <v>3_B3_Informational Interview Overview</v>
      </c>
      <c r="E8" t="str">
        <f>_xlfn.IFNA(IF(VLOOKUP(D8,A0_Plan!$E$13:$E$68, 1,0) = D8,"",D8), D8)</f>
        <v/>
      </c>
      <c r="F8">
        <f t="shared" si="0"/>
        <v>1</v>
      </c>
      <c r="G8" s="6">
        <f>IF(VLOOKUP(D8,A0_Plan!$E$13:$K$67,5,1)="Done", 1,"")</f>
        <v>1</v>
      </c>
      <c r="H8" s="6"/>
      <c r="J8" s="6"/>
      <c r="K8" s="6"/>
      <c r="L8" s="6"/>
      <c r="M8" s="6"/>
    </row>
    <row r="9" spans="1:15" x14ac:dyDescent="0.5">
      <c r="A9">
        <v>4</v>
      </c>
      <c r="B9" t="s">
        <v>10</v>
      </c>
      <c r="C9" t="s">
        <v>6</v>
      </c>
      <c r="D9" t="str">
        <f>_xlfn.CONCAT(Backlog!A9, "_", Backlog!B9,"_", Backlog!C9)</f>
        <v>4_B4_Interviewing: VMOCK</v>
      </c>
      <c r="E9" t="str">
        <f>_xlfn.IFNA(IF(VLOOKUP(D9,A0_Plan!$E$13:$E$68, 1,0) = D9,"",D9), D9)</f>
        <v/>
      </c>
      <c r="F9">
        <f t="shared" si="0"/>
        <v>1</v>
      </c>
      <c r="G9" s="6" t="str">
        <f>IF(VLOOKUP(D9,A0_Plan!$E$13:$K$67,5,1)="Done", 1,"")</f>
        <v/>
      </c>
      <c r="H9" s="6"/>
      <c r="J9" s="6"/>
      <c r="K9" s="6"/>
      <c r="L9" s="6"/>
      <c r="M9" s="6"/>
    </row>
    <row r="10" spans="1:15" x14ac:dyDescent="0.5">
      <c r="A10">
        <v>5</v>
      </c>
      <c r="B10" t="s">
        <v>159</v>
      </c>
      <c r="C10" t="s">
        <v>11</v>
      </c>
      <c r="D10" t="str">
        <f>_xlfn.CONCAT(Backlog!A10, "_", Backlog!B10,"_", Backlog!C10)</f>
        <v>5_B5_Elevator Pitch: 5 Sentences</v>
      </c>
      <c r="E10" t="str">
        <f>_xlfn.IFNA(IF(VLOOKUP(D10,A0_Plan!$E$13:$E$68, 1,0) = D10,"",D10), D10)</f>
        <v/>
      </c>
      <c r="F10">
        <f t="shared" si="0"/>
        <v>1</v>
      </c>
      <c r="G10" s="6" t="str">
        <f>IF(VLOOKUP(D10,A0_Plan!$E$13:$K$67,5,1)="Done", 1,"")</f>
        <v/>
      </c>
      <c r="H10" s="6"/>
      <c r="J10" s="6"/>
      <c r="K10" s="6"/>
      <c r="L10" s="6"/>
      <c r="M10" s="6"/>
    </row>
    <row r="11" spans="1:15" x14ac:dyDescent="0.5">
      <c r="A11" s="43">
        <v>0</v>
      </c>
      <c r="B11" s="44" t="s">
        <v>14</v>
      </c>
      <c r="C11" s="44" t="s">
        <v>12</v>
      </c>
      <c r="D11" s="3"/>
      <c r="E11" s="3"/>
      <c r="F11" s="3"/>
      <c r="H11" s="37">
        <f>AVERAGEA(G12:G21)</f>
        <v>0.6</v>
      </c>
    </row>
    <row r="12" spans="1:15" x14ac:dyDescent="0.5">
      <c r="A12">
        <v>6</v>
      </c>
      <c r="B12" t="s">
        <v>15</v>
      </c>
      <c r="C12" t="s">
        <v>91</v>
      </c>
      <c r="D12" t="str">
        <f>_xlfn.CONCAT(Backlog!A12, "_", Backlog!B12,"_", Backlog!C12)</f>
        <v>6_S1_Scheduled Silver Meeting with Career Services</v>
      </c>
      <c r="E12" t="str">
        <f>_xlfn.IFNA(IF(VLOOKUP(D12,A0_Plan!$E$13:$E$68, 1,0) = D12,"",D12), D12)</f>
        <v/>
      </c>
      <c r="F12">
        <f t="shared" ref="F12:F21" si="1">IF(D12=E12, "",1)</f>
        <v>1</v>
      </c>
      <c r="G12" s="6" t="str">
        <f>IF(VLOOKUP(D12,A0_Plan!$E$13:$K$67,5,1)="Done", 1,"")</f>
        <v/>
      </c>
      <c r="H12" s="6"/>
      <c r="J12" s="6"/>
      <c r="K12" s="6"/>
      <c r="L12" s="6"/>
      <c r="M12" s="6"/>
    </row>
    <row r="13" spans="1:15" x14ac:dyDescent="0.5">
      <c r="A13">
        <v>7</v>
      </c>
      <c r="B13" t="s">
        <v>23</v>
      </c>
      <c r="C13" t="s">
        <v>16</v>
      </c>
      <c r="D13" t="str">
        <f>_xlfn.CONCAT(Backlog!A13, "_", Backlog!B13,"_", Backlog!C13)</f>
        <v>7_S2_Completed 100% LinkedIn Profile</v>
      </c>
      <c r="E13" t="str">
        <f>_xlfn.IFNA(IF(VLOOKUP(D13,A0_Plan!$E$13:$E$68, 1,0) = D13,"",D13), D13)</f>
        <v/>
      </c>
      <c r="F13">
        <f t="shared" si="1"/>
        <v>1</v>
      </c>
      <c r="G13" s="6" t="str">
        <f>IF(VLOOKUP(D13,A0_Plan!$E$13:$K$67,5,1)="Done", 1,"")</f>
        <v/>
      </c>
      <c r="H13" s="6"/>
      <c r="J13" s="6"/>
      <c r="K13" s="6"/>
      <c r="L13" s="6"/>
      <c r="M13" s="6"/>
    </row>
    <row r="14" spans="1:15" x14ac:dyDescent="0.5">
      <c r="A14">
        <v>8</v>
      </c>
      <c r="B14" t="s">
        <v>22</v>
      </c>
      <c r="C14" t="s">
        <v>17</v>
      </c>
      <c r="D14" t="str">
        <f>_xlfn.CONCAT(Backlog!A14, "_", Backlog!B14,"_", Backlog!C14)</f>
        <v>8_S3_Completed 100% BYUI Connect Profile</v>
      </c>
      <c r="E14" t="str">
        <f>_xlfn.IFNA(IF(VLOOKUP(D14,A0_Plan!$E$13:$E$68, 1,0) = D14,"",D14), D14)</f>
        <v/>
      </c>
      <c r="F14">
        <f t="shared" si="1"/>
        <v>1</v>
      </c>
      <c r="G14" s="6" t="str">
        <f>IF(VLOOKUP(D14,A0_Plan!$E$13:$K$67,5,1)="Done", 1,"")</f>
        <v/>
      </c>
      <c r="H14" s="6"/>
      <c r="J14" s="6"/>
      <c r="K14" s="6"/>
      <c r="L14" s="6"/>
      <c r="M14" s="6"/>
    </row>
    <row r="15" spans="1:15" x14ac:dyDescent="0.5">
      <c r="A15">
        <v>9</v>
      </c>
      <c r="B15" t="s">
        <v>24</v>
      </c>
      <c r="C15" t="s">
        <v>18</v>
      </c>
      <c r="D15" t="str">
        <f>_xlfn.CONCAT(Backlog!A15, "_", Backlog!B15,"_", Backlog!C15)</f>
        <v>9_S4_Completed 100% Handshake Profile</v>
      </c>
      <c r="E15" t="str">
        <f>_xlfn.IFNA(IF(VLOOKUP(D15,A0_Plan!$E$13:$E$68, 1,0) = D15,"",D15), D15)</f>
        <v/>
      </c>
      <c r="F15">
        <f t="shared" si="1"/>
        <v>1</v>
      </c>
      <c r="G15" s="6" t="str">
        <f>IF(VLOOKUP(D15,A0_Plan!$E$13:$K$67,5,1)="Done", 1,"")</f>
        <v/>
      </c>
      <c r="H15" s="6"/>
      <c r="J15" s="6"/>
      <c r="K15" s="6"/>
      <c r="L15" s="6"/>
      <c r="M15" s="6"/>
    </row>
    <row r="16" spans="1:15" x14ac:dyDescent="0.5">
      <c r="A16">
        <v>10</v>
      </c>
      <c r="B16" t="s">
        <v>25</v>
      </c>
      <c r="C16" t="s">
        <v>19</v>
      </c>
      <c r="D16" t="str">
        <f>_xlfn.CONCAT(Backlog!A16, "_", Backlog!B16,"_", Backlog!C16)</f>
        <v>10_S5_Resume in Green Zone on VMOCK</v>
      </c>
      <c r="E16" t="str">
        <f>_xlfn.IFNA(IF(VLOOKUP(D16,A0_Plan!$E$13:$E$68, 1,0) = D16,"",D16), D16)</f>
        <v/>
      </c>
      <c r="F16">
        <f t="shared" si="1"/>
        <v>1</v>
      </c>
      <c r="G16" s="6">
        <f>IF(VLOOKUP(D16,A0_Plan!$E$13:$K$67,5,1)="Done", 1,"")</f>
        <v>1</v>
      </c>
      <c r="H16" s="6"/>
      <c r="J16" s="6"/>
      <c r="K16" s="6"/>
      <c r="L16" s="6"/>
      <c r="M16" s="6"/>
    </row>
    <row r="17" spans="1:13" x14ac:dyDescent="0.5">
      <c r="A17">
        <v>11</v>
      </c>
      <c r="B17" t="s">
        <v>26</v>
      </c>
      <c r="C17" t="s">
        <v>21</v>
      </c>
      <c r="D17" t="str">
        <f>_xlfn.CONCAT(Backlog!A17, "_", Backlog!B17,"_", Backlog!C17)</f>
        <v>11_S6_Informational Interview 1</v>
      </c>
      <c r="E17" t="str">
        <f>_xlfn.IFNA(IF(VLOOKUP(D17,A0_Plan!$E$13:$E$68, 1,0) = D17,"",D17), D17)</f>
        <v/>
      </c>
      <c r="F17">
        <f t="shared" si="1"/>
        <v>1</v>
      </c>
      <c r="G17" s="6">
        <f>IF(VLOOKUP(D17,A0_Plan!$E$13:$K$67,5,1)="Done", 1,"")</f>
        <v>1</v>
      </c>
      <c r="H17" s="6"/>
      <c r="J17" s="6"/>
      <c r="K17" s="6"/>
      <c r="L17" s="6"/>
      <c r="M17" s="6"/>
    </row>
    <row r="18" spans="1:13" x14ac:dyDescent="0.5">
      <c r="A18">
        <v>12</v>
      </c>
      <c r="B18" t="s">
        <v>27</v>
      </c>
      <c r="C18" t="s">
        <v>20</v>
      </c>
      <c r="D18" t="str">
        <f>_xlfn.CONCAT(Backlog!A18, "_", Backlog!B18,"_", Backlog!C18)</f>
        <v>12_S7_Informational Interview 2</v>
      </c>
      <c r="E18" t="str">
        <f>_xlfn.IFNA(IF(VLOOKUP(D18,A0_Plan!$E$13:$E$68, 1,0) = D18,"",D18), D18)</f>
        <v/>
      </c>
      <c r="F18">
        <f t="shared" si="1"/>
        <v>1</v>
      </c>
      <c r="G18" s="6">
        <f>IF(VLOOKUP(D18,A0_Plan!$E$13:$K$67,5,1)="Done", 1,"")</f>
        <v>1</v>
      </c>
      <c r="H18" s="6"/>
      <c r="J18" s="6"/>
      <c r="K18" s="6"/>
      <c r="L18" s="6"/>
      <c r="M18" s="6"/>
    </row>
    <row r="19" spans="1:13" x14ac:dyDescent="0.5">
      <c r="A19">
        <v>13</v>
      </c>
      <c r="B19" t="s">
        <v>28</v>
      </c>
      <c r="C19" t="s">
        <v>29</v>
      </c>
      <c r="D19" t="str">
        <f>_xlfn.CONCAT(Backlog!A19, "_", Backlog!B19,"_", Backlog!C19)</f>
        <v>13_S8_Informational Interview 3</v>
      </c>
      <c r="E19" t="str">
        <f>_xlfn.IFNA(IF(VLOOKUP(D19,A0_Plan!$E$13:$E$68, 1,0) = D19,"",D19), D19)</f>
        <v/>
      </c>
      <c r="F19">
        <f t="shared" si="1"/>
        <v>1</v>
      </c>
      <c r="G19" s="6">
        <f>IF(VLOOKUP(D19,A0_Plan!$E$13:$K$67,5,1)="Done", 1,"")</f>
        <v>1</v>
      </c>
      <c r="H19" s="6"/>
      <c r="J19" s="6"/>
      <c r="K19" s="6"/>
      <c r="L19" s="6"/>
      <c r="M19" s="6"/>
    </row>
    <row r="20" spans="1:13" x14ac:dyDescent="0.5">
      <c r="A20">
        <v>14</v>
      </c>
      <c r="B20" t="s">
        <v>32</v>
      </c>
      <c r="C20" t="s">
        <v>30</v>
      </c>
      <c r="D20" t="str">
        <f>_xlfn.CONCAT(Backlog!A20, "_", Backlog!B20,"_", Backlog!C20)</f>
        <v>14_S9_Informational Interview 4</v>
      </c>
      <c r="E20" t="str">
        <f>_xlfn.IFNA(IF(VLOOKUP(D20,A0_Plan!$E$13:$E$68, 1,0) = D20,"",D20), D20)</f>
        <v/>
      </c>
      <c r="F20">
        <f t="shared" si="1"/>
        <v>1</v>
      </c>
      <c r="G20" s="6">
        <f>IF(VLOOKUP(D20,A0_Plan!$E$13:$K$67,5,1)="Done", 1,"")</f>
        <v>1</v>
      </c>
      <c r="H20" s="6"/>
      <c r="J20" s="6"/>
      <c r="K20" s="6"/>
      <c r="L20" s="6"/>
      <c r="M20" s="6"/>
    </row>
    <row r="21" spans="1:13" x14ac:dyDescent="0.5">
      <c r="A21">
        <v>15</v>
      </c>
      <c r="B21" t="s">
        <v>33</v>
      </c>
      <c r="C21" t="s">
        <v>31</v>
      </c>
      <c r="D21" t="str">
        <f>_xlfn.CONCAT(Backlog!A21, "_", Backlog!B21,"_", Backlog!C21)</f>
        <v>15_S10_Informational Interview 5</v>
      </c>
      <c r="E21" t="str">
        <f>_xlfn.IFNA(IF(VLOOKUP(D21,A0_Plan!$E$13:$E$68, 1,0) = D21,"",D21), D21)</f>
        <v/>
      </c>
      <c r="F21">
        <f t="shared" si="1"/>
        <v>1</v>
      </c>
      <c r="G21" s="6">
        <f>IF(VLOOKUP(D21,A0_Plan!$E$13:$K$67,5,1)="Done", 1,"")</f>
        <v>1</v>
      </c>
      <c r="H21" s="6"/>
      <c r="J21" s="6"/>
      <c r="K21" s="6"/>
      <c r="L21" s="6"/>
      <c r="M21" s="6"/>
    </row>
    <row r="22" spans="1:13" x14ac:dyDescent="0.5">
      <c r="A22" s="45">
        <v>0</v>
      </c>
      <c r="B22" s="46" t="s">
        <v>35</v>
      </c>
      <c r="C22" s="46" t="s">
        <v>34</v>
      </c>
      <c r="D22" s="3"/>
      <c r="E22" s="3"/>
      <c r="F22" s="3"/>
      <c r="H22" s="37">
        <f>AVERAGEA(G23:G32)</f>
        <v>1</v>
      </c>
    </row>
    <row r="23" spans="1:13" x14ac:dyDescent="0.5">
      <c r="A23">
        <v>16</v>
      </c>
      <c r="B23" t="s">
        <v>43</v>
      </c>
      <c r="C23" t="s">
        <v>40</v>
      </c>
      <c r="D23" t="str">
        <f>_xlfn.CONCAT(Backlog!A23, "_", Backlog!B23,"_", Backlog!C23)</f>
        <v>16_P1_Photo</v>
      </c>
      <c r="E23" t="str">
        <f>_xlfn.IFNA(IF(VLOOKUP(D23,A0_Plan!$E$13:$E$68, 1,0) = D23,"",D23), D23)</f>
        <v/>
      </c>
      <c r="F23">
        <f t="shared" ref="F23:F28" si="2">IF(D23=E23, "",1)</f>
        <v>1</v>
      </c>
      <c r="G23" s="6">
        <f>IF(VLOOKUP(D23,A0_Plan!$E$13:$K$67,5,1)="Done", 1,"")</f>
        <v>1</v>
      </c>
      <c r="H23" s="6"/>
      <c r="J23" s="6"/>
      <c r="K23" s="6"/>
      <c r="L23" s="6"/>
      <c r="M23" s="6"/>
    </row>
    <row r="24" spans="1:13" x14ac:dyDescent="0.5">
      <c r="A24">
        <v>17</v>
      </c>
      <c r="B24" t="s">
        <v>44</v>
      </c>
      <c r="C24" t="s">
        <v>36</v>
      </c>
      <c r="D24" t="str">
        <f>_xlfn.CONCAT(Backlog!A24, "_", Backlog!B24,"_", Backlog!C24)</f>
        <v>17_P2_Resume</v>
      </c>
      <c r="E24" t="str">
        <f>_xlfn.IFNA(IF(VLOOKUP(D24,A0_Plan!$E$13:$E$68, 1,0) = D24,"",D24), D24)</f>
        <v/>
      </c>
      <c r="F24">
        <f t="shared" si="2"/>
        <v>1</v>
      </c>
      <c r="G24" s="6">
        <f>IF(VLOOKUP(D24,A0_Plan!$E$13:$K$67,5,1)="Done", 1,"")</f>
        <v>1</v>
      </c>
      <c r="H24" s="6"/>
      <c r="J24" s="6"/>
      <c r="K24" s="6"/>
      <c r="L24" s="6"/>
      <c r="M24" s="6"/>
    </row>
    <row r="25" spans="1:13" x14ac:dyDescent="0.5">
      <c r="A25">
        <v>18</v>
      </c>
      <c r="B25" t="s">
        <v>45</v>
      </c>
      <c r="C25" t="s">
        <v>37</v>
      </c>
      <c r="D25" t="str">
        <f>_xlfn.CONCAT(Backlog!A25, "_", Backlog!B25,"_", Backlog!C25)</f>
        <v>18_P3_Cover Letter Template</v>
      </c>
      <c r="E25" t="str">
        <f>_xlfn.IFNA(IF(VLOOKUP(D25,A0_Plan!$E$13:$E$68, 1,0) = D25,"",D25), D25)</f>
        <v/>
      </c>
      <c r="F25">
        <f t="shared" si="2"/>
        <v>1</v>
      </c>
      <c r="G25" s="6">
        <f>IF(VLOOKUP(D25,A0_Plan!$E$13:$K$67,5,1)="Done", 1,"")</f>
        <v>1</v>
      </c>
      <c r="H25" s="6"/>
      <c r="J25" s="6"/>
      <c r="K25" s="6"/>
      <c r="L25" s="6"/>
      <c r="M25" s="6"/>
    </row>
    <row r="26" spans="1:13" x14ac:dyDescent="0.5">
      <c r="A26">
        <v>19</v>
      </c>
      <c r="B26" t="s">
        <v>46</v>
      </c>
      <c r="C26" t="s">
        <v>38</v>
      </c>
      <c r="D26" t="str">
        <f>_xlfn.CONCAT(Backlog!A26, "_", Backlog!B26,"_", Backlog!C26)</f>
        <v>19_P4_References</v>
      </c>
      <c r="E26" t="str">
        <f>_xlfn.IFNA(IF(VLOOKUP(D26,A0_Plan!$E$13:$E$68, 1,0) = D26,"",D26), D26)</f>
        <v/>
      </c>
      <c r="F26">
        <f t="shared" si="2"/>
        <v>1</v>
      </c>
      <c r="G26" s="6">
        <f>IF(VLOOKUP(D26,A0_Plan!$E$13:$K$67,5,1)="Done", 1,"")</f>
        <v>1</v>
      </c>
      <c r="H26" s="6"/>
      <c r="J26" s="6"/>
      <c r="K26" s="6"/>
      <c r="L26" s="6"/>
      <c r="M26" s="6"/>
    </row>
    <row r="27" spans="1:13" x14ac:dyDescent="0.5">
      <c r="A27">
        <v>20</v>
      </c>
      <c r="B27" t="s">
        <v>47</v>
      </c>
      <c r="C27" t="s">
        <v>41</v>
      </c>
      <c r="D27" t="str">
        <f>_xlfn.CONCAT(Backlog!A27, "_", Backlog!B27,"_", Backlog!C27)</f>
        <v xml:space="preserve">20_P5_Elevator Pitch/About </v>
      </c>
      <c r="E27" t="str">
        <f>_xlfn.IFNA(IF(VLOOKUP(D27,A0_Plan!$E$13:$E$68, 1,0) = D27,"",D27), D27)</f>
        <v/>
      </c>
      <c r="F27">
        <f t="shared" si="2"/>
        <v>1</v>
      </c>
      <c r="G27" s="6">
        <f>IF(VLOOKUP(D27,A0_Plan!$E$13:$K$67,5,1)="Done", 1,"")</f>
        <v>1</v>
      </c>
      <c r="H27" s="6"/>
      <c r="J27" s="6"/>
      <c r="K27" s="6"/>
      <c r="L27" s="6"/>
      <c r="M27" s="6"/>
    </row>
    <row r="28" spans="1:13" x14ac:dyDescent="0.5">
      <c r="A28">
        <v>21</v>
      </c>
      <c r="B28" t="s">
        <v>48</v>
      </c>
      <c r="C28" t="s">
        <v>42</v>
      </c>
      <c r="D28" t="str">
        <f>_xlfn.CONCAT(Backlog!A28, "_", Backlog!B28,"_", Backlog!C28)</f>
        <v>21_P6_Projects</v>
      </c>
      <c r="E28" t="str">
        <f>_xlfn.IFNA(IF(VLOOKUP(D28,A0_Plan!$E$13:$E$68, 1,0) = D28,"",D28), D28)</f>
        <v/>
      </c>
      <c r="F28">
        <f t="shared" si="2"/>
        <v>1</v>
      </c>
      <c r="G28" s="6">
        <f>IF(VLOOKUP(D28,A0_Plan!$E$13:$K$67,5,1)="Done", 1,"")</f>
        <v>1</v>
      </c>
      <c r="H28" s="6"/>
      <c r="J28" s="6"/>
      <c r="K28" s="6"/>
      <c r="L28" s="6"/>
      <c r="M28" s="6"/>
    </row>
    <row r="29" spans="1:13" x14ac:dyDescent="0.5">
      <c r="A29" s="47">
        <v>0</v>
      </c>
      <c r="B29" s="48" t="s">
        <v>50</v>
      </c>
      <c r="C29" s="48" t="s">
        <v>49</v>
      </c>
      <c r="H29" s="37">
        <f>AVERAGEA(G30:G36)</f>
        <v>1</v>
      </c>
      <c r="J29" s="6"/>
      <c r="K29" s="6"/>
      <c r="L29" s="6"/>
      <c r="M29" s="6"/>
    </row>
    <row r="30" spans="1:13" x14ac:dyDescent="0.5">
      <c r="A30">
        <v>22</v>
      </c>
      <c r="B30" t="s">
        <v>59</v>
      </c>
      <c r="C30" t="s">
        <v>51</v>
      </c>
      <c r="D30" t="str">
        <f>_xlfn.CONCAT(Backlog!A30, "_", Backlog!B30,"_", Backlog!C30)</f>
        <v>22_J1_Networking List</v>
      </c>
      <c r="E30" t="str">
        <f>_xlfn.IFNA(IF(VLOOKUP(D30,A0_Plan!$E$13:$E$68, 1,0) = D30,"",D30), D30)</f>
        <v/>
      </c>
      <c r="F30">
        <f t="shared" ref="F30:F36" si="3">IF(D30=E30, "",1)</f>
        <v>1</v>
      </c>
      <c r="G30" s="6">
        <f>IF(VLOOKUP(D30,A0_Plan!$E$13:$K$67,5,1)="Done", 1,"")</f>
        <v>1</v>
      </c>
      <c r="H30" s="6"/>
      <c r="J30" s="6"/>
      <c r="K30" s="6"/>
      <c r="L30" s="6"/>
      <c r="M30" s="6"/>
    </row>
    <row r="31" spans="1:13" x14ac:dyDescent="0.5">
      <c r="A31">
        <v>23</v>
      </c>
      <c r="B31" t="s">
        <v>60</v>
      </c>
      <c r="C31" t="s">
        <v>52</v>
      </c>
      <c r="D31" t="str">
        <f>_xlfn.CONCAT(Backlog!A31, "_", Backlog!B31,"_", Backlog!C31)</f>
        <v>23_J2_Network Contact List</v>
      </c>
      <c r="E31" t="str">
        <f>_xlfn.IFNA(IF(VLOOKUP(D31,A0_Plan!$E$13:$E$68, 1,0) = D31,"",D31), D31)</f>
        <v/>
      </c>
      <c r="F31">
        <f t="shared" si="3"/>
        <v>1</v>
      </c>
      <c r="G31" s="6">
        <f>IF(VLOOKUP(D31,A0_Plan!$E$13:$K$67,5,1)="Done", 1,"")</f>
        <v>1</v>
      </c>
      <c r="H31" s="6"/>
      <c r="J31" s="6"/>
      <c r="K31" s="6"/>
      <c r="L31" s="6"/>
      <c r="M31" s="6"/>
    </row>
    <row r="32" spans="1:13" x14ac:dyDescent="0.5">
      <c r="A32">
        <v>24</v>
      </c>
      <c r="B32" t="s">
        <v>61</v>
      </c>
      <c r="C32" t="s">
        <v>39</v>
      </c>
      <c r="D32" t="str">
        <f>_xlfn.CONCAT(Backlog!A32, "_", Backlog!B32,"_", Backlog!C32)</f>
        <v>24_J3_Company Dossiers</v>
      </c>
      <c r="E32" t="str">
        <f>_xlfn.IFNA(IF(VLOOKUP(D32,A0_Plan!$E$13:$E$68, 1,0) = D32,"",D32), D32)</f>
        <v/>
      </c>
      <c r="F32">
        <f t="shared" si="3"/>
        <v>1</v>
      </c>
      <c r="G32" s="6">
        <f>IF(VLOOKUP(D32,A0_Plan!$E$13:$K$67,5,1)="Done", 1,"")</f>
        <v>1</v>
      </c>
      <c r="H32" s="6"/>
      <c r="J32" s="6"/>
      <c r="K32" s="6"/>
      <c r="L32" s="6"/>
      <c r="M32" s="6"/>
    </row>
    <row r="33" spans="1:13" x14ac:dyDescent="0.5">
      <c r="A33">
        <v>25</v>
      </c>
      <c r="B33" t="s">
        <v>62</v>
      </c>
      <c r="C33" t="s">
        <v>56</v>
      </c>
      <c r="D33" t="str">
        <f>_xlfn.CONCAT(Backlog!A33, "_", Backlog!B33,"_", Backlog!C33)</f>
        <v>25_J4_Job Application 1</v>
      </c>
      <c r="E33" t="str">
        <f>_xlfn.IFNA(IF(VLOOKUP(D33,A0_Plan!$E$13:$E$68, 1,0) = D33,"",D33), D33)</f>
        <v/>
      </c>
      <c r="F33">
        <f t="shared" si="3"/>
        <v>1</v>
      </c>
      <c r="G33" s="6">
        <f>IF(VLOOKUP(D33,A0_Plan!$E$13:$K$67,5,1)="Done", 1,"")</f>
        <v>1</v>
      </c>
      <c r="H33" s="6"/>
      <c r="J33" s="6"/>
      <c r="K33" s="6"/>
      <c r="L33" s="6"/>
      <c r="M33" s="6"/>
    </row>
    <row r="34" spans="1:13" x14ac:dyDescent="0.5">
      <c r="A34">
        <v>26</v>
      </c>
      <c r="B34" t="s">
        <v>63</v>
      </c>
      <c r="C34" t="s">
        <v>57</v>
      </c>
      <c r="D34" t="str">
        <f>_xlfn.CONCAT(Backlog!A34, "_", Backlog!B34,"_", Backlog!C34)</f>
        <v>26_J5_Job Application 2</v>
      </c>
      <c r="E34" t="str">
        <f>_xlfn.IFNA(IF(VLOOKUP(D34,A0_Plan!$E$13:$E$68, 1,0) = D34,"",D34), D34)</f>
        <v/>
      </c>
      <c r="F34">
        <f t="shared" si="3"/>
        <v>1</v>
      </c>
      <c r="G34" s="6">
        <f>IF(VLOOKUP(D34,A0_Plan!$E$13:$K$67,5,1)="Done", 1,"")</f>
        <v>1</v>
      </c>
      <c r="H34" s="6"/>
      <c r="J34" s="6"/>
      <c r="K34" s="6"/>
      <c r="L34" s="6"/>
      <c r="M34" s="6"/>
    </row>
    <row r="35" spans="1:13" x14ac:dyDescent="0.5">
      <c r="A35">
        <v>27</v>
      </c>
      <c r="B35" t="s">
        <v>64</v>
      </c>
      <c r="C35" t="s">
        <v>58</v>
      </c>
      <c r="D35" t="str">
        <f>_xlfn.CONCAT(Backlog!A35, "_", Backlog!B35,"_", Backlog!C35)</f>
        <v>27_J6_Job Application 3</v>
      </c>
      <c r="E35" t="str">
        <f>_xlfn.IFNA(IF(VLOOKUP(D35,A0_Plan!$E$13:$E$68, 1,0) = D35,"",D35), D35)</f>
        <v/>
      </c>
      <c r="F35">
        <f t="shared" si="3"/>
        <v>1</v>
      </c>
      <c r="G35" s="6">
        <f>IF(VLOOKUP(D35,A0_Plan!$E$13:$K$67,5,1)="Done", 1,"")</f>
        <v>1</v>
      </c>
      <c r="H35" s="6"/>
      <c r="J35" s="6"/>
      <c r="K35" s="6"/>
      <c r="L35" s="6"/>
      <c r="M35" s="6"/>
    </row>
    <row r="36" spans="1:13" x14ac:dyDescent="0.5">
      <c r="A36">
        <v>28</v>
      </c>
      <c r="B36" t="s">
        <v>65</v>
      </c>
      <c r="C36" t="s">
        <v>53</v>
      </c>
      <c r="D36" t="str">
        <f>_xlfn.CONCAT(Backlog!A36, "_", Backlog!B36,"_", Backlog!C36)</f>
        <v>28_J7_Job Interviewing</v>
      </c>
      <c r="E36" t="str">
        <f>_xlfn.IFNA(IF(VLOOKUP(D36,A0_Plan!$E$13:$E$68, 1,0) = D36,"",D36), D36)</f>
        <v>28_J7_Job Interviewing</v>
      </c>
      <c r="F36" t="str">
        <f t="shared" si="3"/>
        <v/>
      </c>
      <c r="G36" s="6">
        <f>IF(VLOOKUP(D36,A0_Plan!$E$13:$K$67,5,1)="Done", 1,"")</f>
        <v>1</v>
      </c>
      <c r="H36" s="6"/>
      <c r="J36" s="6"/>
      <c r="K36" s="6"/>
      <c r="L36" s="6"/>
      <c r="M36" s="6"/>
    </row>
    <row r="37" spans="1:13" x14ac:dyDescent="0.5">
      <c r="A37" s="49">
        <v>0</v>
      </c>
      <c r="B37" s="50" t="s">
        <v>67</v>
      </c>
      <c r="C37" s="50" t="s">
        <v>66</v>
      </c>
      <c r="D37" s="3"/>
      <c r="E37" s="3"/>
      <c r="F37" s="3"/>
      <c r="H37" s="37">
        <f>AVERAGEA(G38:G47)</f>
        <v>0.6</v>
      </c>
    </row>
    <row r="38" spans="1:13" x14ac:dyDescent="0.5">
      <c r="A38">
        <v>29</v>
      </c>
      <c r="B38" t="s">
        <v>68</v>
      </c>
      <c r="C38" t="s">
        <v>54</v>
      </c>
      <c r="D38" t="str">
        <f>_xlfn.CONCAT(Backlog!A38, "_", Backlog!B38,"_", Backlog!C38)</f>
        <v>29_D1_Ethics in Technology</v>
      </c>
      <c r="E38" t="str">
        <f>_xlfn.IFNA(IF(VLOOKUP(D38,A0_Plan!$E$13:$E$68, 1,0) = D38,"",D38), D38)</f>
        <v/>
      </c>
      <c r="F38">
        <f t="shared" ref="F38:F47" si="4">IF(D38=E38, "",1)</f>
        <v>1</v>
      </c>
      <c r="G38" s="6">
        <f>IF(VLOOKUP(D38,A0_Plan!$E$13:$K$67,5,1)="Done", 1,"")</f>
        <v>1</v>
      </c>
      <c r="H38" s="6"/>
      <c r="J38" s="6"/>
      <c r="K38" s="6"/>
      <c r="L38" s="6"/>
      <c r="M38" s="6"/>
    </row>
    <row r="39" spans="1:13" x14ac:dyDescent="0.5">
      <c r="A39">
        <v>30</v>
      </c>
      <c r="B39" t="s">
        <v>69</v>
      </c>
      <c r="C39" t="s">
        <v>55</v>
      </c>
      <c r="D39" t="str">
        <f>_xlfn.CONCAT(Backlog!A39, "_", Backlog!B39,"_", Backlog!C39)</f>
        <v>30_D2_Mental Health &amp; Professional Success</v>
      </c>
      <c r="E39" t="str">
        <f>_xlfn.IFNA(IF(VLOOKUP(D39,A0_Plan!$E$13:$E$68, 1,0) = D39,"",D39), D39)</f>
        <v/>
      </c>
      <c r="F39">
        <f t="shared" si="4"/>
        <v>1</v>
      </c>
      <c r="G39" s="6">
        <f>IF(VLOOKUP(D39,A0_Plan!$E$13:$K$67,5,1)="Done", 1,"")</f>
        <v>1</v>
      </c>
      <c r="H39" s="6"/>
      <c r="J39" s="6"/>
      <c r="K39" s="6"/>
      <c r="L39" s="6"/>
      <c r="M39" s="6"/>
    </row>
    <row r="40" spans="1:13" x14ac:dyDescent="0.5">
      <c r="A40">
        <v>31</v>
      </c>
      <c r="B40" t="s">
        <v>70</v>
      </c>
      <c r="C40" t="s">
        <v>74</v>
      </c>
      <c r="D40" t="str">
        <f>_xlfn.CONCAT(Backlog!A40, "_", Backlog!B40,"_", Backlog!C40)</f>
        <v>31_D3_Design Your Life: Chap 1: Health, Work, Play, &amp; Love</v>
      </c>
      <c r="E40" t="str">
        <f>_xlfn.IFNA(IF(VLOOKUP(D40,A0_Plan!$E$13:$E$68, 1,0) = D40,"",D40), D40)</f>
        <v/>
      </c>
      <c r="F40">
        <f t="shared" si="4"/>
        <v>1</v>
      </c>
      <c r="G40" s="6">
        <f>IF(VLOOKUP(D40,A0_Plan!$E$13:$K$67,5,1)="Done", 1,"")</f>
        <v>1</v>
      </c>
      <c r="H40" s="6"/>
      <c r="J40" s="6"/>
      <c r="K40" s="6"/>
      <c r="L40" s="6"/>
      <c r="M40" s="6"/>
    </row>
    <row r="41" spans="1:13" x14ac:dyDescent="0.5">
      <c r="A41">
        <v>32</v>
      </c>
      <c r="B41" t="s">
        <v>71</v>
      </c>
      <c r="C41" t="s">
        <v>75</v>
      </c>
      <c r="D41" t="str">
        <f>_xlfn.CONCAT(Backlog!A41, "_", Backlog!B41,"_", Backlog!C41)</f>
        <v>32_D4_Design Your Life: Chap 2: Work/Life view/compass</v>
      </c>
      <c r="E41" t="str">
        <f>_xlfn.IFNA(IF(VLOOKUP(D41,A0_Plan!$E$13:$E$68, 1,0) = D41,"",D41), D41)</f>
        <v/>
      </c>
      <c r="F41">
        <f t="shared" si="4"/>
        <v>1</v>
      </c>
      <c r="G41" s="6">
        <f>IF(VLOOKUP(D41,A0_Plan!$E$13:$K$67,5,1)="Done", 1,"")</f>
        <v>1</v>
      </c>
      <c r="H41" s="6"/>
      <c r="J41" s="6"/>
      <c r="K41" s="6"/>
      <c r="L41" s="6"/>
      <c r="M41" s="6"/>
    </row>
    <row r="42" spans="1:13" x14ac:dyDescent="0.5">
      <c r="A42">
        <v>33</v>
      </c>
      <c r="B42" t="s">
        <v>72</v>
      </c>
      <c r="C42" t="s">
        <v>76</v>
      </c>
      <c r="D42" t="str">
        <f>_xlfn.CONCAT(Backlog!A42, "_", Backlog!B42,"_", Backlog!C42)</f>
        <v>33_D5_Design Your Life: Chap 3: Good Times Journal</v>
      </c>
      <c r="E42" t="str">
        <f>_xlfn.IFNA(IF(VLOOKUP(D42,A0_Plan!$E$13:$E$68, 1,0) = D42,"",D42), D42)</f>
        <v/>
      </c>
      <c r="F42">
        <f t="shared" si="4"/>
        <v>1</v>
      </c>
      <c r="G42" s="6">
        <f>IF(VLOOKUP(D42,A0_Plan!$E$13:$K$67,5,1)="Done", 1,"")</f>
        <v>1</v>
      </c>
      <c r="H42" s="6"/>
      <c r="J42" s="6"/>
      <c r="K42" s="6"/>
      <c r="L42" s="6"/>
      <c r="M42" s="6"/>
    </row>
    <row r="43" spans="1:13" x14ac:dyDescent="0.5">
      <c r="A43">
        <v>34</v>
      </c>
      <c r="B43" t="s">
        <v>73</v>
      </c>
      <c r="C43" t="s">
        <v>77</v>
      </c>
      <c r="D43" t="str">
        <f>_xlfn.CONCAT(Backlog!A43, "_", Backlog!B43,"_", Backlog!C43)</f>
        <v>34_D6_Design Your Life: Chap 4: Mind Map</v>
      </c>
      <c r="E43" t="str">
        <f>_xlfn.IFNA(IF(VLOOKUP(D43,A0_Plan!$E$13:$E$68, 1,0) = D43,"",D43), D43)</f>
        <v/>
      </c>
      <c r="F43">
        <f t="shared" si="4"/>
        <v>1</v>
      </c>
      <c r="G43" s="6">
        <f>IF(VLOOKUP(D43,A0_Plan!$E$13:$K$67,5,1)="Done", 1,"")</f>
        <v>1</v>
      </c>
      <c r="H43" s="6"/>
      <c r="J43" s="6"/>
      <c r="K43" s="6"/>
      <c r="L43" s="6"/>
      <c r="M43" s="6"/>
    </row>
    <row r="44" spans="1:13" x14ac:dyDescent="0.5">
      <c r="A44">
        <v>35</v>
      </c>
      <c r="B44" t="s">
        <v>82</v>
      </c>
      <c r="C44" t="s">
        <v>78</v>
      </c>
      <c r="D44" t="str">
        <f>_xlfn.CONCAT(Backlog!A44, "_", Backlog!B44,"_", Backlog!C44)</f>
        <v>35_D7_Design Your Life: Chap 5: Odyssey Plans</v>
      </c>
      <c r="E44" t="str">
        <f>_xlfn.IFNA(IF(VLOOKUP(D44,A0_Plan!$E$13:$E$68, 1,0) = D44,"",D44), D44)</f>
        <v/>
      </c>
      <c r="F44">
        <f t="shared" si="4"/>
        <v>1</v>
      </c>
      <c r="G44" s="6" t="str">
        <f>IF(VLOOKUP(D44,A0_Plan!$E$13:$K$67,5,1)="Done", 1,"")</f>
        <v/>
      </c>
      <c r="H44" s="6"/>
      <c r="J44" s="6"/>
      <c r="K44" s="6"/>
      <c r="L44" s="6"/>
      <c r="M44" s="6"/>
    </row>
    <row r="45" spans="1:13" x14ac:dyDescent="0.5">
      <c r="A45">
        <v>36</v>
      </c>
      <c r="B45" t="s">
        <v>83</v>
      </c>
      <c r="C45" t="s">
        <v>79</v>
      </c>
      <c r="D45" t="str">
        <f>_xlfn.CONCAT(Backlog!A45, "_", Backlog!B45,"_", Backlog!C45)</f>
        <v>36_D8_The 2-Hour Job Search: Prioritization (Chap 1-4)</v>
      </c>
      <c r="E45" t="str">
        <f>_xlfn.IFNA(IF(VLOOKUP(D45,A0_Plan!$E$13:$E$68, 1,0) = D45,"",D45), D45)</f>
        <v/>
      </c>
      <c r="F45">
        <f t="shared" si="4"/>
        <v>1</v>
      </c>
      <c r="G45" s="6" t="str">
        <f>IF(VLOOKUP(D45,A0_Plan!$E$13:$K$67,5,1)="Done", 1,"")</f>
        <v/>
      </c>
      <c r="H45" s="6"/>
      <c r="J45" s="6"/>
      <c r="K45" s="6"/>
      <c r="L45" s="6"/>
      <c r="M45" s="6"/>
    </row>
    <row r="46" spans="1:13" x14ac:dyDescent="0.5">
      <c r="A46">
        <v>37</v>
      </c>
      <c r="B46" t="s">
        <v>84</v>
      </c>
      <c r="C46" t="s">
        <v>80</v>
      </c>
      <c r="D46" t="str">
        <f>_xlfn.CONCAT(Backlog!A46, "_", Backlog!B46,"_", Backlog!C46)</f>
        <v>37_D9_The 2-Hour Job Search: Outreach (Chap 5-8)</v>
      </c>
      <c r="E46" t="str">
        <f>_xlfn.IFNA(IF(VLOOKUP(D46,A0_Plan!$E$13:$E$68, 1,0) = D46,"",D46), D46)</f>
        <v/>
      </c>
      <c r="F46">
        <f t="shared" si="4"/>
        <v>1</v>
      </c>
      <c r="G46" s="6" t="str">
        <f>IF(VLOOKUP(D46,A0_Plan!$E$13:$K$67,5,1)="Done", 1,"")</f>
        <v/>
      </c>
      <c r="H46" s="6"/>
      <c r="J46" s="6"/>
      <c r="K46" s="6"/>
      <c r="L46" s="6"/>
      <c r="M46" s="6"/>
    </row>
    <row r="47" spans="1:13" x14ac:dyDescent="0.5">
      <c r="A47">
        <v>38</v>
      </c>
      <c r="B47" t="s">
        <v>85</v>
      </c>
      <c r="C47" t="s">
        <v>81</v>
      </c>
      <c r="D47" t="str">
        <f>_xlfn.CONCAT(Backlog!A47, "_", Backlog!B47,"_", Backlog!C47)</f>
        <v>38_D10_The 2-Hour Job Search: Execution (Chap 9-10)</v>
      </c>
      <c r="E47" t="str">
        <f>_xlfn.IFNA(IF(VLOOKUP(D47,A0_Plan!$E$13:$E$68, 1,0) = D47,"",D47), D47)</f>
        <v/>
      </c>
      <c r="F47">
        <f t="shared" si="4"/>
        <v>1</v>
      </c>
      <c r="G47" s="6" t="str">
        <f>IF(VLOOKUP(D47,A0_Plan!$E$13:$K$67,5,1)="Done", 1,"")</f>
        <v/>
      </c>
      <c r="H47" s="6"/>
      <c r="J47" s="6"/>
      <c r="K47" s="6"/>
      <c r="L47" s="6"/>
      <c r="M47" s="6"/>
    </row>
    <row r="48" spans="1:13" x14ac:dyDescent="0.5">
      <c r="A48" s="51">
        <v>0</v>
      </c>
      <c r="B48" s="52" t="s">
        <v>192</v>
      </c>
      <c r="C48" s="52" t="s">
        <v>190</v>
      </c>
      <c r="D48" s="3"/>
      <c r="E48" s="3"/>
      <c r="F48" s="3"/>
      <c r="G48" s="14"/>
      <c r="H48" s="14"/>
    </row>
    <row r="49" spans="1:13" x14ac:dyDescent="0.5">
      <c r="A49">
        <v>39</v>
      </c>
      <c r="B49" t="s">
        <v>191</v>
      </c>
      <c r="C49" s="8" t="s">
        <v>222</v>
      </c>
      <c r="D49" t="str">
        <f>_xlfn.CONCAT(Backlog!A49, "_", Backlog!B49,"_", Backlog!C49)</f>
        <v>39_A1_test1</v>
      </c>
      <c r="E49" t="str">
        <f>_xlfn.IFNA(IF(VLOOKUP(D49,A0_Plan!$E$13:$E$68, 1,0) = D49,"",D49), D49)</f>
        <v/>
      </c>
      <c r="G49" s="6"/>
      <c r="H49" s="6"/>
      <c r="I49" s="6"/>
      <c r="J49" s="6"/>
      <c r="K49" s="6"/>
      <c r="L49" s="6"/>
      <c r="M49" s="6"/>
    </row>
    <row r="50" spans="1:13" x14ac:dyDescent="0.5">
      <c r="A50">
        <v>40</v>
      </c>
      <c r="B50" t="s">
        <v>193</v>
      </c>
      <c r="C50" s="8" t="s">
        <v>223</v>
      </c>
      <c r="D50" t="str">
        <f>_xlfn.CONCAT(Backlog!A50, "_", Backlog!B50,"_", Backlog!C50)</f>
        <v>40_A2_test 2</v>
      </c>
      <c r="E50" t="str">
        <f>_xlfn.IFNA(IF(VLOOKUP(D50,A0_Plan!$E$13:$E$68, 1,0) = D50,"",D50), D50)</f>
        <v/>
      </c>
      <c r="G50" s="6"/>
      <c r="H50" s="6"/>
      <c r="I50" s="6"/>
      <c r="J50" s="6"/>
      <c r="K50" s="6"/>
      <c r="L50" s="6"/>
      <c r="M50" s="6"/>
    </row>
    <row r="51" spans="1:13" x14ac:dyDescent="0.5">
      <c r="A51">
        <v>41</v>
      </c>
      <c r="B51" t="s">
        <v>194</v>
      </c>
      <c r="C51" s="8" t="s">
        <v>224</v>
      </c>
      <c r="D51" t="str">
        <f>_xlfn.CONCAT(Backlog!A51, "_", Backlog!B51,"_", Backlog!C51)</f>
        <v>41_A3_test 3</v>
      </c>
      <c r="E51" t="str">
        <f>_xlfn.IFNA(IF(VLOOKUP(D51,A0_Plan!$E$13:$E$68, 1,0) = D51,"",D51), D51)</f>
        <v/>
      </c>
      <c r="G51" s="6"/>
      <c r="H51" s="6"/>
      <c r="I51" s="6"/>
      <c r="J51" s="6"/>
      <c r="K51" s="6"/>
      <c r="L51" s="6"/>
      <c r="M51" s="6"/>
    </row>
    <row r="52" spans="1:13" x14ac:dyDescent="0.5">
      <c r="A52">
        <v>42</v>
      </c>
      <c r="B52" t="s">
        <v>195</v>
      </c>
      <c r="C52" s="8" t="s">
        <v>225</v>
      </c>
      <c r="D52" t="str">
        <f>_xlfn.CONCAT(Backlog!A52, "_", Backlog!B52,"_", Backlog!C52)</f>
        <v>42_A4_test 4</v>
      </c>
      <c r="E52" t="str">
        <f>_xlfn.IFNA(IF(VLOOKUP(D52,A0_Plan!$E$13:$E$68, 1,0) = D52,"",D52), D52)</f>
        <v/>
      </c>
      <c r="G52" s="6"/>
      <c r="H52" s="6"/>
      <c r="I52" s="6"/>
      <c r="J52" s="6"/>
      <c r="K52" s="6"/>
      <c r="L52" s="6"/>
      <c r="M52" s="6"/>
    </row>
  </sheetData>
  <mergeCells count="1">
    <mergeCell ref="B1: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5406B-F50C-854D-9060-592EBAE21E85}">
  <dimension ref="B1:Q68"/>
  <sheetViews>
    <sheetView view="pageBreakPreview" topLeftCell="A61" zoomScaleNormal="90" zoomScaleSheetLayoutView="100" workbookViewId="0">
      <selection activeCell="O58" sqref="O58"/>
    </sheetView>
  </sheetViews>
  <sheetFormatPr defaultColWidth="11" defaultRowHeight="15.75" x14ac:dyDescent="0.5"/>
  <cols>
    <col min="2" max="2" width="10.8125" style="1"/>
    <col min="3" max="4" width="4.8125" customWidth="1"/>
    <col min="5" max="5" width="58.4375" customWidth="1"/>
    <col min="7" max="11" width="0" hidden="1" customWidth="1"/>
    <col min="12" max="12" width="2.5" customWidth="1"/>
    <col min="14" max="14" width="11" bestFit="1" customWidth="1"/>
    <col min="15" max="15" width="46" bestFit="1" customWidth="1"/>
    <col min="16" max="16" width="40.8125" bestFit="1" customWidth="1"/>
    <col min="17" max="17" width="44.8125" customWidth="1"/>
  </cols>
  <sheetData>
    <row r="1" spans="2:17" x14ac:dyDescent="0.5">
      <c r="G1" t="s">
        <v>160</v>
      </c>
      <c r="H1" t="s">
        <v>160</v>
      </c>
      <c r="I1" t="s">
        <v>160</v>
      </c>
      <c r="J1" t="s">
        <v>160</v>
      </c>
      <c r="K1" t="s">
        <v>160</v>
      </c>
    </row>
    <row r="2" spans="2:17" s="12" customFormat="1" ht="26.65" x14ac:dyDescent="0.85">
      <c r="B2" s="11" t="s">
        <v>154</v>
      </c>
      <c r="N2" s="11" t="s">
        <v>158</v>
      </c>
    </row>
    <row r="3" spans="2:17" x14ac:dyDescent="0.5">
      <c r="B3" s="1" t="s">
        <v>155</v>
      </c>
      <c r="M3" s="8"/>
      <c r="N3" s="9" t="s">
        <v>123</v>
      </c>
      <c r="O3" s="9" t="s">
        <v>124</v>
      </c>
      <c r="P3" s="9" t="s">
        <v>125</v>
      </c>
      <c r="Q3" s="9" t="s">
        <v>157</v>
      </c>
    </row>
    <row r="4" spans="2:17" ht="31.5" x14ac:dyDescent="0.5">
      <c r="B4" s="1">
        <v>1</v>
      </c>
      <c r="C4" s="63" t="s">
        <v>156</v>
      </c>
      <c r="D4" s="64"/>
      <c r="E4" s="64"/>
      <c r="F4" s="64"/>
      <c r="G4" s="64"/>
      <c r="H4" s="64"/>
      <c r="I4" s="64"/>
      <c r="J4" s="64"/>
      <c r="M4" s="8">
        <v>1</v>
      </c>
      <c r="N4" s="9" t="s">
        <v>126</v>
      </c>
      <c r="O4" s="8" t="s">
        <v>127</v>
      </c>
      <c r="P4" s="8" t="s">
        <v>128</v>
      </c>
      <c r="Q4" s="10" t="s">
        <v>148</v>
      </c>
    </row>
    <row r="5" spans="2:17" ht="31.5" x14ac:dyDescent="0.5">
      <c r="B5" s="1">
        <v>2</v>
      </c>
      <c r="C5" s="63" t="s">
        <v>252</v>
      </c>
      <c r="D5" s="64"/>
      <c r="E5" s="64"/>
      <c r="F5" s="64"/>
      <c r="G5" s="64"/>
      <c r="H5" s="64"/>
      <c r="I5" s="64"/>
      <c r="J5" s="64"/>
      <c r="M5" s="8">
        <v>2</v>
      </c>
      <c r="N5" s="9" t="s">
        <v>129</v>
      </c>
      <c r="O5" s="8" t="s">
        <v>130</v>
      </c>
      <c r="P5" s="8" t="s">
        <v>131</v>
      </c>
      <c r="Q5" s="10" t="s">
        <v>149</v>
      </c>
    </row>
    <row r="6" spans="2:17" ht="31.5" x14ac:dyDescent="0.5">
      <c r="B6" s="1">
        <v>3</v>
      </c>
      <c r="C6" s="63" t="s">
        <v>251</v>
      </c>
      <c r="D6" s="65"/>
      <c r="E6" s="65"/>
      <c r="F6" s="65"/>
      <c r="M6" s="8">
        <v>3</v>
      </c>
      <c r="N6" s="9" t="s">
        <v>132</v>
      </c>
      <c r="O6" s="8" t="s">
        <v>133</v>
      </c>
      <c r="P6" s="8" t="s">
        <v>134</v>
      </c>
      <c r="Q6" s="10" t="s">
        <v>150</v>
      </c>
    </row>
    <row r="7" spans="2:17" ht="31.5" x14ac:dyDescent="0.5">
      <c r="B7" s="1">
        <v>4</v>
      </c>
      <c r="C7" s="63" t="s">
        <v>253</v>
      </c>
      <c r="D7" s="65"/>
      <c r="E7" s="65"/>
      <c r="F7" s="65"/>
      <c r="M7" s="8">
        <v>5</v>
      </c>
      <c r="N7" s="9" t="s">
        <v>135</v>
      </c>
      <c r="O7" s="8" t="s">
        <v>136</v>
      </c>
      <c r="P7" s="8" t="s">
        <v>137</v>
      </c>
      <c r="Q7" s="10" t="s">
        <v>151</v>
      </c>
    </row>
    <row r="8" spans="2:17" ht="47.25" x14ac:dyDescent="0.5">
      <c r="M8" s="8">
        <v>8</v>
      </c>
      <c r="N8" s="9" t="s">
        <v>138</v>
      </c>
      <c r="O8" s="8" t="s">
        <v>139</v>
      </c>
      <c r="P8" s="8" t="s">
        <v>140</v>
      </c>
      <c r="Q8" s="10" t="s">
        <v>152</v>
      </c>
    </row>
    <row r="9" spans="2:17" ht="47.25" x14ac:dyDescent="0.5">
      <c r="M9" s="8">
        <v>13</v>
      </c>
      <c r="N9" s="9" t="s">
        <v>141</v>
      </c>
      <c r="O9" s="8" t="s">
        <v>142</v>
      </c>
      <c r="P9" s="8" t="s">
        <v>143</v>
      </c>
      <c r="Q9" s="10" t="s">
        <v>153</v>
      </c>
    </row>
    <row r="10" spans="2:17" x14ac:dyDescent="0.5">
      <c r="M10" s="8">
        <v>21</v>
      </c>
      <c r="N10" s="9" t="s">
        <v>144</v>
      </c>
      <c r="O10" s="8" t="s">
        <v>145</v>
      </c>
      <c r="P10" s="8" t="s">
        <v>146</v>
      </c>
      <c r="Q10" s="8" t="s">
        <v>147</v>
      </c>
    </row>
    <row r="12" spans="2:17" x14ac:dyDescent="0.5">
      <c r="B12" s="1" t="s">
        <v>88</v>
      </c>
      <c r="E12" s="1" t="s">
        <v>89</v>
      </c>
      <c r="F12" s="1" t="s">
        <v>1</v>
      </c>
      <c r="G12" s="1" t="s">
        <v>226</v>
      </c>
      <c r="H12" s="5" t="s">
        <v>230</v>
      </c>
      <c r="I12" s="1" t="s">
        <v>2</v>
      </c>
      <c r="J12" s="1" t="s">
        <v>227</v>
      </c>
      <c r="K12" s="1" t="s">
        <v>228</v>
      </c>
      <c r="L12" s="1"/>
    </row>
    <row r="13" spans="2:17" x14ac:dyDescent="0.5">
      <c r="B13" s="1">
        <v>1</v>
      </c>
      <c r="C13">
        <v>1</v>
      </c>
      <c r="E13" s="7" t="s">
        <v>263</v>
      </c>
      <c r="F13" s="7">
        <v>0</v>
      </c>
      <c r="G13" t="str">
        <f t="shared" ref="G13:G15" si="0">IF(ISBLANK(E13), "", _xlfn.CONCAT("DAY_", B13))</f>
        <v>DAY_1</v>
      </c>
      <c r="H13">
        <f>IF(F13&gt;0, 1,0)</f>
        <v>0</v>
      </c>
      <c r="I13" t="str">
        <f>A1_Status!F11</f>
        <v>Done</v>
      </c>
      <c r="J13">
        <f>A1_Status!G11</f>
        <v>0.5</v>
      </c>
      <c r="K13" t="str">
        <f>IF(A1_Status!H11=0, "Missing", A1_Status!H11)</f>
        <v>https://github.com/AlejoAlegreBustos/Machine-learning-projects/blob/main/CSE%20300/StudentTrackingAssignments.xlsx</v>
      </c>
    </row>
    <row r="14" spans="2:17" x14ac:dyDescent="0.5">
      <c r="B14" s="1">
        <v>1</v>
      </c>
      <c r="C14">
        <v>2</v>
      </c>
      <c r="E14" s="7" t="s">
        <v>261</v>
      </c>
      <c r="F14" s="7">
        <v>0</v>
      </c>
      <c r="G14" t="str">
        <f t="shared" si="0"/>
        <v>DAY_1</v>
      </c>
      <c r="H14">
        <f>IF(F14&gt;0, 1,0)</f>
        <v>0</v>
      </c>
      <c r="I14" t="str">
        <f>A1_Status!F12</f>
        <v>Done</v>
      </c>
      <c r="J14">
        <f>A1_Status!G12</f>
        <v>0.5</v>
      </c>
      <c r="K14" t="str">
        <f>A1_Status!H12</f>
        <v>https://github.com/AlejoAlegreBustos/Machine-learning-projects/blob/main/CSE%20300/Alejo%20Alegre%20Bustos%20-%20Resume.pdf</v>
      </c>
    </row>
    <row r="15" spans="2:17" x14ac:dyDescent="0.5">
      <c r="B15" s="1">
        <v>1</v>
      </c>
      <c r="C15">
        <v>3</v>
      </c>
      <c r="E15" s="7" t="s">
        <v>282</v>
      </c>
      <c r="F15" s="7"/>
      <c r="G15" t="str">
        <f t="shared" si="0"/>
        <v>DAY_1</v>
      </c>
      <c r="H15">
        <f>IF(F15&gt;0, 1,0)</f>
        <v>0</v>
      </c>
      <c r="I15" t="str">
        <f>A1_Status!F13</f>
        <v>Done</v>
      </c>
      <c r="J15">
        <f>A1_Status!G13</f>
        <v>0.5</v>
      </c>
      <c r="K15" t="str">
        <f>A1_Status!H13</f>
        <v>from my perspective, the best to do first is an introspection about our life, to see which jar is full or not in our life(health, work, play, happiness, and love). We can start working from there, after that, it depends on us, our lifestyle, and long-term goals. i think one of the best things we can do is to set priorities in these four sections and build from there.</v>
      </c>
    </row>
    <row r="16" spans="2:17" x14ac:dyDescent="0.5">
      <c r="E16" s="1"/>
    </row>
    <row r="17" spans="2:14" x14ac:dyDescent="0.5">
      <c r="B17" s="1">
        <v>2</v>
      </c>
      <c r="C17">
        <v>1</v>
      </c>
      <c r="E17" s="7" t="s">
        <v>264</v>
      </c>
      <c r="F17" s="7"/>
      <c r="G17" t="str">
        <f t="shared" ref="G17:G19" si="1">IF(ISBLANK(E17), "", _xlfn.CONCAT("DAY_", B17))</f>
        <v>DAY_2</v>
      </c>
      <c r="H17">
        <f>IF(F17&gt;0, 1,0)</f>
        <v>0</v>
      </c>
      <c r="I17" t="str">
        <f>A1_Status!F15</f>
        <v>Done</v>
      </c>
      <c r="J17">
        <f>A1_Status!G15</f>
        <v>0.5</v>
      </c>
      <c r="K17" t="str">
        <f>A1_Status!H15</f>
        <v>https://github.com/AlejoAlegreBustos/Machine-learning-projects/blob/main/CSE%20300/speach-elevetaro.docx</v>
      </c>
    </row>
    <row r="18" spans="2:14" x14ac:dyDescent="0.5">
      <c r="B18" s="1">
        <v>2</v>
      </c>
      <c r="C18">
        <v>2</v>
      </c>
      <c r="E18" s="7" t="s">
        <v>284</v>
      </c>
      <c r="F18" s="7"/>
      <c r="G18" t="str">
        <f t="shared" si="1"/>
        <v>DAY_2</v>
      </c>
      <c r="H18">
        <f>IF(F18&gt;0, 1,0)</f>
        <v>0</v>
      </c>
      <c r="I18" t="str">
        <f>A1_Status!F16</f>
        <v>Done</v>
      </c>
      <c r="J18">
        <f>A1_Status!G16</f>
        <v>0.5</v>
      </c>
      <c r="K18" t="str">
        <f>A1_Status!H16</f>
        <v>It was a great chapter, it's really great to already have a compas that govern every other aspects in my life. I think the gospel of Jesus-Christ is the best compas we can have in our life, from there we can start thinking about working and what impact we can let it have in our life.</v>
      </c>
    </row>
    <row r="19" spans="2:14" x14ac:dyDescent="0.5">
      <c r="B19" s="1">
        <v>2</v>
      </c>
      <c r="C19">
        <v>3</v>
      </c>
      <c r="E19" s="7" t="s">
        <v>266</v>
      </c>
      <c r="F19" s="7"/>
      <c r="G19" t="str">
        <f t="shared" si="1"/>
        <v>DAY_2</v>
      </c>
      <c r="H19">
        <f>IF(F19&gt;0, 1,0)</f>
        <v>0</v>
      </c>
      <c r="I19" t="str">
        <f>A1_Status!F17</f>
        <v>Done</v>
      </c>
      <c r="J19">
        <f>A1_Status!G17</f>
        <v>0.5</v>
      </c>
      <c r="K19" t="str">
        <f>A1_Status!H17</f>
        <v>https://byui.joinhandshake.com/profiles/fbc2a9</v>
      </c>
    </row>
    <row r="20" spans="2:14" x14ac:dyDescent="0.5">
      <c r="E20" s="35" t="s">
        <v>196</v>
      </c>
      <c r="F20" s="5">
        <f>SUM(F13:F19)</f>
        <v>0</v>
      </c>
    </row>
    <row r="21" spans="2:14" x14ac:dyDescent="0.5">
      <c r="B21" s="1">
        <v>3</v>
      </c>
      <c r="C21">
        <v>1</v>
      </c>
      <c r="E21" s="7" t="s">
        <v>260</v>
      </c>
      <c r="F21" s="7"/>
      <c r="G21" t="str">
        <f>IF(ISBLANK(E21), "", _xlfn.CONCAT("DAY_", B21))</f>
        <v>DAY_3</v>
      </c>
      <c r="H21">
        <f>IF(F21&gt;0, 1,0)</f>
        <v>0</v>
      </c>
      <c r="I21" t="str">
        <f>A2_Status!F11</f>
        <v>Done</v>
      </c>
      <c r="J21">
        <f>A2_Status!G11</f>
        <v>0.5</v>
      </c>
      <c r="K21" t="str">
        <f>A2_Status!H11</f>
        <v>https://app.joinhandshake.com/stu/appointments/16395626</v>
      </c>
    </row>
    <row r="22" spans="2:14" x14ac:dyDescent="0.5">
      <c r="B22" s="1">
        <v>3</v>
      </c>
      <c r="C22">
        <v>2</v>
      </c>
      <c r="E22" s="7" t="s">
        <v>267</v>
      </c>
      <c r="F22" s="7"/>
      <c r="G22" t="str">
        <f>IF(ISBLANK(E22), "", _xlfn.CONCAT("DAY_", B22))</f>
        <v>DAY_3</v>
      </c>
      <c r="H22">
        <f>IF(F22&gt;0, 1,0)</f>
        <v>0</v>
      </c>
      <c r="I22" t="str">
        <f>A2_Status!F12</f>
        <v>Done</v>
      </c>
      <c r="J22">
        <f>A2_Status!G12</f>
        <v>1</v>
      </c>
      <c r="K22" t="str">
        <f>A2_Status!H12</f>
        <v>https://ces.peoplegrove.com/profile/alejoalegrebustos/</v>
      </c>
    </row>
    <row r="23" spans="2:14" x14ac:dyDescent="0.5">
      <c r="B23" s="1">
        <v>3</v>
      </c>
      <c r="C23">
        <v>3</v>
      </c>
      <c r="E23" s="7" t="s">
        <v>285</v>
      </c>
      <c r="F23" s="7"/>
      <c r="G23" t="str">
        <f>IF(ISBLANK(E23), "", _xlfn.CONCAT("DAY_", B23))</f>
        <v>DAY_3</v>
      </c>
      <c r="H23">
        <f>IF(F23&gt;0, 1,0)</f>
        <v>0</v>
      </c>
      <c r="I23" t="str">
        <f>A2_Status!F13</f>
        <v>Done</v>
      </c>
      <c r="J23">
        <f>A2_Status!G13</f>
        <v>1</v>
      </c>
      <c r="K23" t="str">
        <f>A2_Status!H13</f>
        <v>This chapter is all about tracking your days to notice what actually gives you energy and makes you feel alive. For a few weeks, you write down what you do, how much energy you had, and how engaged you felt during each activity. The point is to catch the moments when time flies, when you’re fully into something, or when you feel drained. Once you look back at your notes, patterns start to show—things you really enjoy, the settings where you thrive, the kind of work or interactions that light you up. It’s not about what you think you “should” like, but about what your own experience is telling you.</v>
      </c>
    </row>
    <row r="25" spans="2:14" x14ac:dyDescent="0.5">
      <c r="B25" s="1">
        <v>4</v>
      </c>
      <c r="C25">
        <v>1</v>
      </c>
      <c r="E25" s="7" t="s">
        <v>269</v>
      </c>
      <c r="F25" s="7"/>
      <c r="G25" t="str">
        <f t="shared" ref="G25:G27" si="2">IF(ISBLANK(E25), "", _xlfn.CONCAT("DAY_", B25))</f>
        <v>DAY_4</v>
      </c>
      <c r="H25">
        <f>IF(F25&gt;0, 1,0)</f>
        <v>0</v>
      </c>
      <c r="I25" t="str">
        <f>A2_Status!F15</f>
        <v>Working</v>
      </c>
      <c r="J25">
        <f>A2_Status!G15</f>
        <v>0</v>
      </c>
      <c r="K25">
        <f>A2_Status!H15</f>
        <v>0</v>
      </c>
    </row>
    <row r="26" spans="2:14" x14ac:dyDescent="0.5">
      <c r="B26" s="1">
        <v>4</v>
      </c>
      <c r="C26">
        <v>2</v>
      </c>
      <c r="E26" s="7" t="s">
        <v>270</v>
      </c>
      <c r="F26" s="7"/>
      <c r="G26" t="str">
        <f t="shared" si="2"/>
        <v>DAY_4</v>
      </c>
      <c r="H26">
        <f>IF(F26&gt;0, 1,0)</f>
        <v>0</v>
      </c>
      <c r="I26" t="str">
        <f>A2_Status!F16</f>
        <v>Done</v>
      </c>
      <c r="J26">
        <f>A2_Status!G16</f>
        <v>0.5</v>
      </c>
      <c r="K26" t="str">
        <f>A2_Status!H16</f>
        <v>https://app.joinhandshake.com/stu/appointments/16395626</v>
      </c>
      <c r="N26" s="5"/>
    </row>
    <row r="27" spans="2:14" x14ac:dyDescent="0.5">
      <c r="B27" s="1">
        <v>4</v>
      </c>
      <c r="C27">
        <v>3</v>
      </c>
      <c r="E27" s="7" t="s">
        <v>286</v>
      </c>
      <c r="F27" s="7"/>
      <c r="G27" t="str">
        <f t="shared" si="2"/>
        <v>DAY_4</v>
      </c>
      <c r="H27">
        <f>IF(F27&gt;0, 1,0)</f>
        <v>0</v>
      </c>
      <c r="I27" t="str">
        <f>A2_Status!F17</f>
        <v>Done</v>
      </c>
      <c r="J27">
        <f>A2_Status!G17</f>
        <v>1</v>
      </c>
      <c r="K27" t="str">
        <f>A2_Status!H17</f>
        <v>After you spot the paterns tought in chapter 3, the next step is to open up possibilities with a mind map. You start with a word or idea from your journal maybe something like “teaching”,“outdoors” or “design.” Put it in the center of a page and let your thoughts branch out. Write down anything that comes to mind, no matter how random. Then branch those ideas again and see where they lead. The goal is to break out of straight line thinking and discover connections or paths you wouldn’t see otherwise.</v>
      </c>
    </row>
    <row r="28" spans="2:14" x14ac:dyDescent="0.5">
      <c r="E28" s="35" t="s">
        <v>197</v>
      </c>
      <c r="F28">
        <f>SUM(F21:F27)</f>
        <v>0</v>
      </c>
    </row>
    <row r="29" spans="2:14" x14ac:dyDescent="0.5">
      <c r="B29" s="1">
        <v>5</v>
      </c>
      <c r="C29">
        <v>1</v>
      </c>
      <c r="E29" s="7" t="s">
        <v>272</v>
      </c>
      <c r="F29" s="7"/>
      <c r="G29" t="str">
        <f t="shared" ref="G29:G31" si="3">IF(ISBLANK(E29), "", _xlfn.CONCAT("DAY_", B29))</f>
        <v>DAY_5</v>
      </c>
      <c r="H29">
        <f>IF(F29&gt;0, 1,0)</f>
        <v>0</v>
      </c>
      <c r="I29" t="str">
        <f>A3_Status!F11</f>
        <v>Done</v>
      </c>
      <c r="J29">
        <f>A3_Status!G11</f>
        <v>0.5</v>
      </c>
      <c r="K29">
        <f>A3_Status!H11</f>
        <v>0</v>
      </c>
    </row>
    <row r="30" spans="2:14" x14ac:dyDescent="0.5">
      <c r="B30" s="1">
        <v>5</v>
      </c>
      <c r="C30">
        <v>2</v>
      </c>
      <c r="E30" s="7" t="s">
        <v>295</v>
      </c>
      <c r="F30" s="7"/>
      <c r="G30" t="str">
        <f t="shared" si="3"/>
        <v>DAY_5</v>
      </c>
      <c r="H30">
        <f>IF(F30&gt;0, 1,0)</f>
        <v>0</v>
      </c>
      <c r="I30" t="str">
        <f>A3_Status!F12</f>
        <v>Done</v>
      </c>
      <c r="J30">
        <f>A3_Status!G12</f>
        <v>0.5</v>
      </c>
      <c r="K30">
        <f>A3_Status!H12</f>
        <v>0</v>
      </c>
    </row>
    <row r="31" spans="2:14" x14ac:dyDescent="0.5">
      <c r="B31" s="1">
        <v>5</v>
      </c>
      <c r="C31">
        <v>3</v>
      </c>
      <c r="E31" s="7" t="s">
        <v>287</v>
      </c>
      <c r="F31" s="7"/>
      <c r="G31" t="str">
        <f t="shared" si="3"/>
        <v>DAY_5</v>
      </c>
      <c r="H31">
        <f>IF(F31&gt;0, 1,0)</f>
        <v>0</v>
      </c>
      <c r="I31">
        <f>A3_Status!F13</f>
        <v>0</v>
      </c>
      <c r="J31">
        <f>A3_Status!G13</f>
        <v>0</v>
      </c>
      <c r="K31">
        <f>A3_Status!H13</f>
        <v>0</v>
      </c>
    </row>
    <row r="33" spans="2:11" x14ac:dyDescent="0.5">
      <c r="B33" s="1">
        <v>6</v>
      </c>
      <c r="C33">
        <v>1</v>
      </c>
      <c r="E33" s="7" t="s">
        <v>265</v>
      </c>
      <c r="F33" s="7"/>
      <c r="G33" t="str">
        <f t="shared" ref="G33:G35" si="4">IF(ISBLANK(E33), "", _xlfn.CONCAT("DAY_", B33))</f>
        <v>DAY_6</v>
      </c>
      <c r="H33">
        <f>IF(F33&gt;0, 1,0)</f>
        <v>0</v>
      </c>
      <c r="I33" t="str">
        <f>A3_Status!F15</f>
        <v>Done</v>
      </c>
      <c r="J33">
        <f>A3_Status!G15</f>
        <v>0.5</v>
      </c>
      <c r="K33">
        <f>A3_Status!H15</f>
        <v>0</v>
      </c>
    </row>
    <row r="34" spans="2:11" x14ac:dyDescent="0.5">
      <c r="B34" s="1">
        <v>6</v>
      </c>
      <c r="C34">
        <v>2</v>
      </c>
      <c r="E34" s="7" t="s">
        <v>271</v>
      </c>
      <c r="F34" s="7"/>
      <c r="G34" t="str">
        <f t="shared" si="4"/>
        <v>DAY_6</v>
      </c>
      <c r="H34">
        <f>IF(F34&gt;0, 1,0)</f>
        <v>0</v>
      </c>
      <c r="I34" t="str">
        <f>A3_Status!F16</f>
        <v>Done</v>
      </c>
      <c r="J34">
        <f>A3_Status!G16</f>
        <v>1</v>
      </c>
      <c r="K34">
        <f>A3_Status!H16</f>
        <v>0</v>
      </c>
    </row>
    <row r="35" spans="2:11" x14ac:dyDescent="0.5">
      <c r="B35" s="1">
        <v>6</v>
      </c>
      <c r="C35">
        <v>3</v>
      </c>
      <c r="E35" s="7" t="s">
        <v>277</v>
      </c>
      <c r="F35" s="7"/>
      <c r="G35" t="str">
        <f t="shared" si="4"/>
        <v>DAY_6</v>
      </c>
      <c r="H35">
        <f>IF(F35&gt;0, 1,0)</f>
        <v>0</v>
      </c>
      <c r="I35" t="str">
        <f>A3_Status!F17</f>
        <v>Done</v>
      </c>
      <c r="J35">
        <f>A3_Status!G17</f>
        <v>0.5</v>
      </c>
      <c r="K35">
        <f>A3_Status!H17</f>
        <v>0</v>
      </c>
    </row>
    <row r="36" spans="2:11" x14ac:dyDescent="0.5">
      <c r="E36" s="35" t="s">
        <v>198</v>
      </c>
      <c r="F36" s="5">
        <f>SUM(F29:F35)</f>
        <v>0</v>
      </c>
    </row>
    <row r="37" spans="2:11" x14ac:dyDescent="0.5">
      <c r="B37" s="1">
        <v>7</v>
      </c>
      <c r="C37">
        <v>1</v>
      </c>
      <c r="E37" s="7" t="s">
        <v>289</v>
      </c>
      <c r="F37" s="7"/>
      <c r="G37" t="str">
        <f t="shared" ref="G37:G39" si="5">IF(ISBLANK(E37), "", _xlfn.CONCAT("DAY_", B37))</f>
        <v>DAY_7</v>
      </c>
      <c r="H37">
        <f>IF(F37&gt;0, 1,0)</f>
        <v>0</v>
      </c>
      <c r="I37">
        <f>A4_Status!F11</f>
        <v>0</v>
      </c>
      <c r="J37">
        <f>A4_Status!G11</f>
        <v>0</v>
      </c>
      <c r="K37">
        <f>A4_Status!H11</f>
        <v>0</v>
      </c>
    </row>
    <row r="38" spans="2:11" x14ac:dyDescent="0.5">
      <c r="B38" s="1">
        <v>7</v>
      </c>
      <c r="C38">
        <v>2</v>
      </c>
      <c r="E38" s="7" t="s">
        <v>274</v>
      </c>
      <c r="F38" s="7"/>
      <c r="G38" t="str">
        <f t="shared" si="5"/>
        <v>DAY_7</v>
      </c>
      <c r="H38">
        <f>IF(F38&gt;0, 1,0)</f>
        <v>0</v>
      </c>
      <c r="I38" t="str">
        <f>A4_Status!F12</f>
        <v>Done</v>
      </c>
      <c r="J38">
        <f>A4_Status!G12</f>
        <v>0.5</v>
      </c>
      <c r="K38">
        <f>A4_Status!H12</f>
        <v>0</v>
      </c>
    </row>
    <row r="39" spans="2:11" x14ac:dyDescent="0.5">
      <c r="B39" s="1">
        <v>7</v>
      </c>
      <c r="C39">
        <v>3</v>
      </c>
      <c r="E39" s="7" t="s">
        <v>290</v>
      </c>
      <c r="F39" s="7"/>
      <c r="G39" t="str">
        <f t="shared" si="5"/>
        <v>DAY_7</v>
      </c>
      <c r="H39">
        <f>IF(F39&gt;0, 1,0)</f>
        <v>0</v>
      </c>
      <c r="I39">
        <f>A4_Status!F13</f>
        <v>0</v>
      </c>
      <c r="J39">
        <f>A4_Status!G13</f>
        <v>0</v>
      </c>
      <c r="K39">
        <f>A4_Status!H13</f>
        <v>0</v>
      </c>
    </row>
    <row r="41" spans="2:11" x14ac:dyDescent="0.5">
      <c r="B41" s="1">
        <v>8</v>
      </c>
      <c r="C41">
        <v>1</v>
      </c>
      <c r="E41" s="7" t="s">
        <v>291</v>
      </c>
      <c r="F41" s="7"/>
      <c r="G41" t="str">
        <f t="shared" ref="G41:G43" si="6">IF(ISBLANK(E41), "", _xlfn.CONCAT("DAY_", B41))</f>
        <v>DAY_8</v>
      </c>
      <c r="H41">
        <f>IF(F41&gt;0, 1,0)</f>
        <v>0</v>
      </c>
      <c r="I41">
        <f>A4_Status!F15</f>
        <v>0</v>
      </c>
      <c r="J41">
        <f>A4_Status!G15</f>
        <v>0</v>
      </c>
      <c r="K41">
        <f>A4_Status!H15</f>
        <v>0</v>
      </c>
    </row>
    <row r="42" spans="2:11" x14ac:dyDescent="0.5">
      <c r="B42" s="1">
        <v>8</v>
      </c>
      <c r="C42">
        <v>2</v>
      </c>
      <c r="E42" s="7" t="s">
        <v>283</v>
      </c>
      <c r="F42" s="7"/>
      <c r="G42" t="str">
        <f t="shared" si="6"/>
        <v>DAY_8</v>
      </c>
      <c r="H42">
        <f>IF(F42&gt;0, 1,0)</f>
        <v>0</v>
      </c>
      <c r="I42">
        <f>A4_Status!F16</f>
        <v>0</v>
      </c>
      <c r="J42">
        <f>A4_Status!G16</f>
        <v>0</v>
      </c>
      <c r="K42">
        <f>A4_Status!H16</f>
        <v>0</v>
      </c>
    </row>
    <row r="43" spans="2:11" x14ac:dyDescent="0.5">
      <c r="B43" s="1">
        <v>8</v>
      </c>
      <c r="C43">
        <v>3</v>
      </c>
      <c r="E43" s="7" t="s">
        <v>275</v>
      </c>
      <c r="F43" s="7"/>
      <c r="G43" t="str">
        <f t="shared" si="6"/>
        <v>DAY_8</v>
      </c>
      <c r="H43">
        <f>IF(F43&gt;0, 1,0)</f>
        <v>0</v>
      </c>
      <c r="I43">
        <f>A4_Status!F17</f>
        <v>0</v>
      </c>
      <c r="J43">
        <f>A4_Status!G17</f>
        <v>0</v>
      </c>
      <c r="K43">
        <f>A4_Status!H17</f>
        <v>0</v>
      </c>
    </row>
    <row r="44" spans="2:11" x14ac:dyDescent="0.5">
      <c r="E44" s="35" t="s">
        <v>200</v>
      </c>
      <c r="F44" s="5">
        <f>SUM(F37:F43)</f>
        <v>0</v>
      </c>
    </row>
    <row r="45" spans="2:11" x14ac:dyDescent="0.5">
      <c r="B45" s="1">
        <v>9</v>
      </c>
      <c r="C45">
        <v>1</v>
      </c>
      <c r="E45" s="7" t="s">
        <v>279</v>
      </c>
      <c r="F45" s="7"/>
      <c r="G45" t="str">
        <f t="shared" ref="G45:G47" si="7">IF(ISBLANK(E45), "", _xlfn.CONCAT("DAY_", B45))</f>
        <v>DAY_9</v>
      </c>
      <c r="H45">
        <f>IF(F45&gt;0, 1,0)</f>
        <v>0</v>
      </c>
      <c r="I45">
        <f>A5_Status!F11</f>
        <v>0</v>
      </c>
      <c r="J45">
        <f>A5_Status!G11</f>
        <v>0</v>
      </c>
      <c r="K45">
        <f>A5_Status!H11</f>
        <v>0</v>
      </c>
    </row>
    <row r="46" spans="2:11" x14ac:dyDescent="0.5">
      <c r="B46" s="1">
        <v>9</v>
      </c>
      <c r="C46">
        <v>2</v>
      </c>
      <c r="E46" s="7" t="s">
        <v>292</v>
      </c>
      <c r="F46" s="7"/>
      <c r="G46" t="str">
        <f t="shared" si="7"/>
        <v>DAY_9</v>
      </c>
      <c r="H46">
        <f>IF(F46&gt;0, 1,0)</f>
        <v>0</v>
      </c>
      <c r="I46">
        <f>A5_Status!F12</f>
        <v>0</v>
      </c>
      <c r="J46">
        <f>A5_Status!G12</f>
        <v>0</v>
      </c>
      <c r="K46">
        <f>A5_Status!H12</f>
        <v>0</v>
      </c>
    </row>
    <row r="47" spans="2:11" x14ac:dyDescent="0.5">
      <c r="B47" s="1">
        <v>9</v>
      </c>
      <c r="C47">
        <v>3</v>
      </c>
      <c r="E47" s="7" t="s">
        <v>288</v>
      </c>
      <c r="F47" s="7"/>
      <c r="G47" t="str">
        <f t="shared" si="7"/>
        <v>DAY_9</v>
      </c>
      <c r="H47">
        <f>IF(F47&gt;0, 1,0)</f>
        <v>0</v>
      </c>
      <c r="I47">
        <f>A5_Status!F13</f>
        <v>0</v>
      </c>
      <c r="J47">
        <f>A5_Status!G13</f>
        <v>0</v>
      </c>
      <c r="K47">
        <f>A5_Status!H13</f>
        <v>0</v>
      </c>
    </row>
    <row r="49" spans="2:11" x14ac:dyDescent="0.5">
      <c r="B49" s="1">
        <v>10</v>
      </c>
      <c r="C49">
        <v>1</v>
      </c>
      <c r="E49" s="7" t="s">
        <v>280</v>
      </c>
      <c r="F49" s="7"/>
      <c r="G49" t="str">
        <f>IF(ISBLANK(E49), "", _xlfn.CONCAT("DAY_", B49))</f>
        <v>DAY_10</v>
      </c>
      <c r="H49">
        <f>IF(F49&gt;0, 1,0)</f>
        <v>0</v>
      </c>
      <c r="I49">
        <f>A5_Status!F15</f>
        <v>0</v>
      </c>
      <c r="J49">
        <f>A5_Status!G15</f>
        <v>0</v>
      </c>
      <c r="K49">
        <f>A5_Status!H15</f>
        <v>0</v>
      </c>
    </row>
    <row r="50" spans="2:11" x14ac:dyDescent="0.5">
      <c r="B50" s="1">
        <v>10</v>
      </c>
      <c r="C50">
        <v>2</v>
      </c>
      <c r="E50" s="7" t="s">
        <v>268</v>
      </c>
      <c r="F50" s="7"/>
      <c r="G50" t="str">
        <f>IF(ISBLANK(E50), "", _xlfn.CONCAT("DAY_", B50))</f>
        <v>DAY_10</v>
      </c>
      <c r="H50">
        <f>IF(F50&gt;0, 1,0)</f>
        <v>0</v>
      </c>
      <c r="I50">
        <f>A5_Status!F16</f>
        <v>0</v>
      </c>
      <c r="J50">
        <f>A5_Status!G16</f>
        <v>0</v>
      </c>
      <c r="K50">
        <f>A5_Status!H16</f>
        <v>0</v>
      </c>
    </row>
    <row r="51" spans="2:11" x14ac:dyDescent="0.5">
      <c r="B51" s="1">
        <v>10</v>
      </c>
      <c r="C51">
        <v>3</v>
      </c>
      <c r="E51" s="7" t="s">
        <v>278</v>
      </c>
      <c r="F51" s="7"/>
      <c r="G51" t="str">
        <f t="shared" ref="G51" si="8">IF(ISBLANK(E51), "", _xlfn.CONCAT("DAY_", B51))</f>
        <v>DAY_10</v>
      </c>
      <c r="H51">
        <f>IF(F51&gt;0, 1,0)</f>
        <v>0</v>
      </c>
      <c r="I51">
        <f>A5_Status!F17</f>
        <v>0</v>
      </c>
      <c r="J51">
        <f>A5_Status!G17</f>
        <v>0</v>
      </c>
      <c r="K51">
        <f>A5_Status!H17</f>
        <v>0</v>
      </c>
    </row>
    <row r="52" spans="2:11" x14ac:dyDescent="0.5">
      <c r="E52" s="35" t="s">
        <v>199</v>
      </c>
      <c r="F52" s="5">
        <f>SUM(F45:F51)</f>
        <v>0</v>
      </c>
    </row>
    <row r="53" spans="2:11" x14ac:dyDescent="0.5">
      <c r="B53" s="1">
        <v>11</v>
      </c>
      <c r="C53">
        <v>1</v>
      </c>
      <c r="E53" s="7" t="s">
        <v>281</v>
      </c>
      <c r="F53" s="7"/>
      <c r="G53" t="str">
        <f t="shared" ref="G53:G55" si="9">IF(ISBLANK(E53), "", _xlfn.CONCAT("DAY_", B53))</f>
        <v>DAY_11</v>
      </c>
      <c r="H53">
        <f>IF(F53&gt;0, 1,0)</f>
        <v>0</v>
      </c>
      <c r="I53">
        <f>A6_Status!F11</f>
        <v>0</v>
      </c>
      <c r="J53">
        <f>A6_Status!G11</f>
        <v>0</v>
      </c>
      <c r="K53">
        <f>A6_Status!H11</f>
        <v>0</v>
      </c>
    </row>
    <row r="54" spans="2:11" x14ac:dyDescent="0.5">
      <c r="B54" s="1">
        <v>11</v>
      </c>
      <c r="C54">
        <v>2</v>
      </c>
      <c r="E54" s="7" t="s">
        <v>293</v>
      </c>
      <c r="F54" s="7"/>
      <c r="G54" t="str">
        <f t="shared" si="9"/>
        <v>DAY_11</v>
      </c>
      <c r="H54">
        <f>IF(F54&gt;0, 1,0)</f>
        <v>0</v>
      </c>
      <c r="I54">
        <f>A6_Status!F12</f>
        <v>0</v>
      </c>
      <c r="J54">
        <f>A6_Status!G12</f>
        <v>0</v>
      </c>
      <c r="K54">
        <f>A6_Status!H12</f>
        <v>0</v>
      </c>
    </row>
    <row r="55" spans="2:11" x14ac:dyDescent="0.5">
      <c r="B55" s="1">
        <v>11</v>
      </c>
      <c r="C55">
        <v>3</v>
      </c>
      <c r="E55" s="7" t="s">
        <v>294</v>
      </c>
      <c r="F55" s="7"/>
      <c r="G55" t="str">
        <f t="shared" si="9"/>
        <v>DAY_11</v>
      </c>
      <c r="H55">
        <f>IF(F55&gt;0, 1,0)</f>
        <v>0</v>
      </c>
      <c r="I55">
        <f>A6_Status!F13</f>
        <v>0</v>
      </c>
      <c r="J55">
        <f>A6_Status!G13</f>
        <v>0</v>
      </c>
      <c r="K55">
        <f>A6_Status!H13</f>
        <v>0</v>
      </c>
    </row>
    <row r="57" spans="2:11" x14ac:dyDescent="0.5">
      <c r="B57" s="1">
        <v>12</v>
      </c>
      <c r="C57">
        <v>1</v>
      </c>
      <c r="E57" s="7" t="s">
        <v>273</v>
      </c>
      <c r="F57" s="7"/>
      <c r="G57" t="str">
        <f t="shared" ref="G57:G59" si="10">IF(ISBLANK(E57), "", _xlfn.CONCAT("DAY_", B57))</f>
        <v>DAY_12</v>
      </c>
      <c r="H57">
        <f>IF(F57&gt;0, 1,0)</f>
        <v>0</v>
      </c>
      <c r="I57">
        <f>A6_Status!F15</f>
        <v>0</v>
      </c>
      <c r="J57">
        <f>A6_Status!G15</f>
        <v>0</v>
      </c>
      <c r="K57">
        <f>A6_Status!H15</f>
        <v>0</v>
      </c>
    </row>
    <row r="58" spans="2:11" x14ac:dyDescent="0.5">
      <c r="B58" s="1">
        <v>12</v>
      </c>
      <c r="C58">
        <v>2</v>
      </c>
      <c r="E58" s="7" t="s">
        <v>296</v>
      </c>
      <c r="F58" s="7"/>
      <c r="G58" t="str">
        <f t="shared" si="10"/>
        <v>DAY_12</v>
      </c>
      <c r="H58">
        <f>IF(F58&gt;0, 1,0)</f>
        <v>0</v>
      </c>
      <c r="I58">
        <f>A6_Status!F16</f>
        <v>0</v>
      </c>
      <c r="J58">
        <f>A6_Status!G16</f>
        <v>0</v>
      </c>
      <c r="K58">
        <f>A6_Status!H16</f>
        <v>0</v>
      </c>
    </row>
    <row r="59" spans="2:11" x14ac:dyDescent="0.5">
      <c r="B59" s="1">
        <v>12</v>
      </c>
      <c r="C59">
        <v>3</v>
      </c>
      <c r="E59" s="7" t="s">
        <v>297</v>
      </c>
      <c r="F59" s="7"/>
      <c r="G59" t="str">
        <f t="shared" si="10"/>
        <v>DAY_12</v>
      </c>
      <c r="H59">
        <f>IF(F59&gt;0, 1,0)</f>
        <v>0</v>
      </c>
      <c r="I59">
        <f>A6_Status!F17</f>
        <v>0</v>
      </c>
      <c r="J59">
        <f>A6_Status!G17</f>
        <v>0</v>
      </c>
      <c r="K59">
        <f>A6_Status!H17</f>
        <v>0</v>
      </c>
    </row>
    <row r="60" spans="2:11" x14ac:dyDescent="0.5">
      <c r="E60" s="35" t="s">
        <v>201</v>
      </c>
      <c r="F60" s="5">
        <f>SUM(F53:F59)</f>
        <v>0</v>
      </c>
    </row>
    <row r="61" spans="2:11" x14ac:dyDescent="0.5">
      <c r="B61" s="1">
        <v>13</v>
      </c>
      <c r="C61">
        <v>1</v>
      </c>
      <c r="E61" s="7" t="s">
        <v>298</v>
      </c>
      <c r="F61" s="7"/>
      <c r="G61" t="str">
        <f t="shared" ref="G61:G67" si="11">IF(ISBLANK(E61), "", _xlfn.CONCAT("DAY_", B61))</f>
        <v>DAY_13</v>
      </c>
      <c r="H61">
        <f>IF(F61&gt;0, 1,0)</f>
        <v>0</v>
      </c>
      <c r="I61">
        <f>A7_Status!F11</f>
        <v>0</v>
      </c>
      <c r="J61">
        <f>A7_Status!G11</f>
        <v>0</v>
      </c>
      <c r="K61">
        <f>A7_Status!H11</f>
        <v>0</v>
      </c>
    </row>
    <row r="62" spans="2:11" x14ac:dyDescent="0.5">
      <c r="B62" s="1">
        <v>13</v>
      </c>
      <c r="C62">
        <v>2</v>
      </c>
      <c r="E62" s="7" t="s">
        <v>299</v>
      </c>
      <c r="F62" s="7"/>
      <c r="G62" t="str">
        <f t="shared" si="11"/>
        <v>DAY_13</v>
      </c>
      <c r="H62">
        <f>IF(F62&gt;0, 1,0)</f>
        <v>0</v>
      </c>
      <c r="I62">
        <f>A7_Status!F12</f>
        <v>0</v>
      </c>
      <c r="J62">
        <f>A7_Status!G12</f>
        <v>0</v>
      </c>
      <c r="K62">
        <f>A7_Status!H12</f>
        <v>0</v>
      </c>
    </row>
    <row r="63" spans="2:11" x14ac:dyDescent="0.5">
      <c r="B63" s="1">
        <v>13</v>
      </c>
      <c r="C63">
        <v>3</v>
      </c>
      <c r="E63" s="7" t="s">
        <v>300</v>
      </c>
      <c r="F63" s="7"/>
      <c r="G63" t="str">
        <f t="shared" si="11"/>
        <v>DAY_13</v>
      </c>
      <c r="H63">
        <f>IF(F63&gt;0, 1,0)</f>
        <v>0</v>
      </c>
      <c r="I63">
        <f>A7_Status!F13</f>
        <v>0</v>
      </c>
      <c r="J63">
        <f>A7_Status!G13</f>
        <v>0</v>
      </c>
      <c r="K63">
        <f>A7_Status!H13</f>
        <v>0</v>
      </c>
    </row>
    <row r="65" spans="2:11" x14ac:dyDescent="0.5">
      <c r="B65" s="1">
        <v>14</v>
      </c>
      <c r="C65">
        <v>1</v>
      </c>
      <c r="E65" s="7" t="s">
        <v>301</v>
      </c>
      <c r="F65" s="7"/>
      <c r="G65" t="str">
        <f t="shared" si="11"/>
        <v>DAY_14</v>
      </c>
      <c r="H65">
        <f>IF(F65&gt;0, 1,0)</f>
        <v>0</v>
      </c>
      <c r="I65">
        <f>A7_Status!F15</f>
        <v>0</v>
      </c>
      <c r="J65">
        <f>A7_Status!G15</f>
        <v>0</v>
      </c>
      <c r="K65">
        <f>A7_Status!H15</f>
        <v>0</v>
      </c>
    </row>
    <row r="66" spans="2:11" x14ac:dyDescent="0.5">
      <c r="B66" s="1">
        <v>14</v>
      </c>
      <c r="C66">
        <v>2</v>
      </c>
      <c r="E66" s="7" t="s">
        <v>262</v>
      </c>
      <c r="F66" s="7"/>
      <c r="G66" t="str">
        <f t="shared" si="11"/>
        <v>DAY_14</v>
      </c>
      <c r="H66">
        <f>IF(F66&gt;0, 1,0)</f>
        <v>0</v>
      </c>
      <c r="I66">
        <f>A7_Status!F16</f>
        <v>0</v>
      </c>
      <c r="J66">
        <f>A7_Status!G16</f>
        <v>0</v>
      </c>
      <c r="K66">
        <f>A7_Status!H16</f>
        <v>0</v>
      </c>
    </row>
    <row r="67" spans="2:11" x14ac:dyDescent="0.5">
      <c r="B67" s="1">
        <v>14</v>
      </c>
      <c r="C67">
        <v>3</v>
      </c>
      <c r="E67" s="7" t="s">
        <v>276</v>
      </c>
      <c r="F67" s="7"/>
      <c r="G67" t="str">
        <f t="shared" si="11"/>
        <v>DAY_14</v>
      </c>
      <c r="H67">
        <f>IF(F67&gt;0, 1,0)</f>
        <v>0</v>
      </c>
    </row>
    <row r="68" spans="2:11" x14ac:dyDescent="0.5">
      <c r="E68" s="35" t="s">
        <v>202</v>
      </c>
      <c r="F68" s="5">
        <f>SUM(F61:F67)</f>
        <v>0</v>
      </c>
    </row>
  </sheetData>
  <mergeCells count="4">
    <mergeCell ref="C4:J4"/>
    <mergeCell ref="C5:J5"/>
    <mergeCell ref="C6:F6"/>
    <mergeCell ref="C7:F7"/>
  </mergeCells>
  <conditionalFormatting sqref="E13:E68">
    <cfRule type="duplicateValues" dxfId="0" priority="1"/>
  </conditionalFormatting>
  <dataValidations count="1">
    <dataValidation type="list" allowBlank="1" showInputMessage="1" showErrorMessage="1" sqref="F65:F67 F21:F23 F17:F19 F29:F31 F25:F27 F37:F39 F33:F35 F45:F47 F41:F43 F53:F55 F49:F51 F61:F63 F57:F59 F15" xr:uid="{352D4CEF-65EC-7346-8C42-B0F4C00AAEBE}">
      <formula1>$M$4:$M$10</formula1>
    </dataValidation>
  </dataValidations>
  <pageMargins left="0.7" right="0.7" top="0.75" bottom="0.75" header="0.3" footer="0.3"/>
  <pageSetup scale="31" orientation="portrait" r:id="rId1"/>
  <colBreaks count="1" manualBreakCount="1">
    <brk id="18" max="1048575" man="1"/>
  </col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DFFC0389-67E5-5E42-BD39-79CE5DABFB71}">
          <x14:formula1>
            <xm:f>Backlog!$E$4:$E$52</xm:f>
          </x14:formula1>
          <xm:sqref>E13:E15 E17:E19 E21:E23 E25:E27 E29:E31 E33:E35 E37:E39 E41:E43 E45:E47 E49:E51 E53:E55 E57:E59 E61:E63 E65:E67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D177B-405B-AB4F-9E6E-F065EEFB6CF8}">
  <dimension ref="A1:M51"/>
  <sheetViews>
    <sheetView topLeftCell="A43" zoomScale="130" zoomScaleNormal="130" zoomScaleSheetLayoutView="110" workbookViewId="0">
      <selection activeCell="D49" sqref="D49:H51"/>
    </sheetView>
  </sheetViews>
  <sheetFormatPr defaultColWidth="11" defaultRowHeight="15.75" x14ac:dyDescent="0.5"/>
  <cols>
    <col min="1" max="1" width="2" style="18" customWidth="1"/>
    <col min="2" max="2" width="3.3125" customWidth="1"/>
    <col min="3" max="3" width="14.8125" bestFit="1" customWidth="1"/>
    <col min="4" max="4" width="50.5" customWidth="1"/>
    <col min="5" max="5" width="10.8125" bestFit="1" customWidth="1"/>
    <col min="8" max="8" width="39" customWidth="1"/>
    <col min="9" max="9" width="2.1875" style="18" customWidth="1"/>
  </cols>
  <sheetData>
    <row r="1" spans="2:13" ht="23.25" x14ac:dyDescent="0.7">
      <c r="D1" s="31" t="s">
        <v>180</v>
      </c>
      <c r="J1" s="30" t="s">
        <v>105</v>
      </c>
    </row>
    <row r="2" spans="2:13" ht="17.649999999999999" x14ac:dyDescent="0.55000000000000004">
      <c r="B2" s="4" t="s">
        <v>94</v>
      </c>
      <c r="J2" s="30" t="s">
        <v>106</v>
      </c>
    </row>
    <row r="3" spans="2:13" x14ac:dyDescent="0.5">
      <c r="B3" s="5" t="s">
        <v>95</v>
      </c>
      <c r="J3" s="30" t="s">
        <v>107</v>
      </c>
    </row>
    <row r="4" spans="2:13" ht="48" customHeight="1" x14ac:dyDescent="0.5">
      <c r="C4" s="60" t="s">
        <v>96</v>
      </c>
      <c r="D4" s="60"/>
      <c r="E4" s="60"/>
      <c r="F4" s="60"/>
      <c r="G4" s="60"/>
      <c r="H4" s="60"/>
      <c r="J4" s="20"/>
      <c r="K4" s="20"/>
      <c r="L4" s="20"/>
      <c r="M4" s="20"/>
    </row>
    <row r="5" spans="2:13" x14ac:dyDescent="0.5">
      <c r="B5" s="5" t="s">
        <v>97</v>
      </c>
    </row>
    <row r="6" spans="2:13" ht="79.05" customHeight="1" x14ac:dyDescent="0.5">
      <c r="C6" s="60" t="s">
        <v>98</v>
      </c>
      <c r="D6" s="60"/>
      <c r="E6" s="60"/>
      <c r="F6" s="60"/>
      <c r="G6" s="60"/>
      <c r="H6" s="60"/>
      <c r="J6" s="20"/>
      <c r="K6" s="20"/>
      <c r="L6" s="20"/>
      <c r="M6" s="20"/>
    </row>
    <row r="8" spans="2:13" x14ac:dyDescent="0.5">
      <c r="B8" s="5" t="s">
        <v>99</v>
      </c>
    </row>
    <row r="9" spans="2:13" ht="21" x14ac:dyDescent="0.65">
      <c r="C9" s="2" t="s">
        <v>100</v>
      </c>
    </row>
    <row r="10" spans="2:13" x14ac:dyDescent="0.5">
      <c r="C10" t="s">
        <v>108</v>
      </c>
      <c r="D10" s="1" t="s">
        <v>101</v>
      </c>
      <c r="E10" s="5" t="s">
        <v>1</v>
      </c>
      <c r="F10" s="1" t="s">
        <v>102</v>
      </c>
      <c r="G10" t="s">
        <v>176</v>
      </c>
      <c r="H10" t="s">
        <v>161</v>
      </c>
    </row>
    <row r="11" spans="2:13" ht="63" x14ac:dyDescent="0.5">
      <c r="C11">
        <v>1</v>
      </c>
      <c r="D11" t="str">
        <f>IF(ISBLANK(A0_Plan!E13),"",A0_Plan!E13)</f>
        <v>0_PP1_Planning Schedule</v>
      </c>
      <c r="E11">
        <f>IF(ISBLANK(A0_Plan!F13),"",A0_Plan!F13)</f>
        <v>0</v>
      </c>
      <c r="F11" s="7" t="s">
        <v>105</v>
      </c>
      <c r="G11" s="7">
        <v>0.5</v>
      </c>
      <c r="H11" s="53" t="s">
        <v>302</v>
      </c>
    </row>
    <row r="12" spans="2:13" ht="63" x14ac:dyDescent="0.5">
      <c r="C12">
        <v>2</v>
      </c>
      <c r="D12" t="str">
        <f>IF(ISBLANK(A0_Plan!E14),"",A0_Plan!E14)</f>
        <v>17_P2_Resume</v>
      </c>
      <c r="E12">
        <f>IF(ISBLANK(A0_Plan!F14),"",A0_Plan!F14)</f>
        <v>0</v>
      </c>
      <c r="F12" s="7" t="s">
        <v>105</v>
      </c>
      <c r="G12" s="7">
        <v>0.5</v>
      </c>
      <c r="H12" s="53" t="s">
        <v>303</v>
      </c>
    </row>
    <row r="13" spans="2:13" ht="126" x14ac:dyDescent="0.5">
      <c r="C13">
        <v>3</v>
      </c>
      <c r="D13" t="str">
        <f>IF(ISBLANK(A0_Plan!E15),"",A0_Plan!E15)</f>
        <v>31_D3_Design Your Life: Chap 1: Health, Work, Play, &amp; Love</v>
      </c>
      <c r="E13" t="str">
        <f>IF(ISBLANK(A0_Plan!F15),"",A0_Plan!F15)</f>
        <v/>
      </c>
      <c r="F13" s="7" t="s">
        <v>105</v>
      </c>
      <c r="G13" s="7">
        <v>0.5</v>
      </c>
      <c r="H13" s="53" t="s">
        <v>306</v>
      </c>
    </row>
    <row r="14" spans="2:13" x14ac:dyDescent="0.5">
      <c r="C14" t="s">
        <v>109</v>
      </c>
      <c r="D14" s="1" t="s">
        <v>101</v>
      </c>
      <c r="E14" s="1"/>
      <c r="F14" s="1" t="s">
        <v>102</v>
      </c>
      <c r="G14" t="s">
        <v>176</v>
      </c>
    </row>
    <row r="15" spans="2:13" ht="63" x14ac:dyDescent="0.5">
      <c r="C15">
        <v>1</v>
      </c>
      <c r="D15" t="str">
        <f>IF(ISBLANK(A0_Plan!E17),"",A0_Plan!E17)</f>
        <v>5_B5_Elevator Pitch: 5 Sentences</v>
      </c>
      <c r="E15" t="str">
        <f>IF(ISBLANK(A0_Plan!F17),"",A0_Plan!F17)</f>
        <v/>
      </c>
      <c r="F15" s="7" t="s">
        <v>105</v>
      </c>
      <c r="G15" s="7">
        <v>0.5</v>
      </c>
      <c r="H15" s="53" t="s">
        <v>304</v>
      </c>
    </row>
    <row r="16" spans="2:13" ht="94.5" x14ac:dyDescent="0.5">
      <c r="C16">
        <v>2</v>
      </c>
      <c r="D16" t="str">
        <f>IF(ISBLANK(A0_Plan!E18),"",A0_Plan!E18)</f>
        <v>32_D4_Design Your Life: Chap 2: Work/Life view/compass</v>
      </c>
      <c r="E16" t="str">
        <f>IF(ISBLANK(A0_Plan!F18),"",A0_Plan!F18)</f>
        <v/>
      </c>
      <c r="F16" s="7" t="s">
        <v>105</v>
      </c>
      <c r="G16" s="7">
        <v>0.5</v>
      </c>
      <c r="H16" s="53" t="s">
        <v>313</v>
      </c>
    </row>
    <row r="17" spans="3:8" x14ac:dyDescent="0.5">
      <c r="C17">
        <v>3</v>
      </c>
      <c r="D17" t="str">
        <f>IF(ISBLANK(A0_Plan!E19),"",A0_Plan!E19)</f>
        <v>9_S4_Completed 100% Handshake Profile</v>
      </c>
      <c r="E17" t="str">
        <f>IF(ISBLANK(A0_Plan!F19),"",A0_Plan!F19)</f>
        <v/>
      </c>
      <c r="F17" s="7" t="s">
        <v>105</v>
      </c>
      <c r="G17" s="7">
        <v>0.5</v>
      </c>
      <c r="H17" s="54" t="s">
        <v>305</v>
      </c>
    </row>
    <row r="18" spans="3:8" x14ac:dyDescent="0.5">
      <c r="D18" s="27" t="s">
        <v>207</v>
      </c>
      <c r="E18" s="28">
        <f>SUM(E11:E17)</f>
        <v>0</v>
      </c>
      <c r="F18" s="28"/>
      <c r="G18" s="28">
        <f>SUM(G11:G17)</f>
        <v>3</v>
      </c>
    </row>
    <row r="19" spans="3:8" x14ac:dyDescent="0.5">
      <c r="D19" s="27" t="s">
        <v>206</v>
      </c>
      <c r="E19" s="28">
        <f>E18/6</f>
        <v>0</v>
      </c>
      <c r="F19" s="28"/>
      <c r="G19" s="28">
        <f>G18/6</f>
        <v>0.5</v>
      </c>
    </row>
    <row r="20" spans="3:8" ht="21" x14ac:dyDescent="0.65">
      <c r="C20" s="36" t="s">
        <v>205</v>
      </c>
    </row>
    <row r="21" spans="3:8" x14ac:dyDescent="0.5">
      <c r="C21" t="s">
        <v>111</v>
      </c>
      <c r="D21" s="1" t="s">
        <v>101</v>
      </c>
      <c r="E21" s="1"/>
      <c r="F21" s="5" t="s">
        <v>175</v>
      </c>
    </row>
    <row r="22" spans="3:8" x14ac:dyDescent="0.5">
      <c r="C22">
        <v>1</v>
      </c>
      <c r="D22" t="str">
        <f>IF(ISBLANK(A0_Plan!E21),"",A0_Plan!E21)</f>
        <v>1_B1_Scheduled Basic Meeting with Career Services</v>
      </c>
    </row>
    <row r="23" spans="3:8" x14ac:dyDescent="0.5">
      <c r="C23">
        <v>2</v>
      </c>
      <c r="D23" t="str">
        <f>IF(ISBLANK(A0_Plan!E22),"",A0_Plan!E22)</f>
        <v>8_S3_Completed 100% BYUI Connect Profile</v>
      </c>
    </row>
    <row r="24" spans="3:8" x14ac:dyDescent="0.5">
      <c r="C24">
        <v>3</v>
      </c>
      <c r="D24" t="str">
        <f>IF(ISBLANK(A0_Plan!E23),"",A0_Plan!E23)</f>
        <v>33_D5_Design Your Life: Chap 3: Good Times Journal</v>
      </c>
    </row>
    <row r="25" spans="3:8" x14ac:dyDescent="0.5">
      <c r="C25" t="s">
        <v>112</v>
      </c>
      <c r="D25" s="1" t="s">
        <v>101</v>
      </c>
      <c r="E25" s="1"/>
    </row>
    <row r="26" spans="3:8" x14ac:dyDescent="0.5">
      <c r="C26">
        <v>1</v>
      </c>
      <c r="D26" t="str">
        <f>IF(ISBLANK(A0_Plan!E25),"",A0_Plan!E25)</f>
        <v>2_B2_Create Professional Online Profiles</v>
      </c>
    </row>
    <row r="27" spans="3:8" x14ac:dyDescent="0.5">
      <c r="C27">
        <v>2</v>
      </c>
      <c r="D27" t="str">
        <f>IF(ISBLANK(A0_Plan!E26),"",A0_Plan!E26)</f>
        <v>3_B3_Informational Interview Overview</v>
      </c>
    </row>
    <row r="28" spans="3:8" x14ac:dyDescent="0.5">
      <c r="C28">
        <v>3</v>
      </c>
      <c r="D28" t="str">
        <f>IF(ISBLANK(A0_Plan!E27),"",A0_Plan!E27)</f>
        <v>34_D6_Design Your Life: Chap 4: Mind Map</v>
      </c>
    </row>
    <row r="29" spans="3:8" ht="21.4" thickBot="1" x14ac:dyDescent="0.7">
      <c r="C29" s="2" t="s">
        <v>110</v>
      </c>
    </row>
    <row r="30" spans="3:8" x14ac:dyDescent="0.5">
      <c r="D30" s="69" t="s">
        <v>307</v>
      </c>
      <c r="E30" s="70"/>
      <c r="F30" s="70"/>
      <c r="G30" s="70"/>
      <c r="H30" s="71"/>
    </row>
    <row r="31" spans="3:8" x14ac:dyDescent="0.5">
      <c r="D31" s="72"/>
      <c r="E31" s="73"/>
      <c r="F31" s="73"/>
      <c r="G31" s="73"/>
      <c r="H31" s="74"/>
    </row>
    <row r="32" spans="3:8" x14ac:dyDescent="0.5">
      <c r="D32" s="72"/>
      <c r="E32" s="73"/>
      <c r="F32" s="73"/>
      <c r="G32" s="73"/>
      <c r="H32" s="74"/>
    </row>
    <row r="33" spans="2:13" ht="16.149999999999999" thickBot="1" x14ac:dyDescent="0.55000000000000004">
      <c r="D33" s="75"/>
      <c r="E33" s="76"/>
      <c r="F33" s="76"/>
      <c r="G33" s="76"/>
      <c r="H33" s="77"/>
    </row>
    <row r="34" spans="2:13" x14ac:dyDescent="0.5">
      <c r="B34" s="1" t="s">
        <v>113</v>
      </c>
    </row>
    <row r="35" spans="2:13" x14ac:dyDescent="0.5">
      <c r="B35" s="5" t="s">
        <v>97</v>
      </c>
    </row>
    <row r="36" spans="2:13" ht="154.05000000000001" customHeight="1" x14ac:dyDescent="0.5">
      <c r="C36" s="60" t="s">
        <v>114</v>
      </c>
      <c r="D36" s="60"/>
      <c r="E36" s="60"/>
      <c r="F36" s="60"/>
      <c r="G36" s="60"/>
      <c r="H36" s="60"/>
      <c r="J36" s="20"/>
      <c r="K36" s="20"/>
      <c r="L36" s="20"/>
      <c r="M36" s="20"/>
    </row>
    <row r="37" spans="2:13" ht="15" customHeight="1" x14ac:dyDescent="0.5">
      <c r="C37" s="16"/>
      <c r="D37" s="1" t="s">
        <v>101</v>
      </c>
      <c r="E37" s="16"/>
      <c r="F37" s="16"/>
      <c r="G37" s="16"/>
      <c r="H37" s="16"/>
    </row>
    <row r="38" spans="2:13" ht="34.5" customHeight="1" x14ac:dyDescent="0.5">
      <c r="C38" t="s">
        <v>115</v>
      </c>
      <c r="D38" t="str">
        <f>IF(ISBLANK(A0_Plan!E13),"",A0_Plan!E13)</f>
        <v>0_PP1_Planning Schedule</v>
      </c>
      <c r="E38" s="66" t="s">
        <v>308</v>
      </c>
      <c r="F38" s="67"/>
      <c r="G38" s="67"/>
      <c r="H38" s="68"/>
    </row>
    <row r="39" spans="2:13" ht="34.5" customHeight="1" x14ac:dyDescent="0.5">
      <c r="C39" t="s">
        <v>116</v>
      </c>
      <c r="D39" t="str">
        <f>IF(ISBLANK(A0_Plan!E14),"",A0_Plan!E14)</f>
        <v>17_P2_Resume</v>
      </c>
      <c r="E39" s="66" t="s">
        <v>309</v>
      </c>
      <c r="F39" s="67"/>
      <c r="G39" s="67"/>
      <c r="H39" s="68"/>
    </row>
    <row r="40" spans="2:13" ht="34.5" customHeight="1" x14ac:dyDescent="0.5">
      <c r="C40" t="s">
        <v>117</v>
      </c>
      <c r="D40" t="str">
        <f>IF(ISBLANK(A0_Plan!E15),"",A0_Plan!E15)</f>
        <v>31_D3_Design Your Life: Chap 1: Health, Work, Play, &amp; Love</v>
      </c>
      <c r="E40" s="66" t="s">
        <v>310</v>
      </c>
      <c r="F40" s="67"/>
      <c r="G40" s="67"/>
      <c r="H40" s="68"/>
    </row>
    <row r="41" spans="2:13" x14ac:dyDescent="0.5">
      <c r="D41" s="1" t="s">
        <v>101</v>
      </c>
    </row>
    <row r="42" spans="2:13" ht="32.25" customHeight="1" x14ac:dyDescent="0.5">
      <c r="C42" t="s">
        <v>172</v>
      </c>
      <c r="D42" t="str">
        <f>IF(ISBLANK(A0_Plan!E17),"",A0_Plan!E17)</f>
        <v>5_B5_Elevator Pitch: 5 Sentences</v>
      </c>
      <c r="E42" s="66" t="s">
        <v>311</v>
      </c>
      <c r="F42" s="67"/>
      <c r="G42" s="67"/>
      <c r="H42" s="68"/>
    </row>
    <row r="43" spans="2:13" ht="32.25" customHeight="1" x14ac:dyDescent="0.5">
      <c r="C43" t="s">
        <v>173</v>
      </c>
      <c r="D43" t="str">
        <f>IF(ISBLANK(A0_Plan!E18),"",A0_Plan!E18)</f>
        <v>32_D4_Design Your Life: Chap 2: Work/Life view/compass</v>
      </c>
      <c r="E43" s="66"/>
      <c r="F43" s="67"/>
      <c r="G43" s="67"/>
      <c r="H43" s="68"/>
    </row>
    <row r="44" spans="2:13" ht="32.25" customHeight="1" x14ac:dyDescent="0.5">
      <c r="C44" t="s">
        <v>174</v>
      </c>
      <c r="D44" t="str">
        <f>IF(ISBLANK(A0_Plan!E19),"",A0_Plan!E19)</f>
        <v>9_S4_Completed 100% Handshake Profile</v>
      </c>
      <c r="E44" s="66" t="s">
        <v>312</v>
      </c>
      <c r="F44" s="67"/>
      <c r="G44" s="67"/>
      <c r="H44" s="68"/>
    </row>
    <row r="46" spans="2:13" x14ac:dyDescent="0.5">
      <c r="B46" s="5" t="s">
        <v>118</v>
      </c>
    </row>
    <row r="47" spans="2:13" ht="37.5" customHeight="1" x14ac:dyDescent="0.5">
      <c r="C47" s="60" t="s">
        <v>177</v>
      </c>
      <c r="D47" s="60"/>
      <c r="E47" s="60"/>
      <c r="F47" s="60"/>
      <c r="G47" s="60"/>
      <c r="H47" s="60"/>
      <c r="J47" s="20"/>
      <c r="K47" s="20"/>
      <c r="L47" s="20"/>
      <c r="M47" s="20"/>
    </row>
    <row r="48" spans="2:13" ht="15.75" customHeight="1" x14ac:dyDescent="0.5">
      <c r="C48" s="20" t="s">
        <v>119</v>
      </c>
      <c r="D48" s="29"/>
      <c r="E48" s="29"/>
      <c r="F48" s="29"/>
      <c r="G48" s="29"/>
      <c r="H48" s="29"/>
      <c r="J48" s="29"/>
      <c r="K48" s="29"/>
      <c r="L48" s="29"/>
      <c r="M48" s="29"/>
    </row>
    <row r="49" spans="3:8" ht="35.25" customHeight="1" x14ac:dyDescent="0.5">
      <c r="C49" t="s">
        <v>120</v>
      </c>
      <c r="D49" s="66" t="s">
        <v>314</v>
      </c>
      <c r="E49" s="67"/>
      <c r="F49" s="67"/>
      <c r="G49" s="67"/>
      <c r="H49" s="68"/>
    </row>
    <row r="50" spans="3:8" ht="35.25" customHeight="1" x14ac:dyDescent="0.5">
      <c r="C50" t="s">
        <v>121</v>
      </c>
      <c r="D50" s="66" t="s">
        <v>315</v>
      </c>
      <c r="E50" s="67"/>
      <c r="F50" s="67"/>
      <c r="G50" s="67"/>
      <c r="H50" s="68"/>
    </row>
    <row r="51" spans="3:8" ht="35.25" customHeight="1" x14ac:dyDescent="0.5">
      <c r="C51" t="s">
        <v>122</v>
      </c>
      <c r="D51" s="66" t="s">
        <v>315</v>
      </c>
      <c r="E51" s="67"/>
      <c r="F51" s="67"/>
      <c r="G51" s="67"/>
      <c r="H51" s="68"/>
    </row>
  </sheetData>
  <protectedRanges>
    <protectedRange sqref="F11:H13" name="Week 1 Day Status"/>
  </protectedRanges>
  <mergeCells count="14">
    <mergeCell ref="D51:H51"/>
    <mergeCell ref="D30:H33"/>
    <mergeCell ref="C47:H47"/>
    <mergeCell ref="E38:H38"/>
    <mergeCell ref="E39:H39"/>
    <mergeCell ref="E42:H42"/>
    <mergeCell ref="E40:H40"/>
    <mergeCell ref="E44:H44"/>
    <mergeCell ref="E43:H43"/>
    <mergeCell ref="C4:H4"/>
    <mergeCell ref="C6:H6"/>
    <mergeCell ref="C36:H36"/>
    <mergeCell ref="D49:H49"/>
    <mergeCell ref="D50:H50"/>
  </mergeCells>
  <dataValidations disablePrompts="1" count="1">
    <dataValidation type="list" allowBlank="1" showInputMessage="1" showErrorMessage="1" sqref="F11:F13 F15:F17" xr:uid="{F8BA5BF8-27F7-0145-ACE8-38CF1DEED6A9}">
      <formula1>$J$1:$J$3</formula1>
    </dataValidation>
  </dataValidations>
  <hyperlinks>
    <hyperlink ref="H17" r:id="rId1" xr:uid="{A9CD5296-ADA2-4093-AFE2-73A587EFD2FA}"/>
  </hyperlinks>
  <pageMargins left="0.7" right="0.7" top="0.75" bottom="0.75" header="0.3" footer="0.3"/>
  <pageSetup scale="52" orientation="portrait" r:id="rId2"/>
  <colBreaks count="1" manualBreakCount="1">
    <brk id="8" max="50"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60C3A-E59D-480B-888F-45205DBBA9E3}">
  <dimension ref="A1:M51"/>
  <sheetViews>
    <sheetView topLeftCell="A44" zoomScale="130" zoomScaleNormal="130" zoomScaleSheetLayoutView="110" workbookViewId="0">
      <selection activeCell="D49" sqref="D49:H50"/>
    </sheetView>
  </sheetViews>
  <sheetFormatPr defaultColWidth="11" defaultRowHeight="15.75" x14ac:dyDescent="0.5"/>
  <cols>
    <col min="1" max="1" width="2" style="18" customWidth="1"/>
    <col min="2" max="2" width="3.3125" customWidth="1"/>
    <col min="3" max="3" width="14.8125" bestFit="1" customWidth="1"/>
    <col min="4" max="4" width="44.1875" bestFit="1" customWidth="1"/>
    <col min="5" max="5" width="10.8125" bestFit="1" customWidth="1"/>
    <col min="8" max="8" width="39" customWidth="1"/>
    <col min="9" max="9" width="2.1875" style="18" customWidth="1"/>
  </cols>
  <sheetData>
    <row r="1" spans="2:13" ht="23.25" x14ac:dyDescent="0.7">
      <c r="D1" s="31" t="s">
        <v>259</v>
      </c>
      <c r="J1" s="30" t="s">
        <v>105</v>
      </c>
    </row>
    <row r="2" spans="2:13" ht="17.649999999999999" x14ac:dyDescent="0.55000000000000004">
      <c r="B2" s="4" t="s">
        <v>94</v>
      </c>
      <c r="J2" s="30" t="s">
        <v>106</v>
      </c>
    </row>
    <row r="3" spans="2:13" x14ac:dyDescent="0.5">
      <c r="B3" s="5" t="s">
        <v>95</v>
      </c>
      <c r="J3" s="30" t="s">
        <v>107</v>
      </c>
    </row>
    <row r="4" spans="2:13" ht="48" customHeight="1" x14ac:dyDescent="0.5">
      <c r="C4" s="60" t="s">
        <v>96</v>
      </c>
      <c r="D4" s="60"/>
      <c r="E4" s="60"/>
      <c r="F4" s="60"/>
      <c r="G4" s="60"/>
      <c r="H4" s="60"/>
      <c r="J4" s="20"/>
      <c r="K4" s="20"/>
      <c r="L4" s="20"/>
      <c r="M4" s="20"/>
    </row>
    <row r="5" spans="2:13" x14ac:dyDescent="0.5">
      <c r="B5" s="5" t="s">
        <v>97</v>
      </c>
    </row>
    <row r="6" spans="2:13" ht="79.05" customHeight="1" x14ac:dyDescent="0.5">
      <c r="C6" s="60" t="s">
        <v>98</v>
      </c>
      <c r="D6" s="60"/>
      <c r="E6" s="60"/>
      <c r="F6" s="60"/>
      <c r="G6" s="60"/>
      <c r="H6" s="60"/>
      <c r="J6" s="20"/>
      <c r="K6" s="20"/>
      <c r="L6" s="20"/>
      <c r="M6" s="20"/>
    </row>
    <row r="8" spans="2:13" x14ac:dyDescent="0.5">
      <c r="B8" s="5" t="s">
        <v>99</v>
      </c>
    </row>
    <row r="9" spans="2:13" ht="21" x14ac:dyDescent="0.65">
      <c r="C9" s="2" t="s">
        <v>100</v>
      </c>
    </row>
    <row r="10" spans="2:13" x14ac:dyDescent="0.5">
      <c r="C10" t="s">
        <v>111</v>
      </c>
      <c r="D10" s="1" t="s">
        <v>101</v>
      </c>
      <c r="E10" s="5" t="s">
        <v>1</v>
      </c>
      <c r="F10" s="1" t="s">
        <v>102</v>
      </c>
      <c r="G10" t="s">
        <v>176</v>
      </c>
      <c r="H10" t="s">
        <v>161</v>
      </c>
    </row>
    <row r="11" spans="2:13" x14ac:dyDescent="0.5">
      <c r="C11">
        <v>1</v>
      </c>
      <c r="D11" t="str">
        <f>IF(ISBLANK(A0_Plan!E21),"",A0_Plan!E21)</f>
        <v>1_B1_Scheduled Basic Meeting with Career Services</v>
      </c>
      <c r="E11" t="str">
        <f>IF(ISBLANK(A0_Plan!F21),"",A0_Plan!F21)</f>
        <v/>
      </c>
      <c r="F11" s="7" t="s">
        <v>105</v>
      </c>
      <c r="G11" s="7">
        <v>0.5</v>
      </c>
      <c r="H11" s="7" t="s">
        <v>317</v>
      </c>
    </row>
    <row r="12" spans="2:13" x14ac:dyDescent="0.5">
      <c r="C12">
        <v>2</v>
      </c>
      <c r="D12" t="str">
        <f>IF(ISBLANK(A0_Plan!E22),"",A0_Plan!E22)</f>
        <v>8_S3_Completed 100% BYUI Connect Profile</v>
      </c>
      <c r="E12" t="str">
        <f>IF(ISBLANK(A0_Plan!F22),"",A0_Plan!F22)</f>
        <v/>
      </c>
      <c r="F12" s="7" t="s">
        <v>105</v>
      </c>
      <c r="G12" s="7">
        <v>1</v>
      </c>
      <c r="H12" s="7" t="s">
        <v>316</v>
      </c>
    </row>
    <row r="13" spans="2:13" ht="204.75" x14ac:dyDescent="0.5">
      <c r="C13">
        <v>3</v>
      </c>
      <c r="D13" t="str">
        <f>IF(ISBLANK(A0_Plan!E23),"",A0_Plan!E23)</f>
        <v>33_D5_Design Your Life: Chap 3: Good Times Journal</v>
      </c>
      <c r="E13" t="str">
        <f>IF(ISBLANK(A0_Plan!F23),"",A0_Plan!F23)</f>
        <v/>
      </c>
      <c r="F13" s="7" t="s">
        <v>105</v>
      </c>
      <c r="G13" s="7">
        <v>1</v>
      </c>
      <c r="H13" s="59" t="s">
        <v>318</v>
      </c>
    </row>
    <row r="14" spans="2:13" x14ac:dyDescent="0.5">
      <c r="C14" t="s">
        <v>112</v>
      </c>
      <c r="D14" s="1" t="s">
        <v>101</v>
      </c>
      <c r="E14" s="1"/>
      <c r="F14" s="1" t="s">
        <v>102</v>
      </c>
      <c r="G14" t="s">
        <v>176</v>
      </c>
    </row>
    <row r="15" spans="2:13" x14ac:dyDescent="0.5">
      <c r="C15">
        <v>1</v>
      </c>
      <c r="D15" t="str">
        <f>IF(ISBLANK(A0_Plan!E25),"",A0_Plan!E25)</f>
        <v>2_B2_Create Professional Online Profiles</v>
      </c>
      <c r="E15" t="str">
        <f>IF(ISBLANK(A0_Plan!F25),"",A0_Plan!F25)</f>
        <v/>
      </c>
      <c r="F15" s="7" t="s">
        <v>106</v>
      </c>
      <c r="G15" s="7"/>
      <c r="H15" s="7"/>
    </row>
    <row r="16" spans="2:13" x14ac:dyDescent="0.5">
      <c r="C16">
        <v>2</v>
      </c>
      <c r="D16" t="str">
        <f>IF(ISBLANK(A0_Plan!E26),"",A0_Plan!E26)</f>
        <v>3_B3_Informational Interview Overview</v>
      </c>
      <c r="E16" t="str">
        <f>IF(ISBLANK(A0_Plan!F26),"",A0_Plan!F26)</f>
        <v/>
      </c>
      <c r="F16" s="7" t="s">
        <v>105</v>
      </c>
      <c r="G16" s="7">
        <v>0.5</v>
      </c>
      <c r="H16" s="7" t="s">
        <v>317</v>
      </c>
    </row>
    <row r="17" spans="3:8" ht="189" x14ac:dyDescent="0.5">
      <c r="C17">
        <v>3</v>
      </c>
      <c r="D17" t="str">
        <f>IF(ISBLANK(A0_Plan!E27),"",A0_Plan!E27)</f>
        <v>34_D6_Design Your Life: Chap 4: Mind Map</v>
      </c>
      <c r="E17" t="str">
        <f>IF(ISBLANK(A0_Plan!F27),"",A0_Plan!F27)</f>
        <v/>
      </c>
      <c r="F17" s="7" t="s">
        <v>105</v>
      </c>
      <c r="G17" s="7">
        <v>1</v>
      </c>
      <c r="H17" s="53" t="s">
        <v>324</v>
      </c>
    </row>
    <row r="18" spans="3:8" x14ac:dyDescent="0.5">
      <c r="D18" s="27" t="s">
        <v>207</v>
      </c>
      <c r="E18" s="28">
        <f>SUM(E11:E17)</f>
        <v>0</v>
      </c>
      <c r="F18" s="28"/>
      <c r="G18" s="28">
        <f>SUM(G11:G17)</f>
        <v>4</v>
      </c>
    </row>
    <row r="19" spans="3:8" x14ac:dyDescent="0.5">
      <c r="D19" s="27" t="s">
        <v>206</v>
      </c>
      <c r="E19" s="28">
        <f>E18/6</f>
        <v>0</v>
      </c>
      <c r="F19" s="28"/>
      <c r="G19" s="28">
        <f>G18/6</f>
        <v>0.66666666666666663</v>
      </c>
    </row>
    <row r="20" spans="3:8" ht="21" x14ac:dyDescent="0.65">
      <c r="C20" s="36" t="s">
        <v>205</v>
      </c>
    </row>
    <row r="21" spans="3:8" x14ac:dyDescent="0.5">
      <c r="C21" t="s">
        <v>162</v>
      </c>
      <c r="D21" s="1" t="s">
        <v>101</v>
      </c>
      <c r="E21" s="1"/>
      <c r="F21" s="5" t="s">
        <v>175</v>
      </c>
    </row>
    <row r="22" spans="3:8" x14ac:dyDescent="0.5">
      <c r="C22">
        <v>1</v>
      </c>
      <c r="D22" t="str">
        <f>IF(ISBLANK(A0_Plan!E29),"",A0_Plan!E29)</f>
        <v xml:space="preserve">20_P5_Elevator Pitch/About </v>
      </c>
    </row>
    <row r="23" spans="3:8" x14ac:dyDescent="0.5">
      <c r="C23">
        <v>2</v>
      </c>
      <c r="D23" t="str">
        <f>IF(ISBLANK(A0_Plan!E30),"",A0_Plan!E30)</f>
        <v>14_S9_Informational Interview 4</v>
      </c>
    </row>
    <row r="24" spans="3:8" x14ac:dyDescent="0.5">
      <c r="C24">
        <v>3</v>
      </c>
      <c r="D24" t="str">
        <f>IF(ISBLANK(A0_Plan!E31),"",A0_Plan!E31)</f>
        <v>35_D7_Design Your Life: Chap 5: Odyssey Plans</v>
      </c>
    </row>
    <row r="25" spans="3:8" x14ac:dyDescent="0.5">
      <c r="C25" t="s">
        <v>163</v>
      </c>
      <c r="D25" s="1" t="s">
        <v>101</v>
      </c>
      <c r="E25" s="1"/>
    </row>
    <row r="26" spans="3:8" x14ac:dyDescent="0.5">
      <c r="C26">
        <v>1</v>
      </c>
      <c r="D26" t="str">
        <f>IF(ISBLANK(A0_Plan!E33),"",A0_Plan!E33)</f>
        <v>7_S2_Completed 100% LinkedIn Profile</v>
      </c>
    </row>
    <row r="27" spans="3:8" x14ac:dyDescent="0.5">
      <c r="C27">
        <v>2</v>
      </c>
      <c r="D27" t="str">
        <f>IF(ISBLANK(A0_Plan!E34),"",A0_Plan!E34)</f>
        <v>18_P3_Cover Letter Template</v>
      </c>
    </row>
    <row r="28" spans="3:8" x14ac:dyDescent="0.5">
      <c r="C28">
        <v>3</v>
      </c>
      <c r="D28" t="str">
        <f>IF(ISBLANK(A0_Plan!E35),"",A0_Plan!E35)</f>
        <v>12_S7_Informational Interview 2</v>
      </c>
    </row>
    <row r="29" spans="3:8" ht="21.4" thickBot="1" x14ac:dyDescent="0.7">
      <c r="C29" s="2" t="s">
        <v>110</v>
      </c>
    </row>
    <row r="30" spans="3:8" x14ac:dyDescent="0.5">
      <c r="D30" s="69" t="s">
        <v>307</v>
      </c>
      <c r="E30" s="70"/>
      <c r="F30" s="70"/>
      <c r="G30" s="70"/>
      <c r="H30" s="71"/>
    </row>
    <row r="31" spans="3:8" x14ac:dyDescent="0.5">
      <c r="D31" s="72"/>
      <c r="E31" s="73"/>
      <c r="F31" s="73"/>
      <c r="G31" s="73"/>
      <c r="H31" s="74"/>
    </row>
    <row r="32" spans="3:8" x14ac:dyDescent="0.5">
      <c r="D32" s="72"/>
      <c r="E32" s="73"/>
      <c r="F32" s="73"/>
      <c r="G32" s="73"/>
      <c r="H32" s="74"/>
    </row>
    <row r="33" spans="2:13" ht="16.149999999999999" thickBot="1" x14ac:dyDescent="0.55000000000000004">
      <c r="D33" s="75"/>
      <c r="E33" s="76"/>
      <c r="F33" s="76"/>
      <c r="G33" s="76"/>
      <c r="H33" s="77"/>
    </row>
    <row r="34" spans="2:13" x14ac:dyDescent="0.5">
      <c r="B34" s="1" t="s">
        <v>113</v>
      </c>
    </row>
    <row r="35" spans="2:13" x14ac:dyDescent="0.5">
      <c r="B35" s="5" t="s">
        <v>97</v>
      </c>
    </row>
    <row r="36" spans="2:13" ht="154.05000000000001" customHeight="1" x14ac:dyDescent="0.5">
      <c r="C36" s="60" t="s">
        <v>114</v>
      </c>
      <c r="D36" s="60"/>
      <c r="E36" s="60"/>
      <c r="F36" s="60"/>
      <c r="G36" s="60"/>
      <c r="H36" s="60"/>
      <c r="J36" s="20"/>
      <c r="K36" s="20"/>
      <c r="L36" s="20"/>
      <c r="M36" s="20"/>
    </row>
    <row r="37" spans="2:13" ht="15" customHeight="1" x14ac:dyDescent="0.5">
      <c r="C37" s="16"/>
      <c r="D37" s="1" t="s">
        <v>101</v>
      </c>
      <c r="E37" s="16"/>
      <c r="F37" s="16"/>
      <c r="G37" s="16"/>
      <c r="H37" s="16"/>
    </row>
    <row r="38" spans="2:13" ht="34.5" customHeight="1" x14ac:dyDescent="0.5">
      <c r="C38" t="s">
        <v>115</v>
      </c>
      <c r="D38" t="s">
        <v>260</v>
      </c>
      <c r="E38" s="78" t="s">
        <v>319</v>
      </c>
      <c r="F38" s="79"/>
      <c r="G38" s="79"/>
      <c r="H38" s="80"/>
    </row>
    <row r="39" spans="2:13" ht="34.5" customHeight="1" x14ac:dyDescent="0.5">
      <c r="C39" t="s">
        <v>116</v>
      </c>
      <c r="D39" t="s">
        <v>267</v>
      </c>
      <c r="E39" s="78" t="s">
        <v>320</v>
      </c>
      <c r="F39" s="79"/>
      <c r="G39" s="79"/>
      <c r="H39" s="80"/>
    </row>
    <row r="40" spans="2:13" ht="34.5" customHeight="1" x14ac:dyDescent="0.5">
      <c r="C40" t="s">
        <v>117</v>
      </c>
      <c r="D40" t="s">
        <v>285</v>
      </c>
      <c r="E40" s="78" t="s">
        <v>321</v>
      </c>
      <c r="F40" s="79"/>
      <c r="G40" s="79"/>
      <c r="H40" s="80"/>
    </row>
    <row r="41" spans="2:13" x14ac:dyDescent="0.5">
      <c r="D41" s="1" t="s">
        <v>101</v>
      </c>
      <c r="E41" s="58"/>
      <c r="F41" s="58"/>
      <c r="G41" s="58"/>
      <c r="H41" s="58"/>
    </row>
    <row r="42" spans="2:13" ht="32.25" customHeight="1" x14ac:dyDescent="0.5">
      <c r="C42" t="s">
        <v>172</v>
      </c>
      <c r="D42" t="s">
        <v>269</v>
      </c>
      <c r="E42" s="55" t="s">
        <v>322</v>
      </c>
      <c r="F42" s="56"/>
      <c r="G42" s="56"/>
      <c r="H42" s="57"/>
    </row>
    <row r="43" spans="2:13" ht="32.25" customHeight="1" x14ac:dyDescent="0.5">
      <c r="C43" t="s">
        <v>173</v>
      </c>
      <c r="D43" t="s">
        <v>270</v>
      </c>
      <c r="E43" s="78" t="s">
        <v>323</v>
      </c>
      <c r="F43" s="79"/>
      <c r="G43" s="79"/>
      <c r="H43" s="80"/>
    </row>
    <row r="44" spans="2:13" ht="32.25" customHeight="1" x14ac:dyDescent="0.5">
      <c r="C44" t="s">
        <v>174</v>
      </c>
      <c r="D44" t="s">
        <v>286</v>
      </c>
      <c r="E44" s="78" t="s">
        <v>325</v>
      </c>
      <c r="F44" s="79"/>
      <c r="G44" s="79"/>
      <c r="H44" s="80"/>
    </row>
    <row r="46" spans="2:13" x14ac:dyDescent="0.5">
      <c r="B46" s="5" t="s">
        <v>118</v>
      </c>
    </row>
    <row r="47" spans="2:13" ht="37.5" customHeight="1" x14ac:dyDescent="0.5">
      <c r="C47" s="60" t="s">
        <v>177</v>
      </c>
      <c r="D47" s="60"/>
      <c r="E47" s="60"/>
      <c r="F47" s="60"/>
      <c r="G47" s="60"/>
      <c r="H47" s="60"/>
      <c r="J47" s="20"/>
      <c r="K47" s="20"/>
      <c r="L47" s="20"/>
      <c r="M47" s="20"/>
    </row>
    <row r="48" spans="2:13" ht="15.75" customHeight="1" x14ac:dyDescent="0.5">
      <c r="C48" s="20" t="s">
        <v>119</v>
      </c>
      <c r="D48" s="29"/>
      <c r="E48" s="29"/>
      <c r="F48" s="29"/>
      <c r="G48" s="29"/>
      <c r="H48" s="29"/>
      <c r="J48" s="29"/>
      <c r="K48" s="29"/>
      <c r="L48" s="29"/>
      <c r="M48" s="29"/>
    </row>
    <row r="49" spans="3:8" ht="35.25" customHeight="1" x14ac:dyDescent="0.5">
      <c r="C49" t="s">
        <v>120</v>
      </c>
      <c r="D49" s="66" t="s">
        <v>314</v>
      </c>
      <c r="E49" s="67"/>
      <c r="F49" s="67"/>
      <c r="G49" s="67"/>
      <c r="H49" s="68"/>
    </row>
    <row r="50" spans="3:8" ht="35.25" customHeight="1" x14ac:dyDescent="0.5">
      <c r="C50" t="s">
        <v>121</v>
      </c>
      <c r="D50" s="66" t="s">
        <v>315</v>
      </c>
      <c r="E50" s="67"/>
      <c r="F50" s="67"/>
      <c r="G50" s="67"/>
      <c r="H50" s="68"/>
    </row>
    <row r="51" spans="3:8" ht="35.25" customHeight="1" x14ac:dyDescent="0.5">
      <c r="C51" t="s">
        <v>122</v>
      </c>
      <c r="D51" s="66"/>
      <c r="E51" s="67"/>
      <c r="F51" s="67"/>
      <c r="G51" s="67"/>
      <c r="H51" s="68"/>
    </row>
  </sheetData>
  <protectedRanges>
    <protectedRange sqref="F11:H13" name="Week 1 Day Status"/>
  </protectedRanges>
  <mergeCells count="13">
    <mergeCell ref="C47:H47"/>
    <mergeCell ref="D49:H49"/>
    <mergeCell ref="D50:H50"/>
    <mergeCell ref="D51:H51"/>
    <mergeCell ref="E43:H43"/>
    <mergeCell ref="E44:H44"/>
    <mergeCell ref="E40:H40"/>
    <mergeCell ref="E39:H39"/>
    <mergeCell ref="C4:H4"/>
    <mergeCell ref="C6:H6"/>
    <mergeCell ref="D30:H33"/>
    <mergeCell ref="C36:H36"/>
    <mergeCell ref="E38:H38"/>
  </mergeCells>
  <dataValidations count="1">
    <dataValidation type="list" allowBlank="1" showInputMessage="1" showErrorMessage="1" sqref="F11:F13 F15:F17" xr:uid="{0C4CAE71-73BA-45BA-B81A-F9DB73364F6C}">
      <formula1>$J$1:$J$3</formula1>
    </dataValidation>
  </dataValidations>
  <pageMargins left="0.7" right="0.7" top="0.75" bottom="0.75" header="0.3" footer="0.3"/>
  <pageSetup paperSize="5" scale="52" orientation="portrait" r:id="rId1"/>
  <colBreaks count="1" manualBreakCount="1">
    <brk id="8" max="50"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0D4BE-EDCF-462B-B546-E2FDF8909DFF}">
  <dimension ref="A1:M51"/>
  <sheetViews>
    <sheetView tabSelected="1" topLeftCell="A43" zoomScale="130" zoomScaleNormal="130" zoomScaleSheetLayoutView="110" workbookViewId="0">
      <selection activeCell="E55" sqref="E55"/>
    </sheetView>
  </sheetViews>
  <sheetFormatPr defaultColWidth="11" defaultRowHeight="15.75" x14ac:dyDescent="0.5"/>
  <cols>
    <col min="1" max="1" width="2" style="18" customWidth="1"/>
    <col min="2" max="2" width="3.3125" customWidth="1"/>
    <col min="3" max="3" width="14.8125" bestFit="1" customWidth="1"/>
    <col min="4" max="4" width="44.1875" bestFit="1" customWidth="1"/>
    <col min="5" max="5" width="10.8125" bestFit="1" customWidth="1"/>
    <col min="8" max="8" width="39" customWidth="1"/>
    <col min="9" max="9" width="2.1875" style="18" customWidth="1"/>
  </cols>
  <sheetData>
    <row r="1" spans="2:13" ht="23.25" x14ac:dyDescent="0.7">
      <c r="D1" s="31" t="s">
        <v>258</v>
      </c>
      <c r="J1" s="30" t="s">
        <v>105</v>
      </c>
    </row>
    <row r="2" spans="2:13" ht="17.649999999999999" x14ac:dyDescent="0.55000000000000004">
      <c r="B2" s="4" t="s">
        <v>94</v>
      </c>
      <c r="J2" s="30" t="s">
        <v>106</v>
      </c>
    </row>
    <row r="3" spans="2:13" x14ac:dyDescent="0.5">
      <c r="B3" s="5" t="s">
        <v>95</v>
      </c>
      <c r="J3" s="30" t="s">
        <v>107</v>
      </c>
    </row>
    <row r="4" spans="2:13" ht="48" customHeight="1" x14ac:dyDescent="0.5">
      <c r="C4" s="60" t="s">
        <v>96</v>
      </c>
      <c r="D4" s="60"/>
      <c r="E4" s="60"/>
      <c r="F4" s="60"/>
      <c r="G4" s="60"/>
      <c r="H4" s="60"/>
      <c r="J4" s="20"/>
      <c r="K4" s="20"/>
      <c r="L4" s="20"/>
      <c r="M4" s="20"/>
    </row>
    <row r="5" spans="2:13" x14ac:dyDescent="0.5">
      <c r="B5" s="5" t="s">
        <v>97</v>
      </c>
    </row>
    <row r="6" spans="2:13" ht="79.05" customHeight="1" x14ac:dyDescent="0.5">
      <c r="C6" s="60" t="s">
        <v>98</v>
      </c>
      <c r="D6" s="60"/>
      <c r="E6" s="60"/>
      <c r="F6" s="60"/>
      <c r="G6" s="60"/>
      <c r="H6" s="60"/>
      <c r="J6" s="20"/>
      <c r="K6" s="20"/>
      <c r="L6" s="20"/>
      <c r="M6" s="20"/>
    </row>
    <row r="8" spans="2:13" x14ac:dyDescent="0.5">
      <c r="B8" s="5" t="s">
        <v>99</v>
      </c>
    </row>
    <row r="9" spans="2:13" ht="21" x14ac:dyDescent="0.65">
      <c r="C9" s="2" t="s">
        <v>100</v>
      </c>
    </row>
    <row r="10" spans="2:13" x14ac:dyDescent="0.5">
      <c r="C10" t="s">
        <v>162</v>
      </c>
      <c r="D10" s="1" t="s">
        <v>101</v>
      </c>
      <c r="E10" s="5" t="s">
        <v>1</v>
      </c>
      <c r="F10" s="1" t="s">
        <v>102</v>
      </c>
      <c r="G10" t="s">
        <v>176</v>
      </c>
      <c r="H10" t="s">
        <v>161</v>
      </c>
    </row>
    <row r="11" spans="2:13" x14ac:dyDescent="0.5">
      <c r="C11">
        <v>1</v>
      </c>
      <c r="D11" t="str">
        <f>IF(ISBLANK(A0_Plan!E29),"",A0_Plan!E29)</f>
        <v xml:space="preserve">20_P5_Elevator Pitch/About </v>
      </c>
      <c r="E11" t="str">
        <f>IF(ISBLANK(A0_Plan!F29),"",A0_Plan!F29)</f>
        <v/>
      </c>
      <c r="F11" s="7" t="s">
        <v>105</v>
      </c>
      <c r="G11" s="7">
        <v>0.5</v>
      </c>
      <c r="H11" s="7"/>
    </row>
    <row r="12" spans="2:13" x14ac:dyDescent="0.5">
      <c r="C12">
        <v>2</v>
      </c>
      <c r="D12" t="str">
        <f>IF(ISBLANK(A0_Plan!E30),"",A0_Plan!E30)</f>
        <v>14_S9_Informational Interview 4</v>
      </c>
      <c r="E12" t="str">
        <f>IF(ISBLANK(A0_Plan!F30),"",A0_Plan!F30)</f>
        <v/>
      </c>
      <c r="F12" s="7" t="s">
        <v>105</v>
      </c>
      <c r="G12" s="7">
        <v>0.5</v>
      </c>
      <c r="H12" s="7"/>
    </row>
    <row r="13" spans="2:13" x14ac:dyDescent="0.5">
      <c r="C13">
        <v>3</v>
      </c>
      <c r="D13" t="str">
        <f>IF(ISBLANK(A0_Plan!E31),"",A0_Plan!E31)</f>
        <v>35_D7_Design Your Life: Chap 5: Odyssey Plans</v>
      </c>
      <c r="E13" t="str">
        <f>IF(ISBLANK(A0_Plan!F31),"",A0_Plan!F31)</f>
        <v/>
      </c>
      <c r="F13" s="7"/>
      <c r="G13" s="7"/>
      <c r="H13" s="7"/>
    </row>
    <row r="14" spans="2:13" x14ac:dyDescent="0.5">
      <c r="C14" t="s">
        <v>163</v>
      </c>
      <c r="D14" s="1" t="s">
        <v>101</v>
      </c>
      <c r="E14" s="1"/>
      <c r="F14" s="1" t="s">
        <v>102</v>
      </c>
      <c r="G14" t="s">
        <v>176</v>
      </c>
    </row>
    <row r="15" spans="2:13" x14ac:dyDescent="0.5">
      <c r="C15">
        <v>1</v>
      </c>
      <c r="D15" t="str">
        <f>IF(ISBLANK(A0_Plan!E33),"",A0_Plan!E33)</f>
        <v>7_S2_Completed 100% LinkedIn Profile</v>
      </c>
      <c r="E15" t="str">
        <f>IF(ISBLANK(A0_Plan!F33),"",A0_Plan!F33)</f>
        <v/>
      </c>
      <c r="F15" s="7" t="s">
        <v>105</v>
      </c>
      <c r="G15" s="7">
        <v>0.5</v>
      </c>
      <c r="H15" s="7"/>
    </row>
    <row r="16" spans="2:13" x14ac:dyDescent="0.5">
      <c r="C16">
        <v>2</v>
      </c>
      <c r="D16" t="str">
        <f>IF(ISBLANK(A0_Plan!E34),"",A0_Plan!E34)</f>
        <v>18_P3_Cover Letter Template</v>
      </c>
      <c r="E16" t="str">
        <f>IF(ISBLANK(A0_Plan!F34),"",A0_Plan!F34)</f>
        <v/>
      </c>
      <c r="F16" s="7" t="s">
        <v>105</v>
      </c>
      <c r="G16" s="7">
        <v>1</v>
      </c>
      <c r="H16" s="7"/>
    </row>
    <row r="17" spans="3:8" x14ac:dyDescent="0.5">
      <c r="C17">
        <v>3</v>
      </c>
      <c r="D17" t="str">
        <f>IF(ISBLANK(A0_Plan!E35),"",A0_Plan!E35)</f>
        <v>12_S7_Informational Interview 2</v>
      </c>
      <c r="E17" t="str">
        <f>IF(ISBLANK(A0_Plan!F35),"",A0_Plan!F35)</f>
        <v/>
      </c>
      <c r="F17" s="7" t="s">
        <v>105</v>
      </c>
      <c r="G17" s="7">
        <v>0.5</v>
      </c>
      <c r="H17" s="7"/>
    </row>
    <row r="18" spans="3:8" x14ac:dyDescent="0.5">
      <c r="D18" s="27" t="s">
        <v>207</v>
      </c>
      <c r="E18" s="28">
        <f>SUM(E11:E17)</f>
        <v>0</v>
      </c>
      <c r="F18" s="28"/>
      <c r="G18" s="28">
        <f>SUM(G11:G17)</f>
        <v>3</v>
      </c>
    </row>
    <row r="19" spans="3:8" x14ac:dyDescent="0.5">
      <c r="D19" s="27" t="s">
        <v>206</v>
      </c>
      <c r="E19" s="28">
        <f>E18/6</f>
        <v>0</v>
      </c>
      <c r="F19" s="28"/>
      <c r="G19" s="28">
        <f>G18/6</f>
        <v>0.5</v>
      </c>
    </row>
    <row r="20" spans="3:8" ht="21" x14ac:dyDescent="0.65">
      <c r="C20" s="36" t="s">
        <v>205</v>
      </c>
    </row>
    <row r="21" spans="3:8" x14ac:dyDescent="0.5">
      <c r="C21" t="s">
        <v>208</v>
      </c>
      <c r="D21" s="1" t="s">
        <v>101</v>
      </c>
      <c r="E21" s="1"/>
      <c r="F21" s="5" t="s">
        <v>175</v>
      </c>
    </row>
    <row r="22" spans="3:8" x14ac:dyDescent="0.5">
      <c r="C22">
        <v>1</v>
      </c>
      <c r="D22" t="str">
        <f>IF(ISBLANK(A0_Plan!E37),"",A0_Plan!E37)</f>
        <v>26_J5_Job Application 2</v>
      </c>
    </row>
    <row r="23" spans="3:8" x14ac:dyDescent="0.5">
      <c r="C23">
        <v>2</v>
      </c>
      <c r="D23" t="str">
        <f>IF(ISBLANK(A0_Plan!E38),"",A0_Plan!E38)</f>
        <v>10_S5_Resume in Green Zone on VMOCK</v>
      </c>
    </row>
    <row r="24" spans="3:8" x14ac:dyDescent="0.5">
      <c r="C24">
        <v>3</v>
      </c>
      <c r="D24" t="str">
        <f>IF(ISBLANK(A0_Plan!E39),"",A0_Plan!E39)</f>
        <v>37_D9_The 2-Hour Job Search: Outreach (Chap 5-8)</v>
      </c>
    </row>
    <row r="25" spans="3:8" x14ac:dyDescent="0.5">
      <c r="C25" t="s">
        <v>209</v>
      </c>
      <c r="D25" s="1" t="s">
        <v>101</v>
      </c>
      <c r="E25" s="1"/>
    </row>
    <row r="26" spans="3:8" x14ac:dyDescent="0.5">
      <c r="C26">
        <v>1</v>
      </c>
      <c r="D26" t="str">
        <f>IF(ISBLANK(A0_Plan!E41),"",A0_Plan!E41)</f>
        <v>38_D10_The 2-Hour Job Search: Execution (Chap 9-10)</v>
      </c>
    </row>
    <row r="27" spans="3:8" x14ac:dyDescent="0.5">
      <c r="C27">
        <v>2</v>
      </c>
      <c r="D27" t="str">
        <f>IF(ISBLANK(A0_Plan!E42),"",A0_Plan!E42)</f>
        <v>25_J4_Job Application 1</v>
      </c>
    </row>
    <row r="28" spans="3:8" x14ac:dyDescent="0.5">
      <c r="C28">
        <v>3</v>
      </c>
      <c r="D28" t="str">
        <f>IF(ISBLANK(A0_Plan!E43),"",A0_Plan!E43)</f>
        <v>11_S6_Informational Interview 1</v>
      </c>
    </row>
    <row r="29" spans="3:8" ht="21.4" thickBot="1" x14ac:dyDescent="0.7">
      <c r="C29" s="2" t="s">
        <v>110</v>
      </c>
    </row>
    <row r="30" spans="3:8" x14ac:dyDescent="0.5">
      <c r="D30" s="69" t="s">
        <v>326</v>
      </c>
      <c r="E30" s="70"/>
      <c r="F30" s="70"/>
      <c r="G30" s="70"/>
      <c r="H30" s="71"/>
    </row>
    <row r="31" spans="3:8" x14ac:dyDescent="0.5">
      <c r="D31" s="72"/>
      <c r="E31" s="73"/>
      <c r="F31" s="73"/>
      <c r="G31" s="73"/>
      <c r="H31" s="74"/>
    </row>
    <row r="32" spans="3:8" x14ac:dyDescent="0.5">
      <c r="D32" s="72"/>
      <c r="E32" s="73"/>
      <c r="F32" s="73"/>
      <c r="G32" s="73"/>
      <c r="H32" s="74"/>
    </row>
    <row r="33" spans="2:13" ht="16.149999999999999" thickBot="1" x14ac:dyDescent="0.55000000000000004">
      <c r="D33" s="75"/>
      <c r="E33" s="76"/>
      <c r="F33" s="76"/>
      <c r="G33" s="76"/>
      <c r="H33" s="77"/>
    </row>
    <row r="34" spans="2:13" x14ac:dyDescent="0.5">
      <c r="B34" s="1" t="s">
        <v>113</v>
      </c>
    </row>
    <row r="35" spans="2:13" x14ac:dyDescent="0.5">
      <c r="B35" s="5" t="s">
        <v>97</v>
      </c>
    </row>
    <row r="36" spans="2:13" ht="154.05000000000001" customHeight="1" x14ac:dyDescent="0.5">
      <c r="C36" s="60" t="s">
        <v>114</v>
      </c>
      <c r="D36" s="60"/>
      <c r="E36" s="60"/>
      <c r="F36" s="60"/>
      <c r="G36" s="60"/>
      <c r="H36" s="60"/>
      <c r="J36" s="20"/>
      <c r="K36" s="20"/>
      <c r="L36" s="20"/>
      <c r="M36" s="20"/>
    </row>
    <row r="37" spans="2:13" ht="15" customHeight="1" x14ac:dyDescent="0.5">
      <c r="C37" s="16"/>
      <c r="D37" s="1" t="s">
        <v>101</v>
      </c>
      <c r="E37" s="16"/>
      <c r="F37" s="16"/>
      <c r="G37" s="16"/>
      <c r="H37" s="16"/>
    </row>
    <row r="38" spans="2:13" ht="34.5" customHeight="1" x14ac:dyDescent="0.5">
      <c r="C38" t="s">
        <v>115</v>
      </c>
      <c r="D38" t="s">
        <v>272</v>
      </c>
      <c r="E38" s="66" t="s">
        <v>327</v>
      </c>
      <c r="F38" s="67"/>
      <c r="G38" s="67"/>
      <c r="H38" s="68"/>
    </row>
    <row r="39" spans="2:13" ht="34.5" customHeight="1" x14ac:dyDescent="0.5">
      <c r="C39" t="s">
        <v>116</v>
      </c>
      <c r="D39" t="s">
        <v>295</v>
      </c>
      <c r="E39" s="66" t="s">
        <v>328</v>
      </c>
      <c r="F39" s="67"/>
      <c r="G39" s="67"/>
      <c r="H39" s="68"/>
    </row>
    <row r="40" spans="2:13" ht="34.5" customHeight="1" x14ac:dyDescent="0.5">
      <c r="C40" t="s">
        <v>117</v>
      </c>
      <c r="D40" t="s">
        <v>287</v>
      </c>
      <c r="E40" s="24"/>
      <c r="F40" s="25"/>
      <c r="G40" s="25"/>
      <c r="H40" s="26"/>
    </row>
    <row r="41" spans="2:13" x14ac:dyDescent="0.5">
      <c r="D41" s="1" t="s">
        <v>101</v>
      </c>
    </row>
    <row r="42" spans="2:13" ht="32.25" customHeight="1" x14ac:dyDescent="0.5">
      <c r="C42" t="s">
        <v>172</v>
      </c>
      <c r="D42" t="s">
        <v>265</v>
      </c>
      <c r="E42" s="66" t="s">
        <v>330</v>
      </c>
      <c r="F42" s="67"/>
      <c r="G42" s="67"/>
      <c r="H42" s="68"/>
    </row>
    <row r="43" spans="2:13" ht="32.25" customHeight="1" x14ac:dyDescent="0.5">
      <c r="C43" t="s">
        <v>173</v>
      </c>
      <c r="D43" t="s">
        <v>271</v>
      </c>
      <c r="E43" s="21" t="s">
        <v>329</v>
      </c>
      <c r="F43" s="22"/>
      <c r="G43" s="22"/>
      <c r="H43" s="23"/>
    </row>
    <row r="44" spans="2:13" ht="32.25" customHeight="1" x14ac:dyDescent="0.5">
      <c r="C44" t="s">
        <v>174</v>
      </c>
      <c r="D44" t="s">
        <v>277</v>
      </c>
      <c r="E44" s="66" t="s">
        <v>328</v>
      </c>
      <c r="F44" s="67"/>
      <c r="G44" s="67"/>
      <c r="H44" s="68"/>
    </row>
    <row r="46" spans="2:13" x14ac:dyDescent="0.5">
      <c r="B46" s="5" t="s">
        <v>118</v>
      </c>
    </row>
    <row r="47" spans="2:13" ht="37.5" customHeight="1" x14ac:dyDescent="0.5">
      <c r="C47" s="60" t="s">
        <v>177</v>
      </c>
      <c r="D47" s="60"/>
      <c r="E47" s="60"/>
      <c r="F47" s="60"/>
      <c r="G47" s="60"/>
      <c r="H47" s="60"/>
      <c r="J47" s="20"/>
      <c r="K47" s="20"/>
      <c r="L47" s="20"/>
      <c r="M47" s="20"/>
    </row>
    <row r="48" spans="2:13" ht="15.75" customHeight="1" x14ac:dyDescent="0.5">
      <c r="C48" s="20" t="s">
        <v>119</v>
      </c>
      <c r="D48" s="29"/>
      <c r="E48" s="29"/>
      <c r="F48" s="29"/>
      <c r="G48" s="29"/>
      <c r="H48" s="29"/>
      <c r="J48" s="29"/>
      <c r="K48" s="29"/>
      <c r="L48" s="29"/>
      <c r="M48" s="29"/>
    </row>
    <row r="49" spans="3:8" ht="35.25" customHeight="1" x14ac:dyDescent="0.5">
      <c r="C49" t="s">
        <v>120</v>
      </c>
      <c r="D49" s="66" t="s">
        <v>314</v>
      </c>
      <c r="E49" s="67"/>
      <c r="F49" s="67"/>
      <c r="G49" s="67"/>
      <c r="H49" s="68"/>
    </row>
    <row r="50" spans="3:8" ht="35.25" customHeight="1" x14ac:dyDescent="0.5">
      <c r="C50" t="s">
        <v>121</v>
      </c>
      <c r="D50" s="66" t="s">
        <v>315</v>
      </c>
      <c r="E50" s="67"/>
      <c r="F50" s="67"/>
      <c r="G50" s="67"/>
      <c r="H50" s="68"/>
    </row>
    <row r="51" spans="3:8" ht="35.25" customHeight="1" x14ac:dyDescent="0.5">
      <c r="C51" t="s">
        <v>122</v>
      </c>
      <c r="D51" s="66"/>
      <c r="E51" s="67"/>
      <c r="F51" s="67"/>
      <c r="G51" s="67"/>
      <c r="H51" s="68"/>
    </row>
  </sheetData>
  <protectedRanges>
    <protectedRange sqref="F11:H13" name="Week 1 Day Status"/>
  </protectedRanges>
  <mergeCells count="12">
    <mergeCell ref="E42:H42"/>
    <mergeCell ref="C47:H47"/>
    <mergeCell ref="D49:H49"/>
    <mergeCell ref="D50:H50"/>
    <mergeCell ref="D51:H51"/>
    <mergeCell ref="E44:H44"/>
    <mergeCell ref="E39:H39"/>
    <mergeCell ref="C4:H4"/>
    <mergeCell ref="C6:H6"/>
    <mergeCell ref="D30:H33"/>
    <mergeCell ref="C36:H36"/>
    <mergeCell ref="E38:H38"/>
  </mergeCells>
  <dataValidations count="1">
    <dataValidation type="list" allowBlank="1" showInputMessage="1" showErrorMessage="1" sqref="F11:F13 F15:F17" xr:uid="{B26C00AE-C8F1-4A9E-BD78-2336D2567EF8}">
      <formula1>$J$1:$J$3</formula1>
    </dataValidation>
  </dataValidations>
  <pageMargins left="0.7" right="0.7" top="0.75" bottom="0.75" header="0.3" footer="0.3"/>
  <pageSetup scale="52" orientation="portrait" r:id="rId1"/>
  <colBreaks count="1" manualBreakCount="1">
    <brk id="8" max="50"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3BF9B-6B9F-4347-A3C9-CC5DD92EABEF}">
  <dimension ref="A1:M51"/>
  <sheetViews>
    <sheetView topLeftCell="C15" zoomScale="130" zoomScaleNormal="130" zoomScaleSheetLayoutView="110" workbookViewId="0">
      <selection activeCell="H12" sqref="H12"/>
    </sheetView>
  </sheetViews>
  <sheetFormatPr defaultColWidth="11" defaultRowHeight="15.75" x14ac:dyDescent="0.5"/>
  <cols>
    <col min="1" max="1" width="2" style="18" customWidth="1"/>
    <col min="2" max="2" width="3.3125" customWidth="1"/>
    <col min="3" max="3" width="14.8125" bestFit="1" customWidth="1"/>
    <col min="4" max="4" width="44.1875" bestFit="1" customWidth="1"/>
    <col min="5" max="5" width="10.8125" bestFit="1" customWidth="1"/>
    <col min="8" max="8" width="39" customWidth="1"/>
    <col min="9" max="9" width="2.1875" style="18" customWidth="1"/>
  </cols>
  <sheetData>
    <row r="1" spans="2:13" ht="23.25" x14ac:dyDescent="0.7">
      <c r="D1" s="31" t="s">
        <v>257</v>
      </c>
      <c r="J1" s="30" t="s">
        <v>105</v>
      </c>
    </row>
    <row r="2" spans="2:13" ht="17.649999999999999" x14ac:dyDescent="0.55000000000000004">
      <c r="B2" s="4" t="s">
        <v>94</v>
      </c>
      <c r="J2" s="30" t="s">
        <v>106</v>
      </c>
    </row>
    <row r="3" spans="2:13" x14ac:dyDescent="0.5">
      <c r="B3" s="5" t="s">
        <v>95</v>
      </c>
      <c r="J3" s="30" t="s">
        <v>107</v>
      </c>
    </row>
    <row r="4" spans="2:13" ht="48" customHeight="1" x14ac:dyDescent="0.5">
      <c r="C4" s="60" t="s">
        <v>96</v>
      </c>
      <c r="D4" s="60"/>
      <c r="E4" s="60"/>
      <c r="F4" s="60"/>
      <c r="G4" s="60"/>
      <c r="H4" s="60"/>
      <c r="J4" s="20"/>
      <c r="K4" s="20"/>
      <c r="L4" s="20"/>
      <c r="M4" s="20"/>
    </row>
    <row r="5" spans="2:13" x14ac:dyDescent="0.5">
      <c r="B5" s="5" t="s">
        <v>97</v>
      </c>
    </row>
    <row r="6" spans="2:13" ht="79.05" customHeight="1" x14ac:dyDescent="0.5">
      <c r="C6" s="60" t="s">
        <v>98</v>
      </c>
      <c r="D6" s="60"/>
      <c r="E6" s="60"/>
      <c r="F6" s="60"/>
      <c r="G6" s="60"/>
      <c r="H6" s="60"/>
      <c r="J6" s="20"/>
      <c r="K6" s="20"/>
      <c r="L6" s="20"/>
      <c r="M6" s="20"/>
    </row>
    <row r="8" spans="2:13" x14ac:dyDescent="0.5">
      <c r="B8" s="5" t="s">
        <v>99</v>
      </c>
    </row>
    <row r="9" spans="2:13" ht="21" x14ac:dyDescent="0.65">
      <c r="C9" s="2" t="s">
        <v>100</v>
      </c>
    </row>
    <row r="10" spans="2:13" x14ac:dyDescent="0.5">
      <c r="C10" t="s">
        <v>208</v>
      </c>
      <c r="D10" s="1" t="s">
        <v>101</v>
      </c>
      <c r="E10" s="5" t="s">
        <v>1</v>
      </c>
      <c r="F10" s="1" t="s">
        <v>102</v>
      </c>
      <c r="G10" t="s">
        <v>176</v>
      </c>
      <c r="H10" t="s">
        <v>161</v>
      </c>
    </row>
    <row r="11" spans="2:13" x14ac:dyDescent="0.5">
      <c r="C11">
        <v>1</v>
      </c>
      <c r="D11" t="str">
        <f>IF(ISBLANK(A0_Plan!E37),"",A0_Plan!E37)</f>
        <v>26_J5_Job Application 2</v>
      </c>
      <c r="E11" t="str">
        <f>IF(ISBLANK(A0_Plan!F37),"",A0_Plan!F37)</f>
        <v/>
      </c>
      <c r="F11" s="7"/>
      <c r="G11" s="7"/>
      <c r="H11" s="7"/>
    </row>
    <row r="12" spans="2:13" x14ac:dyDescent="0.5">
      <c r="C12">
        <v>2</v>
      </c>
      <c r="D12" t="str">
        <f>IF(ISBLANK(A0_Plan!E38),"",A0_Plan!E38)</f>
        <v>10_S5_Resume in Green Zone on VMOCK</v>
      </c>
      <c r="E12" t="str">
        <f>IF(ISBLANK(A0_Plan!F38),"",A0_Plan!F38)</f>
        <v/>
      </c>
      <c r="F12" s="7" t="s">
        <v>105</v>
      </c>
      <c r="G12" s="7">
        <v>0.5</v>
      </c>
      <c r="H12" s="7"/>
    </row>
    <row r="13" spans="2:13" x14ac:dyDescent="0.5">
      <c r="C13">
        <v>3</v>
      </c>
      <c r="D13" t="str">
        <f>IF(ISBLANK(A0_Plan!E39),"",A0_Plan!E39)</f>
        <v>37_D9_The 2-Hour Job Search: Outreach (Chap 5-8)</v>
      </c>
      <c r="E13" t="str">
        <f>IF(ISBLANK(A0_Plan!F39),"",A0_Plan!F39)</f>
        <v/>
      </c>
      <c r="F13" s="7"/>
      <c r="G13" s="7"/>
      <c r="H13" s="7"/>
    </row>
    <row r="14" spans="2:13" x14ac:dyDescent="0.5">
      <c r="C14" t="s">
        <v>209</v>
      </c>
      <c r="D14" s="1" t="s">
        <v>101</v>
      </c>
      <c r="E14" s="1"/>
      <c r="F14" s="1" t="s">
        <v>102</v>
      </c>
      <c r="G14" t="s">
        <v>176</v>
      </c>
    </row>
    <row r="15" spans="2:13" x14ac:dyDescent="0.5">
      <c r="C15">
        <v>1</v>
      </c>
      <c r="D15" t="str">
        <f>IF(ISBLANK(A0_Plan!E41),"",A0_Plan!E41)</f>
        <v>38_D10_The 2-Hour Job Search: Execution (Chap 9-10)</v>
      </c>
      <c r="E15" t="str">
        <f>IF(ISBLANK(A0_Plan!F41),"",A0_Plan!F41)</f>
        <v/>
      </c>
      <c r="F15" s="7"/>
      <c r="G15" s="7"/>
      <c r="H15" s="7"/>
    </row>
    <row r="16" spans="2:13" x14ac:dyDescent="0.5">
      <c r="C16">
        <v>2</v>
      </c>
      <c r="D16" t="str">
        <f>IF(ISBLANK(A0_Plan!E42),"",A0_Plan!E42)</f>
        <v>25_J4_Job Application 1</v>
      </c>
      <c r="E16" t="str">
        <f>IF(ISBLANK(A0_Plan!F42),"",A0_Plan!F42)</f>
        <v/>
      </c>
      <c r="F16" s="7"/>
      <c r="G16" s="7"/>
      <c r="H16" s="7"/>
    </row>
    <row r="17" spans="3:8" x14ac:dyDescent="0.5">
      <c r="C17">
        <v>3</v>
      </c>
      <c r="D17" t="str">
        <f>IF(ISBLANK(A0_Plan!E43),"",A0_Plan!E43)</f>
        <v>11_S6_Informational Interview 1</v>
      </c>
      <c r="E17" t="str">
        <f>IF(ISBLANK(A0_Plan!F43),"",A0_Plan!F43)</f>
        <v/>
      </c>
      <c r="F17" s="7"/>
      <c r="G17" s="7"/>
      <c r="H17" s="7"/>
    </row>
    <row r="18" spans="3:8" x14ac:dyDescent="0.5">
      <c r="D18" s="27" t="s">
        <v>207</v>
      </c>
      <c r="E18" s="28">
        <f>SUM(E11:E17)</f>
        <v>0</v>
      </c>
      <c r="F18" s="28"/>
      <c r="G18" s="28">
        <f>SUM(G11:G17)</f>
        <v>0.5</v>
      </c>
    </row>
    <row r="19" spans="3:8" x14ac:dyDescent="0.5">
      <c r="D19" s="27" t="s">
        <v>206</v>
      </c>
      <c r="E19" s="28">
        <f>E18/6</f>
        <v>0</v>
      </c>
      <c r="F19" s="28"/>
      <c r="G19" s="28">
        <f>G18/6</f>
        <v>8.3333333333333329E-2</v>
      </c>
    </row>
    <row r="20" spans="3:8" ht="21" x14ac:dyDescent="0.65">
      <c r="C20" s="36" t="s">
        <v>205</v>
      </c>
    </row>
    <row r="21" spans="3:8" x14ac:dyDescent="0.5">
      <c r="C21" t="s">
        <v>210</v>
      </c>
      <c r="D21" s="1" t="s">
        <v>101</v>
      </c>
      <c r="E21" s="1"/>
      <c r="F21" s="5" t="s">
        <v>175</v>
      </c>
    </row>
    <row r="22" spans="3:8" x14ac:dyDescent="0.5">
      <c r="C22">
        <v>1</v>
      </c>
      <c r="D22" t="str">
        <f>IF(ISBLANK(A0_Plan!E45),"",A0_Plan!E45)</f>
        <v>22_J1_Networking List</v>
      </c>
    </row>
    <row r="23" spans="3:8" x14ac:dyDescent="0.5">
      <c r="C23">
        <v>2</v>
      </c>
      <c r="D23" t="str">
        <f>IF(ISBLANK(A0_Plan!E46),"",A0_Plan!E46)</f>
        <v>39_A1_test1</v>
      </c>
    </row>
    <row r="24" spans="3:8" x14ac:dyDescent="0.5">
      <c r="C24">
        <v>3</v>
      </c>
      <c r="D24" t="str">
        <f>IF(ISBLANK(A0_Plan!E47),"",A0_Plan!E47)</f>
        <v>36_D8_The 2-Hour Job Search: Prioritization (Chap 1-4)</v>
      </c>
    </row>
    <row r="25" spans="3:8" x14ac:dyDescent="0.5">
      <c r="C25" t="s">
        <v>211</v>
      </c>
      <c r="D25" s="1" t="s">
        <v>101</v>
      </c>
      <c r="E25" s="1"/>
    </row>
    <row r="26" spans="3:8" x14ac:dyDescent="0.5">
      <c r="C26">
        <v>1</v>
      </c>
      <c r="D26" t="str">
        <f>IF(ISBLANK(A0_Plan!E49),"",A0_Plan!E49)</f>
        <v>29_D1_Ethics in Technology</v>
      </c>
    </row>
    <row r="27" spans="3:8" x14ac:dyDescent="0.5">
      <c r="C27">
        <v>2</v>
      </c>
      <c r="D27" t="str">
        <f>IF(ISBLANK(A0_Plan!E50),"",A0_Plan!E50)</f>
        <v>16_P1_Photo</v>
      </c>
    </row>
    <row r="28" spans="3:8" x14ac:dyDescent="0.5">
      <c r="C28">
        <v>3</v>
      </c>
      <c r="D28" t="str">
        <f>IF(ISBLANK(A0_Plan!E51),"",A0_Plan!E51)</f>
        <v>19_P4_References</v>
      </c>
    </row>
    <row r="29" spans="3:8" ht="21.4" thickBot="1" x14ac:dyDescent="0.7">
      <c r="C29" s="2" t="s">
        <v>110</v>
      </c>
    </row>
    <row r="30" spans="3:8" x14ac:dyDescent="0.5">
      <c r="D30" s="69"/>
      <c r="E30" s="70"/>
      <c r="F30" s="70"/>
      <c r="G30" s="70"/>
      <c r="H30" s="71"/>
    </row>
    <row r="31" spans="3:8" x14ac:dyDescent="0.5">
      <c r="D31" s="72"/>
      <c r="E31" s="73"/>
      <c r="F31" s="73"/>
      <c r="G31" s="73"/>
      <c r="H31" s="74"/>
    </row>
    <row r="32" spans="3:8" x14ac:dyDescent="0.5">
      <c r="D32" s="72"/>
      <c r="E32" s="73"/>
      <c r="F32" s="73"/>
      <c r="G32" s="73"/>
      <c r="H32" s="74"/>
    </row>
    <row r="33" spans="2:13" ht="16.149999999999999" thickBot="1" x14ac:dyDescent="0.55000000000000004">
      <c r="D33" s="75"/>
      <c r="E33" s="76"/>
      <c r="F33" s="76"/>
      <c r="G33" s="76"/>
      <c r="H33" s="77"/>
    </row>
    <row r="34" spans="2:13" x14ac:dyDescent="0.5">
      <c r="B34" s="1" t="s">
        <v>113</v>
      </c>
    </row>
    <row r="35" spans="2:13" x14ac:dyDescent="0.5">
      <c r="B35" s="5" t="s">
        <v>97</v>
      </c>
    </row>
    <row r="36" spans="2:13" ht="154.05000000000001" customHeight="1" x14ac:dyDescent="0.5">
      <c r="C36" s="60" t="s">
        <v>114</v>
      </c>
      <c r="D36" s="60"/>
      <c r="E36" s="60"/>
      <c r="F36" s="60"/>
      <c r="G36" s="60"/>
      <c r="H36" s="60"/>
      <c r="J36" s="20"/>
      <c r="K36" s="20"/>
      <c r="L36" s="20"/>
      <c r="M36" s="20"/>
    </row>
    <row r="37" spans="2:13" ht="15" customHeight="1" x14ac:dyDescent="0.5">
      <c r="C37" s="16"/>
      <c r="D37" s="1" t="s">
        <v>101</v>
      </c>
      <c r="E37" s="16"/>
      <c r="F37" s="16"/>
      <c r="G37" s="16"/>
      <c r="H37" s="16"/>
    </row>
    <row r="38" spans="2:13" ht="34.5" customHeight="1" x14ac:dyDescent="0.5">
      <c r="C38" t="s">
        <v>115</v>
      </c>
      <c r="D38" t="str">
        <f>IF(ISBLANK(A0_Plan!E13),"",A0_Plan!E13)</f>
        <v>0_PP1_Planning Schedule</v>
      </c>
      <c r="E38" s="66"/>
      <c r="F38" s="67"/>
      <c r="G38" s="67"/>
      <c r="H38" s="68"/>
    </row>
    <row r="39" spans="2:13" ht="34.5" customHeight="1" x14ac:dyDescent="0.5">
      <c r="C39" t="s">
        <v>116</v>
      </c>
      <c r="D39" t="str">
        <f>IF(ISBLANK(A0_Plan!E14),"",A0_Plan!E14)</f>
        <v>17_P2_Resume</v>
      </c>
      <c r="E39" s="66"/>
      <c r="F39" s="67"/>
      <c r="G39" s="67"/>
      <c r="H39" s="68"/>
    </row>
    <row r="40" spans="2:13" ht="34.5" customHeight="1" x14ac:dyDescent="0.5">
      <c r="C40" t="s">
        <v>117</v>
      </c>
      <c r="D40" t="str">
        <f>IF(ISBLANK(A0_Plan!E15),"",A0_Plan!E15)</f>
        <v>31_D3_Design Your Life: Chap 1: Health, Work, Play, &amp; Love</v>
      </c>
      <c r="E40" s="24"/>
      <c r="F40" s="25"/>
      <c r="G40" s="25"/>
      <c r="H40" s="26"/>
    </row>
    <row r="41" spans="2:13" x14ac:dyDescent="0.5">
      <c r="D41" s="1" t="s">
        <v>101</v>
      </c>
    </row>
    <row r="42" spans="2:13" ht="32.25" customHeight="1" x14ac:dyDescent="0.5">
      <c r="C42" t="s">
        <v>172</v>
      </c>
      <c r="D42" t="str">
        <f>IF(ISBLANK(A0_Plan!E17),"",A0_Plan!E17)</f>
        <v>5_B5_Elevator Pitch: 5 Sentences</v>
      </c>
      <c r="E42" s="66"/>
      <c r="F42" s="67"/>
      <c r="G42" s="67"/>
      <c r="H42" s="68"/>
    </row>
    <row r="43" spans="2:13" ht="32.25" customHeight="1" x14ac:dyDescent="0.5">
      <c r="C43" t="s">
        <v>173</v>
      </c>
      <c r="D43" t="str">
        <f>IF(ISBLANK(A0_Plan!E18),"",A0_Plan!E18)</f>
        <v>32_D4_Design Your Life: Chap 2: Work/Life view/compass</v>
      </c>
      <c r="E43" s="21"/>
      <c r="F43" s="22"/>
      <c r="G43" s="22"/>
      <c r="H43" s="23"/>
    </row>
    <row r="44" spans="2:13" ht="32.25" customHeight="1" x14ac:dyDescent="0.5">
      <c r="C44" t="s">
        <v>174</v>
      </c>
      <c r="D44" t="str">
        <f>IF(ISBLANK(A0_Plan!E19),"",A0_Plan!E19)</f>
        <v>9_S4_Completed 100% Handshake Profile</v>
      </c>
      <c r="E44" s="21"/>
      <c r="F44" s="22"/>
      <c r="G44" s="22"/>
      <c r="H44" s="23"/>
    </row>
    <row r="46" spans="2:13" x14ac:dyDescent="0.5">
      <c r="B46" s="5" t="s">
        <v>118</v>
      </c>
    </row>
    <row r="47" spans="2:13" ht="37.5" customHeight="1" x14ac:dyDescent="0.5">
      <c r="C47" s="60" t="s">
        <v>177</v>
      </c>
      <c r="D47" s="60"/>
      <c r="E47" s="60"/>
      <c r="F47" s="60"/>
      <c r="G47" s="60"/>
      <c r="H47" s="60"/>
      <c r="J47" s="20"/>
      <c r="K47" s="20"/>
      <c r="L47" s="20"/>
      <c r="M47" s="20"/>
    </row>
    <row r="48" spans="2:13" ht="15.75" customHeight="1" x14ac:dyDescent="0.5">
      <c r="C48" s="20" t="s">
        <v>119</v>
      </c>
      <c r="D48" s="29"/>
      <c r="E48" s="29"/>
      <c r="F48" s="29"/>
      <c r="G48" s="29"/>
      <c r="H48" s="29"/>
      <c r="J48" s="29"/>
      <c r="K48" s="29"/>
      <c r="L48" s="29"/>
      <c r="M48" s="29"/>
    </row>
    <row r="49" spans="3:8" ht="35.25" customHeight="1" x14ac:dyDescent="0.5">
      <c r="C49" t="s">
        <v>120</v>
      </c>
      <c r="D49" s="66"/>
      <c r="E49" s="67"/>
      <c r="F49" s="67"/>
      <c r="G49" s="67"/>
      <c r="H49" s="68"/>
    </row>
    <row r="50" spans="3:8" ht="35.25" customHeight="1" x14ac:dyDescent="0.5">
      <c r="C50" t="s">
        <v>121</v>
      </c>
      <c r="D50" s="66"/>
      <c r="E50" s="67"/>
      <c r="F50" s="67"/>
      <c r="G50" s="67"/>
      <c r="H50" s="68"/>
    </row>
    <row r="51" spans="3:8" ht="35.25" customHeight="1" x14ac:dyDescent="0.5">
      <c r="C51" t="s">
        <v>122</v>
      </c>
      <c r="D51" s="66"/>
      <c r="E51" s="67"/>
      <c r="F51" s="67"/>
      <c r="G51" s="67"/>
      <c r="H51" s="68"/>
    </row>
  </sheetData>
  <protectedRanges>
    <protectedRange sqref="F11:H13" name="Week 1 Day Status"/>
  </protectedRanges>
  <mergeCells count="11">
    <mergeCell ref="E42:H42"/>
    <mergeCell ref="C47:H47"/>
    <mergeCell ref="D49:H49"/>
    <mergeCell ref="D50:H50"/>
    <mergeCell ref="D51:H51"/>
    <mergeCell ref="E39:H39"/>
    <mergeCell ref="C4:H4"/>
    <mergeCell ref="C6:H6"/>
    <mergeCell ref="D30:H33"/>
    <mergeCell ref="C36:H36"/>
    <mergeCell ref="E38:H38"/>
  </mergeCells>
  <dataValidations count="1">
    <dataValidation type="list" allowBlank="1" showInputMessage="1" showErrorMessage="1" sqref="F11:F13 F15:F17" xr:uid="{A4DED5BE-B352-4550-8DBB-9F1D1D8AB303}">
      <formula1>$J$1:$J$3</formula1>
    </dataValidation>
  </dataValidations>
  <pageMargins left="0.7" right="0.7" top="0.75" bottom="0.75" header="0.3" footer="0.3"/>
  <pageSetup scale="52" orientation="portrait" r:id="rId1"/>
  <colBreaks count="1" manualBreakCount="1">
    <brk id="8" max="50"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BD34D-9B60-4A0E-ACFC-919EB94BE09C}">
  <dimension ref="A1:M51"/>
  <sheetViews>
    <sheetView topLeftCell="A4" zoomScale="130" zoomScaleNormal="130" zoomScaleSheetLayoutView="110" workbookViewId="0">
      <selection activeCell="D5" sqref="D5"/>
    </sheetView>
  </sheetViews>
  <sheetFormatPr defaultColWidth="11" defaultRowHeight="15.75" x14ac:dyDescent="0.5"/>
  <cols>
    <col min="1" max="1" width="2" style="18" customWidth="1"/>
    <col min="2" max="2" width="3.3125" customWidth="1"/>
    <col min="3" max="3" width="14.8125" bestFit="1" customWidth="1"/>
    <col min="4" max="4" width="44.1875" bestFit="1" customWidth="1"/>
    <col min="5" max="5" width="10.8125" bestFit="1" customWidth="1"/>
    <col min="8" max="8" width="39" customWidth="1"/>
    <col min="9" max="9" width="2.1875" style="18" customWidth="1"/>
  </cols>
  <sheetData>
    <row r="1" spans="2:13" ht="23.25" x14ac:dyDescent="0.7">
      <c r="D1" s="31" t="s">
        <v>256</v>
      </c>
      <c r="J1" s="30" t="s">
        <v>105</v>
      </c>
    </row>
    <row r="2" spans="2:13" ht="17.649999999999999" x14ac:dyDescent="0.55000000000000004">
      <c r="B2" s="4" t="s">
        <v>94</v>
      </c>
      <c r="J2" s="30" t="s">
        <v>106</v>
      </c>
    </row>
    <row r="3" spans="2:13" x14ac:dyDescent="0.5">
      <c r="B3" s="5" t="s">
        <v>95</v>
      </c>
      <c r="J3" s="30" t="s">
        <v>107</v>
      </c>
    </row>
    <row r="4" spans="2:13" ht="48" customHeight="1" x14ac:dyDescent="0.5">
      <c r="C4" s="60" t="s">
        <v>96</v>
      </c>
      <c r="D4" s="60"/>
      <c r="E4" s="60"/>
      <c r="F4" s="60"/>
      <c r="G4" s="60"/>
      <c r="H4" s="60"/>
      <c r="J4" s="20"/>
      <c r="K4" s="20"/>
      <c r="L4" s="20"/>
      <c r="M4" s="20"/>
    </row>
    <row r="5" spans="2:13" x14ac:dyDescent="0.5">
      <c r="B5" s="5" t="s">
        <v>97</v>
      </c>
    </row>
    <row r="6" spans="2:13" ht="79.05" customHeight="1" x14ac:dyDescent="0.5">
      <c r="C6" s="60" t="s">
        <v>98</v>
      </c>
      <c r="D6" s="60"/>
      <c r="E6" s="60"/>
      <c r="F6" s="60"/>
      <c r="G6" s="60"/>
      <c r="H6" s="60"/>
      <c r="J6" s="20"/>
      <c r="K6" s="20"/>
      <c r="L6" s="20"/>
      <c r="M6" s="20"/>
    </row>
    <row r="8" spans="2:13" x14ac:dyDescent="0.5">
      <c r="B8" s="5" t="s">
        <v>99</v>
      </c>
    </row>
    <row r="9" spans="2:13" ht="21" x14ac:dyDescent="0.65">
      <c r="C9" s="2" t="s">
        <v>100</v>
      </c>
    </row>
    <row r="10" spans="2:13" x14ac:dyDescent="0.5">
      <c r="C10" t="s">
        <v>210</v>
      </c>
      <c r="D10" s="1" t="s">
        <v>101</v>
      </c>
      <c r="E10" s="5" t="s">
        <v>1</v>
      </c>
      <c r="F10" s="1" t="s">
        <v>102</v>
      </c>
      <c r="G10" t="s">
        <v>176</v>
      </c>
      <c r="H10" t="s">
        <v>161</v>
      </c>
    </row>
    <row r="11" spans="2:13" x14ac:dyDescent="0.5">
      <c r="C11">
        <v>1</v>
      </c>
      <c r="D11" t="str">
        <f>IF(ISBLANK(A0_Plan!E45),"",A0_Plan!E45)</f>
        <v>22_J1_Networking List</v>
      </c>
      <c r="E11" t="str">
        <f>IF(ISBLANK(A0_Plan!F45),"",A0_Plan!F45)</f>
        <v/>
      </c>
      <c r="F11" s="7"/>
      <c r="G11" s="7"/>
      <c r="H11" s="7"/>
    </row>
    <row r="12" spans="2:13" x14ac:dyDescent="0.5">
      <c r="C12">
        <v>2</v>
      </c>
      <c r="D12" t="str">
        <f>IF(ISBLANK(A0_Plan!E46),"",A0_Plan!E46)</f>
        <v>39_A1_test1</v>
      </c>
      <c r="E12" t="str">
        <f>IF(ISBLANK(A0_Plan!F46),"",A0_Plan!F46)</f>
        <v/>
      </c>
      <c r="F12" s="7"/>
      <c r="G12" s="7"/>
      <c r="H12" s="7"/>
    </row>
    <row r="13" spans="2:13" x14ac:dyDescent="0.5">
      <c r="C13">
        <v>3</v>
      </c>
      <c r="D13" t="str">
        <f>IF(ISBLANK(A0_Plan!E47),"",A0_Plan!E47)</f>
        <v>36_D8_The 2-Hour Job Search: Prioritization (Chap 1-4)</v>
      </c>
      <c r="E13" t="str">
        <f>IF(ISBLANK(A0_Plan!F47),"",A0_Plan!F47)</f>
        <v/>
      </c>
      <c r="F13" s="7"/>
      <c r="G13" s="7"/>
      <c r="H13" s="7"/>
    </row>
    <row r="14" spans="2:13" x14ac:dyDescent="0.5">
      <c r="C14" t="s">
        <v>211</v>
      </c>
      <c r="D14" s="1" t="s">
        <v>101</v>
      </c>
      <c r="E14" s="1"/>
      <c r="F14" s="1" t="s">
        <v>102</v>
      </c>
      <c r="G14" t="s">
        <v>176</v>
      </c>
    </row>
    <row r="15" spans="2:13" x14ac:dyDescent="0.5">
      <c r="C15">
        <v>1</v>
      </c>
      <c r="D15" t="str">
        <f>IF(ISBLANK(A0_Plan!E49),"",A0_Plan!E49)</f>
        <v>29_D1_Ethics in Technology</v>
      </c>
      <c r="E15" t="str">
        <f>IF(ISBLANK(A0_Plan!F49),"",A0_Plan!F49)</f>
        <v/>
      </c>
      <c r="F15" s="7"/>
      <c r="G15" s="7"/>
      <c r="H15" s="7"/>
    </row>
    <row r="16" spans="2:13" x14ac:dyDescent="0.5">
      <c r="C16">
        <v>2</v>
      </c>
      <c r="D16" t="str">
        <f>IF(ISBLANK(A0_Plan!E50),"",A0_Plan!E50)</f>
        <v>16_P1_Photo</v>
      </c>
      <c r="E16" t="str">
        <f>IF(ISBLANK(A0_Plan!F50),"",A0_Plan!F50)</f>
        <v/>
      </c>
      <c r="F16" s="7"/>
      <c r="G16" s="7"/>
      <c r="H16" s="7"/>
    </row>
    <row r="17" spans="3:8" x14ac:dyDescent="0.5">
      <c r="C17">
        <v>3</v>
      </c>
      <c r="D17" t="str">
        <f>IF(ISBLANK(A0_Plan!E51),"",A0_Plan!E51)</f>
        <v>19_P4_References</v>
      </c>
      <c r="E17" t="str">
        <f>IF(ISBLANK(A0_Plan!F51),"",A0_Plan!F51)</f>
        <v/>
      </c>
      <c r="F17" s="7"/>
      <c r="G17" s="7"/>
      <c r="H17" s="7"/>
    </row>
    <row r="18" spans="3:8" x14ac:dyDescent="0.5">
      <c r="D18" s="27" t="s">
        <v>207</v>
      </c>
      <c r="E18" s="28">
        <f>SUM(E11:E17)</f>
        <v>0</v>
      </c>
      <c r="F18" s="28"/>
      <c r="G18" s="28">
        <f>SUM(G11:G17)</f>
        <v>0</v>
      </c>
    </row>
    <row r="19" spans="3:8" x14ac:dyDescent="0.5">
      <c r="D19" s="27" t="s">
        <v>206</v>
      </c>
      <c r="E19" s="28">
        <f>E18/6</f>
        <v>0</v>
      </c>
      <c r="F19" s="28"/>
      <c r="G19" s="28">
        <f>G18/6</f>
        <v>0</v>
      </c>
    </row>
    <row r="20" spans="3:8" ht="21" x14ac:dyDescent="0.65">
      <c r="C20" s="36" t="s">
        <v>205</v>
      </c>
    </row>
    <row r="21" spans="3:8" x14ac:dyDescent="0.5">
      <c r="C21" t="s">
        <v>212</v>
      </c>
      <c r="D21" s="1" t="s">
        <v>101</v>
      </c>
      <c r="E21" s="1"/>
      <c r="F21" s="5" t="s">
        <v>175</v>
      </c>
    </row>
    <row r="22" spans="3:8" x14ac:dyDescent="0.5">
      <c r="C22">
        <v>1</v>
      </c>
      <c r="D22" t="str">
        <f>IF(ISBLANK(A0_Plan!E53),"",A0_Plan!E53)</f>
        <v>13_S8_Informational Interview 3</v>
      </c>
    </row>
    <row r="23" spans="3:8" x14ac:dyDescent="0.5">
      <c r="C23">
        <v>2</v>
      </c>
      <c r="D23" t="str">
        <f>IF(ISBLANK(A0_Plan!E54),"",A0_Plan!E54)</f>
        <v>40_A2_test 2</v>
      </c>
    </row>
    <row r="24" spans="3:8" x14ac:dyDescent="0.5">
      <c r="C24">
        <v>3</v>
      </c>
      <c r="D24" t="str">
        <f>IF(ISBLANK(A0_Plan!E55),"",A0_Plan!E55)</f>
        <v>23_J2_Network Contact List</v>
      </c>
    </row>
    <row r="25" spans="3:8" x14ac:dyDescent="0.5">
      <c r="C25" t="s">
        <v>213</v>
      </c>
      <c r="D25" s="1" t="s">
        <v>101</v>
      </c>
      <c r="E25" s="1"/>
    </row>
    <row r="26" spans="3:8" x14ac:dyDescent="0.5">
      <c r="C26">
        <v>1</v>
      </c>
      <c r="D26" t="str">
        <f>IF(ISBLANK(A0_Plan!E57),"",A0_Plan!E57)</f>
        <v>4_B4_Interviewing: VMOCK</v>
      </c>
    </row>
    <row r="27" spans="3:8" x14ac:dyDescent="0.5">
      <c r="C27">
        <v>2</v>
      </c>
      <c r="D27" t="str">
        <f>IF(ISBLANK(A0_Plan!E58),"",A0_Plan!E58)</f>
        <v>30_D2_Mental Health &amp; Professional Success</v>
      </c>
    </row>
    <row r="28" spans="3:8" x14ac:dyDescent="0.5">
      <c r="C28">
        <v>3</v>
      </c>
      <c r="D28" t="str">
        <f>IF(ISBLANK(A0_Plan!E59),"",A0_Plan!E59)</f>
        <v>27_J6_Job Application 3</v>
      </c>
    </row>
    <row r="29" spans="3:8" ht="21.4" thickBot="1" x14ac:dyDescent="0.7">
      <c r="C29" s="2" t="s">
        <v>110</v>
      </c>
    </row>
    <row r="30" spans="3:8" x14ac:dyDescent="0.5">
      <c r="D30" s="69"/>
      <c r="E30" s="70"/>
      <c r="F30" s="70"/>
      <c r="G30" s="70"/>
      <c r="H30" s="71"/>
    </row>
    <row r="31" spans="3:8" x14ac:dyDescent="0.5">
      <c r="D31" s="72"/>
      <c r="E31" s="73"/>
      <c r="F31" s="73"/>
      <c r="G31" s="73"/>
      <c r="H31" s="74"/>
    </row>
    <row r="32" spans="3:8" x14ac:dyDescent="0.5">
      <c r="D32" s="72"/>
      <c r="E32" s="73"/>
      <c r="F32" s="73"/>
      <c r="G32" s="73"/>
      <c r="H32" s="74"/>
    </row>
    <row r="33" spans="2:13" ht="16.149999999999999" thickBot="1" x14ac:dyDescent="0.55000000000000004">
      <c r="D33" s="75"/>
      <c r="E33" s="76"/>
      <c r="F33" s="76"/>
      <c r="G33" s="76"/>
      <c r="H33" s="77"/>
    </row>
    <row r="34" spans="2:13" x14ac:dyDescent="0.5">
      <c r="B34" s="1" t="s">
        <v>113</v>
      </c>
    </row>
    <row r="35" spans="2:13" x14ac:dyDescent="0.5">
      <c r="B35" s="5" t="s">
        <v>97</v>
      </c>
    </row>
    <row r="36" spans="2:13" ht="154.05000000000001" customHeight="1" x14ac:dyDescent="0.5">
      <c r="C36" s="60" t="s">
        <v>114</v>
      </c>
      <c r="D36" s="60"/>
      <c r="E36" s="60"/>
      <c r="F36" s="60"/>
      <c r="G36" s="60"/>
      <c r="H36" s="60"/>
      <c r="J36" s="20"/>
      <c r="K36" s="20"/>
      <c r="L36" s="20"/>
      <c r="M36" s="20"/>
    </row>
    <row r="37" spans="2:13" ht="15" customHeight="1" x14ac:dyDescent="0.5">
      <c r="C37" s="16"/>
      <c r="D37" s="1" t="s">
        <v>101</v>
      </c>
      <c r="E37" s="16"/>
      <c r="F37" s="16"/>
      <c r="G37" s="16"/>
      <c r="H37" s="16"/>
    </row>
    <row r="38" spans="2:13" ht="34.5" customHeight="1" x14ac:dyDescent="0.5">
      <c r="C38" t="s">
        <v>115</v>
      </c>
      <c r="D38" t="str">
        <f>IF(ISBLANK(A0_Plan!E13),"",A0_Plan!E13)</f>
        <v>0_PP1_Planning Schedule</v>
      </c>
      <c r="E38" s="66"/>
      <c r="F38" s="67"/>
      <c r="G38" s="67"/>
      <c r="H38" s="68"/>
    </row>
    <row r="39" spans="2:13" ht="34.5" customHeight="1" x14ac:dyDescent="0.5">
      <c r="C39" t="s">
        <v>116</v>
      </c>
      <c r="D39" t="str">
        <f>IF(ISBLANK(A0_Plan!E14),"",A0_Plan!E14)</f>
        <v>17_P2_Resume</v>
      </c>
      <c r="E39" s="66"/>
      <c r="F39" s="67"/>
      <c r="G39" s="67"/>
      <c r="H39" s="68"/>
    </row>
    <row r="40" spans="2:13" ht="34.5" customHeight="1" x14ac:dyDescent="0.5">
      <c r="C40" t="s">
        <v>117</v>
      </c>
      <c r="D40" t="str">
        <f>IF(ISBLANK(A0_Plan!E15),"",A0_Plan!E15)</f>
        <v>31_D3_Design Your Life: Chap 1: Health, Work, Play, &amp; Love</v>
      </c>
      <c r="E40" s="24"/>
      <c r="F40" s="25"/>
      <c r="G40" s="25"/>
      <c r="H40" s="26"/>
    </row>
    <row r="41" spans="2:13" x14ac:dyDescent="0.5">
      <c r="D41" s="1" t="s">
        <v>101</v>
      </c>
    </row>
    <row r="42" spans="2:13" ht="32.25" customHeight="1" x14ac:dyDescent="0.5">
      <c r="C42" t="s">
        <v>172</v>
      </c>
      <c r="D42" t="str">
        <f>IF(ISBLANK(A0_Plan!E17),"",A0_Plan!E17)</f>
        <v>5_B5_Elevator Pitch: 5 Sentences</v>
      </c>
      <c r="E42" s="66"/>
      <c r="F42" s="67"/>
      <c r="G42" s="67"/>
      <c r="H42" s="68"/>
    </row>
    <row r="43" spans="2:13" ht="32.25" customHeight="1" x14ac:dyDescent="0.5">
      <c r="C43" t="s">
        <v>173</v>
      </c>
      <c r="D43" t="str">
        <f>IF(ISBLANK(A0_Plan!E18),"",A0_Plan!E18)</f>
        <v>32_D4_Design Your Life: Chap 2: Work/Life view/compass</v>
      </c>
      <c r="E43" s="21"/>
      <c r="F43" s="22"/>
      <c r="G43" s="22"/>
      <c r="H43" s="23"/>
    </row>
    <row r="44" spans="2:13" ht="32.25" customHeight="1" x14ac:dyDescent="0.5">
      <c r="C44" t="s">
        <v>174</v>
      </c>
      <c r="D44" t="str">
        <f>IF(ISBLANK(A0_Plan!E19),"",A0_Plan!E19)</f>
        <v>9_S4_Completed 100% Handshake Profile</v>
      </c>
      <c r="E44" s="21"/>
      <c r="F44" s="22"/>
      <c r="G44" s="22"/>
      <c r="H44" s="23"/>
    </row>
    <row r="46" spans="2:13" x14ac:dyDescent="0.5">
      <c r="B46" s="5" t="s">
        <v>118</v>
      </c>
    </row>
    <row r="47" spans="2:13" ht="37.5" customHeight="1" x14ac:dyDescent="0.5">
      <c r="C47" s="60" t="s">
        <v>177</v>
      </c>
      <c r="D47" s="60"/>
      <c r="E47" s="60"/>
      <c r="F47" s="60"/>
      <c r="G47" s="60"/>
      <c r="H47" s="60"/>
      <c r="J47" s="20"/>
      <c r="K47" s="20"/>
      <c r="L47" s="20"/>
      <c r="M47" s="20"/>
    </row>
    <row r="48" spans="2:13" ht="15.75" customHeight="1" x14ac:dyDescent="0.5">
      <c r="C48" s="20" t="s">
        <v>119</v>
      </c>
      <c r="D48" s="29"/>
      <c r="E48" s="29"/>
      <c r="F48" s="29"/>
      <c r="G48" s="29"/>
      <c r="H48" s="29"/>
      <c r="J48" s="29"/>
      <c r="K48" s="29"/>
      <c r="L48" s="29"/>
      <c r="M48" s="29"/>
    </row>
    <row r="49" spans="3:8" ht="35.25" customHeight="1" x14ac:dyDescent="0.5">
      <c r="C49" t="s">
        <v>120</v>
      </c>
      <c r="D49" s="66"/>
      <c r="E49" s="67"/>
      <c r="F49" s="67"/>
      <c r="G49" s="67"/>
      <c r="H49" s="68"/>
    </row>
    <row r="50" spans="3:8" ht="35.25" customHeight="1" x14ac:dyDescent="0.5">
      <c r="C50" t="s">
        <v>121</v>
      </c>
      <c r="D50" s="66"/>
      <c r="E50" s="67"/>
      <c r="F50" s="67"/>
      <c r="G50" s="67"/>
      <c r="H50" s="68"/>
    </row>
    <row r="51" spans="3:8" ht="35.25" customHeight="1" x14ac:dyDescent="0.5">
      <c r="C51" t="s">
        <v>122</v>
      </c>
      <c r="D51" s="66"/>
      <c r="E51" s="67"/>
      <c r="F51" s="67"/>
      <c r="G51" s="67"/>
      <c r="H51" s="68"/>
    </row>
  </sheetData>
  <protectedRanges>
    <protectedRange sqref="F11:H13" name="Week 1 Day Status"/>
  </protectedRanges>
  <mergeCells count="11">
    <mergeCell ref="E42:H42"/>
    <mergeCell ref="C47:H47"/>
    <mergeCell ref="D49:H49"/>
    <mergeCell ref="D50:H50"/>
    <mergeCell ref="D51:H51"/>
    <mergeCell ref="E39:H39"/>
    <mergeCell ref="C4:H4"/>
    <mergeCell ref="C6:H6"/>
    <mergeCell ref="D30:H33"/>
    <mergeCell ref="C36:H36"/>
    <mergeCell ref="E38:H38"/>
  </mergeCells>
  <dataValidations count="1">
    <dataValidation type="list" allowBlank="1" showInputMessage="1" showErrorMessage="1" sqref="F11:F13 F15:F17" xr:uid="{F929D84E-5BAD-4824-868F-2008C632FB2D}">
      <formula1>$J$1:$J$3</formula1>
    </dataValidation>
  </dataValidations>
  <pageMargins left="0.7" right="0.7" top="0.75" bottom="0.75" header="0.3" footer="0.3"/>
  <pageSetup scale="52" orientation="portrait" r:id="rId1"/>
  <colBreaks count="1" manualBreakCount="1">
    <brk id="8" max="50"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8</vt:i4>
      </vt:variant>
    </vt:vector>
  </HeadingPairs>
  <TitlesOfParts>
    <vt:vector size="19" baseType="lpstr">
      <vt:lpstr>Status</vt:lpstr>
      <vt:lpstr>Team Status</vt:lpstr>
      <vt:lpstr>Backlog</vt:lpstr>
      <vt:lpstr>A0_Plan</vt:lpstr>
      <vt:lpstr>A1_Status</vt:lpstr>
      <vt:lpstr>A2_Status</vt:lpstr>
      <vt:lpstr>A3_Status</vt:lpstr>
      <vt:lpstr>A4_Status</vt:lpstr>
      <vt:lpstr>A5_Status</vt:lpstr>
      <vt:lpstr>A6_Status</vt:lpstr>
      <vt:lpstr>A7_Status</vt:lpstr>
      <vt:lpstr>A0_Plan!Print_Area</vt:lpstr>
      <vt:lpstr>A1_Status!Print_Area</vt:lpstr>
      <vt:lpstr>A2_Status!Print_Area</vt:lpstr>
      <vt:lpstr>A3_Status!Print_Area</vt:lpstr>
      <vt:lpstr>A4_Status!Print_Area</vt:lpstr>
      <vt:lpstr>A5_Status!Print_Area</vt:lpstr>
      <vt:lpstr>A6_Status!Print_Area</vt:lpstr>
      <vt:lpstr>A7_Status!Print_Area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Clements, William</dc:creator>
  <cp:lastModifiedBy>Alegre Bustos, Alejo Agustin</cp:lastModifiedBy>
  <cp:lastPrinted>2025-09-27T04:14:46Z</cp:lastPrinted>
  <dcterms:created xsi:type="dcterms:W3CDTF">2025-05-27T20:06:39Z</dcterms:created>
  <dcterms:modified xsi:type="dcterms:W3CDTF">2025-10-04T01:59:46Z</dcterms:modified>
</cp:coreProperties>
</file>