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oragrocompany-my.sharepoint.com/personal/fsanchez_foragro_com/Documents/Escritorio/"/>
    </mc:Choice>
  </mc:AlternateContent>
  <xr:revisionPtr revIDLastSave="2" documentId="11_96EBBFAA85FB9C2C4C58980F5201DAF7FF7A55FF" xr6:coauthVersionLast="47" xr6:coauthVersionMax="47" xr10:uidLastSave="{E1992C90-6525-45D1-AAAE-1AE634A90A1D}"/>
  <bookViews>
    <workbookView xWindow="-120" yWindow="-120" windowWidth="20730" windowHeight="11040" xr2:uid="{00000000-000D-0000-FFFF-FFFF00000000}"/>
  </bookViews>
  <sheets>
    <sheet name="Calcula sueldo Renta" sheetId="4" r:id="rId1"/>
    <sheet name="Calcula sueldo Renta (2)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5" i="4"/>
  <c r="C7" i="5"/>
  <c r="C6" i="5"/>
  <c r="C8" i="5" s="1"/>
  <c r="D10" i="4" l="1"/>
  <c r="C9" i="5"/>
  <c r="C10" i="5" s="1"/>
  <c r="D11" i="4" l="1"/>
  <c r="D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yec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de ISSS retenido en el año, recuerda que el sueldo maximo para el calculo del ISSS es de  $1000 mensuales </t>
        </r>
      </text>
    </comment>
    <comment ref="C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de AFP retenido en el año</t>
        </r>
      </text>
    </comment>
    <comment ref="C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Monto renta retenido en todo el año, esto es lo que tu empresa te ha retenido durante todo el año en las planillas de sueldos o pagos realizado </t>
        </r>
      </text>
    </comment>
    <comment ref="B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Art 33 de LISR Literal a) 
Puedes deducir hasta $800.00 por gastos medicos tuyos o de tus hijos </t>
        </r>
      </text>
    </comment>
    <comment ref="C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Art 33 de LISR Literal a) 
Puedes deducir hasta $800.00 por gastos medicos tuyos o de tus hijos 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Art 33 LISR Literal b)
Puedes deducir hasta $800 por gastos de educación tuyos o de tu grupo familiar 
</t>
        </r>
      </text>
    </comment>
  </commentList>
</comments>
</file>

<file path=xl/sharedStrings.xml><?xml version="1.0" encoding="utf-8"?>
<sst xmlns="http://schemas.openxmlformats.org/spreadsheetml/2006/main" count="59" uniqueCount="33">
  <si>
    <t xml:space="preserve">Calulador de Renta </t>
  </si>
  <si>
    <t xml:space="preserve">Sueldo </t>
  </si>
  <si>
    <t xml:space="preserve">Tipo                </t>
  </si>
  <si>
    <t>SEMANAL</t>
  </si>
  <si>
    <t>MENSUAL</t>
  </si>
  <si>
    <t>QUINCENAL</t>
  </si>
  <si>
    <t>Renta</t>
  </si>
  <si>
    <t xml:space="preserve">Total </t>
  </si>
  <si>
    <t>Isss(3%)</t>
  </si>
  <si>
    <t xml:space="preserve">Desde </t>
  </si>
  <si>
    <t xml:space="preserve">Hasta </t>
  </si>
  <si>
    <t xml:space="preserve">Cuota Fija </t>
  </si>
  <si>
    <t>% a Aplicar</t>
  </si>
  <si>
    <t>Sobre  el exceso:</t>
  </si>
  <si>
    <t xml:space="preserve">Calculo de Retenciones de Salariales, Isss, Afp y Renta </t>
  </si>
  <si>
    <t>Renta Gravada</t>
  </si>
  <si>
    <r>
      <t xml:space="preserve">Tabla de Retenciones, Mensual, Quincenal, Semanal
</t>
    </r>
    <r>
      <rPr>
        <sz val="11"/>
        <color theme="1"/>
        <rFont val="Calibri"/>
        <family val="2"/>
        <scheme val="minor"/>
      </rPr>
      <t>Decreto Ejecutivo 95 y Artículo 37 Ley del Impuesto sobre la Renta</t>
    </r>
    <r>
      <rPr>
        <sz val="16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 (No modificar a menos que el MH cambie la tabla)</t>
    </r>
  </si>
  <si>
    <t>Porcentajes de Retencion</t>
  </si>
  <si>
    <t>ISSS</t>
  </si>
  <si>
    <t>AFP</t>
  </si>
  <si>
    <t>Afp(7.25%)</t>
  </si>
  <si>
    <r>
      <t xml:space="preserve">Tipo 
</t>
    </r>
    <r>
      <rPr>
        <b/>
        <sz val="8"/>
        <color rgb="FF3F3F3F"/>
        <rFont val="Calibri"/>
        <family val="2"/>
        <scheme val="minor"/>
      </rPr>
      <t>(Escribe SEMANAL,QUINCENAL O ANUAL PARA CAMBIAR LA TABLA QUE SE APLICA )</t>
    </r>
  </si>
  <si>
    <t xml:space="preserve">ANUAL </t>
  </si>
  <si>
    <t xml:space="preserve">Salud </t>
  </si>
  <si>
    <t>Educación</t>
  </si>
  <si>
    <t xml:space="preserve">Calculo de Impuesto Sobre la Renta Persona Natural </t>
  </si>
  <si>
    <r>
      <t xml:space="preserve">Cálculo del impuesto de personas naturales, sucesiones o fideicomisos
</t>
    </r>
    <r>
      <rPr>
        <sz val="11"/>
        <color theme="1"/>
        <rFont val="Calibri"/>
        <family val="2"/>
        <scheme val="minor"/>
      </rPr>
      <t>Artículo 37 Ley del Impuesto sobre la Renta</t>
    </r>
    <r>
      <rPr>
        <sz val="16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 (No modificar a menos que el MH cambie la tabla)</t>
    </r>
  </si>
  <si>
    <t>Impuesto sobre la Renta</t>
  </si>
  <si>
    <t xml:space="preserve">Renta Retenida </t>
  </si>
  <si>
    <t xml:space="preserve">Sueldo Devengado </t>
  </si>
  <si>
    <t>Deducciones
 en Planilla</t>
  </si>
  <si>
    <t>Deducciones Art 33 LISR</t>
  </si>
  <si>
    <t xml:space="preserve">Total Devolución/a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</si>
</sst>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6"/>
      <color theme="4" tint="-0.249977111117893"/>
      <name val="Calibri"/>
      <family val="2"/>
      <scheme val="minor"/>
    </font>
    <font>
      <u/>
      <sz val="18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8"/>
      <color rgb="FF3F3F3F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0.59996337778862885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7" fillId="2" borderId="1" xfId="3" applyFont="1"/>
    <xf numFmtId="164" fontId="7" fillId="2" borderId="1" xfId="3" applyNumberFormat="1" applyFont="1"/>
    <xf numFmtId="0" fontId="7" fillId="2" borderId="3" xfId="3" applyFont="1" applyBorder="1"/>
    <xf numFmtId="164" fontId="7" fillId="2" borderId="4" xfId="3" applyNumberFormat="1" applyFont="1" applyBorder="1"/>
    <xf numFmtId="164" fontId="4" fillId="0" borderId="2" xfId="1" applyFont="1" applyBorder="1"/>
    <xf numFmtId="0" fontId="10" fillId="3" borderId="0" xfId="4" applyFont="1"/>
    <xf numFmtId="164" fontId="10" fillId="3" borderId="0" xfId="4" applyNumberFormat="1" applyFont="1"/>
    <xf numFmtId="0" fontId="11" fillId="4" borderId="0" xfId="0" applyFont="1" applyFill="1"/>
    <xf numFmtId="164" fontId="11" fillId="4" borderId="0" xfId="1" applyFont="1" applyFill="1"/>
    <xf numFmtId="9" fontId="11" fillId="4" borderId="0" xfId="2" applyFont="1" applyFill="1"/>
    <xf numFmtId="0" fontId="0" fillId="5" borderId="0" xfId="0" applyFill="1"/>
    <xf numFmtId="164" fontId="0" fillId="5" borderId="0" xfId="1" applyFont="1" applyFill="1"/>
    <xf numFmtId="9" fontId="0" fillId="5" borderId="0" xfId="2" applyFont="1" applyFill="1"/>
    <xf numFmtId="0" fontId="0" fillId="6" borderId="0" xfId="0" applyFill="1"/>
    <xf numFmtId="164" fontId="0" fillId="6" borderId="0" xfId="1" applyFont="1" applyFill="1"/>
    <xf numFmtId="9" fontId="0" fillId="6" borderId="0" xfId="2" applyFont="1" applyFill="1"/>
    <xf numFmtId="0" fontId="0" fillId="7" borderId="0" xfId="0" applyFill="1"/>
    <xf numFmtId="0" fontId="6" fillId="7" borderId="0" xfId="0" applyFont="1" applyFill="1"/>
    <xf numFmtId="0" fontId="17" fillId="2" borderId="1" xfId="3" applyFont="1"/>
    <xf numFmtId="164" fontId="17" fillId="2" borderId="1" xfId="3" applyNumberFormat="1" applyFont="1"/>
    <xf numFmtId="0" fontId="6" fillId="7" borderId="2" xfId="0" applyFont="1" applyFill="1" applyBorder="1"/>
    <xf numFmtId="10" fontId="19" fillId="7" borderId="2" xfId="2" applyNumberFormat="1" applyFont="1" applyFill="1" applyBorder="1"/>
    <xf numFmtId="0" fontId="7" fillId="2" borderId="3" xfId="3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11" fillId="4" borderId="13" xfId="0" applyFont="1" applyFill="1" applyBorder="1"/>
    <xf numFmtId="164" fontId="11" fillId="4" borderId="14" xfId="1" applyFont="1" applyFill="1" applyBorder="1"/>
    <xf numFmtId="9" fontId="11" fillId="4" borderId="14" xfId="2" applyFont="1" applyFill="1" applyBorder="1"/>
    <xf numFmtId="164" fontId="11" fillId="4" borderId="15" xfId="1" applyFont="1" applyFill="1" applyBorder="1"/>
    <xf numFmtId="0" fontId="11" fillId="4" borderId="16" xfId="0" applyFont="1" applyFill="1" applyBorder="1"/>
    <xf numFmtId="164" fontId="11" fillId="4" borderId="0" xfId="1" applyFont="1" applyFill="1" applyBorder="1"/>
    <xf numFmtId="9" fontId="11" fillId="4" borderId="0" xfId="2" applyFont="1" applyFill="1" applyBorder="1"/>
    <xf numFmtId="164" fontId="11" fillId="4" borderId="17" xfId="1" applyFont="1" applyFill="1" applyBorder="1"/>
    <xf numFmtId="0" fontId="11" fillId="4" borderId="18" xfId="0" applyFont="1" applyFill="1" applyBorder="1"/>
    <xf numFmtId="164" fontId="11" fillId="4" borderId="19" xfId="1" applyFont="1" applyFill="1" applyBorder="1"/>
    <xf numFmtId="9" fontId="11" fillId="4" borderId="19" xfId="2" applyFont="1" applyFill="1" applyBorder="1"/>
    <xf numFmtId="164" fontId="11" fillId="4" borderId="20" xfId="1" applyFont="1" applyFill="1" applyBorder="1"/>
    <xf numFmtId="0" fontId="3" fillId="3" borderId="21" xfId="4" applyBorder="1" applyAlignment="1">
      <alignment horizontal="left"/>
    </xf>
    <xf numFmtId="0" fontId="3" fillId="3" borderId="22" xfId="4" applyBorder="1" applyAlignment="1">
      <alignment horizontal="left"/>
    </xf>
    <xf numFmtId="0" fontId="21" fillId="7" borderId="23" xfId="0" applyFont="1" applyFill="1" applyBorder="1"/>
    <xf numFmtId="10" fontId="22" fillId="7" borderId="24" xfId="2" applyNumberFormat="1" applyFont="1" applyFill="1" applyBorder="1"/>
    <xf numFmtId="0" fontId="21" fillId="7" borderId="25" xfId="0" applyFont="1" applyFill="1" applyBorder="1"/>
    <xf numFmtId="10" fontId="22" fillId="7" borderId="26" xfId="2" applyNumberFormat="1" applyFont="1" applyFill="1" applyBorder="1"/>
    <xf numFmtId="0" fontId="7" fillId="2" borderId="27" xfId="3" applyFont="1" applyBorder="1" applyAlignment="1">
      <alignment horizontal="right"/>
    </xf>
    <xf numFmtId="0" fontId="7" fillId="2" borderId="1" xfId="3" applyFont="1" applyAlignment="1">
      <alignment horizontal="right"/>
    </xf>
    <xf numFmtId="0" fontId="13" fillId="7" borderId="0" xfId="0" applyFont="1" applyFill="1" applyAlignment="1">
      <alignment horizontal="center"/>
    </xf>
    <xf numFmtId="0" fontId="5" fillId="3" borderId="0" xfId="4" applyFont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4" fillId="7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7" fillId="2" borderId="28" xfId="3" applyFont="1" applyBorder="1" applyAlignment="1">
      <alignment horizontal="center"/>
    </xf>
    <xf numFmtId="0" fontId="7" fillId="2" borderId="9" xfId="3" applyFont="1" applyBorder="1" applyAlignment="1">
      <alignment horizontal="center"/>
    </xf>
    <xf numFmtId="0" fontId="12" fillId="7" borderId="29" xfId="0" applyFont="1" applyFill="1" applyBorder="1" applyAlignment="1">
      <alignment horizontal="center" vertical="center" wrapText="1"/>
    </xf>
    <xf numFmtId="0" fontId="12" fillId="7" borderId="30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23" fillId="2" borderId="32" xfId="3" applyFont="1" applyBorder="1" applyAlignment="1">
      <alignment horizontal="center" wrapText="1"/>
    </xf>
    <xf numFmtId="0" fontId="23" fillId="2" borderId="4" xfId="3" applyFont="1" applyBorder="1" applyAlignment="1">
      <alignment horizontal="center" wrapText="1"/>
    </xf>
    <xf numFmtId="0" fontId="17" fillId="2" borderId="3" xfId="3" applyFont="1" applyBorder="1" applyAlignment="1">
      <alignment horizontal="center"/>
    </xf>
    <xf numFmtId="0" fontId="17" fillId="2" borderId="27" xfId="3" applyFont="1" applyBorder="1" applyAlignment="1">
      <alignment horizontal="center"/>
    </xf>
    <xf numFmtId="0" fontId="7" fillId="2" borderId="3" xfId="3" applyFont="1" applyBorder="1" applyAlignment="1">
      <alignment horizontal="center"/>
    </xf>
    <xf numFmtId="0" fontId="7" fillId="2" borderId="27" xfId="3" applyFont="1" applyBorder="1" applyAlignment="1">
      <alignment horizontal="center"/>
    </xf>
    <xf numFmtId="0" fontId="3" fillId="3" borderId="11" xfId="4" applyBorder="1" applyAlignment="1">
      <alignment horizontal="center"/>
    </xf>
    <xf numFmtId="0" fontId="14" fillId="7" borderId="0" xfId="0" applyFont="1" applyFill="1" applyAlignment="1">
      <alignment wrapText="1"/>
    </xf>
    <xf numFmtId="0" fontId="18" fillId="7" borderId="0" xfId="5" applyFont="1" applyFill="1" applyAlignment="1" applyProtection="1"/>
    <xf numFmtId="0" fontId="16" fillId="7" borderId="0" xfId="5" applyFont="1" applyFill="1" applyAlignment="1" applyProtection="1"/>
  </cellXfs>
  <cellStyles count="6">
    <cellStyle name="Énfasis5" xfId="4" builtinId="45"/>
    <cellStyle name="Hipervínculo" xfId="5" builtinId="8"/>
    <cellStyle name="Moneda" xfId="1" builtinId="4"/>
    <cellStyle name="Normal" xfId="0" builtinId="0"/>
    <cellStyle name="Porcentaje" xfId="2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H5:M16" totalsRowShown="0">
  <tableColumns count="6">
    <tableColumn id="1" xr3:uid="{00000000-0010-0000-0000-000001000000}" name="Tipo                "/>
    <tableColumn id="2" xr3:uid="{00000000-0010-0000-0000-000002000000}" name="Desde " dataCellStyle="Moneda"/>
    <tableColumn id="3" xr3:uid="{00000000-0010-0000-0000-000003000000}" name="Hasta " dataCellStyle="Moneda"/>
    <tableColumn id="4" xr3:uid="{00000000-0010-0000-0000-000004000000}" name="Cuota Fija " dataCellStyle="Moneda"/>
    <tableColumn id="5" xr3:uid="{00000000-0010-0000-0000-000005000000}" name="% a Aplicar"/>
    <tableColumn id="6" xr3:uid="{00000000-0010-0000-0000-000006000000}" name="Sobre  el exceso:" dataCellStyle="Moneda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G5:L17" totalsRowShown="0">
  <tableColumns count="6">
    <tableColumn id="1" xr3:uid="{00000000-0010-0000-0100-000001000000}" name="Tipo                "/>
    <tableColumn id="2" xr3:uid="{00000000-0010-0000-0100-000002000000}" name="Desde " dataCellStyle="Moneda"/>
    <tableColumn id="3" xr3:uid="{00000000-0010-0000-0100-000003000000}" name="Hasta " dataCellStyle="Moneda"/>
    <tableColumn id="4" xr3:uid="{00000000-0010-0000-0100-000004000000}" name="Cuota Fija " dataCellStyle="Moneda"/>
    <tableColumn id="5" xr3:uid="{00000000-0010-0000-0100-000005000000}" name="% a Aplicar"/>
    <tableColumn id="6" xr3:uid="{00000000-0010-0000-0100-000006000000}" name="Sobre  el exceso:" dataCellStyle="Moneda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F14" sqref="F14"/>
    </sheetView>
  </sheetViews>
  <sheetFormatPr baseColWidth="10" defaultRowHeight="23.25" x14ac:dyDescent="0.35"/>
  <cols>
    <col min="1" max="1" width="11.42578125" style="17"/>
    <col min="2" max="2" width="18.28515625" style="18" customWidth="1"/>
    <col min="3" max="3" width="24" style="18" customWidth="1"/>
    <col min="4" max="4" width="17.140625" style="18" bestFit="1" customWidth="1"/>
    <col min="5" max="5" width="11.85546875" style="17" bestFit="1" customWidth="1"/>
    <col min="6" max="7" width="11.42578125" style="17"/>
    <col min="8" max="8" width="13.85546875" style="17" customWidth="1"/>
    <col min="9" max="13" width="16.28515625" style="17" customWidth="1"/>
    <col min="14" max="14" width="11.42578125" style="17"/>
    <col min="15" max="15" width="11.85546875" style="17" bestFit="1" customWidth="1"/>
    <col min="16" max="16384" width="11.42578125" style="17"/>
  </cols>
  <sheetData>
    <row r="1" spans="1:13" x14ac:dyDescent="0.35">
      <c r="A1" s="45" t="s">
        <v>25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5">
      <c r="H2" s="47" t="s">
        <v>26</v>
      </c>
      <c r="I2" s="48"/>
      <c r="J2" s="48"/>
      <c r="K2" s="48"/>
      <c r="L2" s="48"/>
      <c r="M2" s="49"/>
    </row>
    <row r="3" spans="1:13" ht="23.25" customHeight="1" x14ac:dyDescent="0.35">
      <c r="B3" s="46" t="s">
        <v>0</v>
      </c>
      <c r="C3" s="46"/>
      <c r="D3" s="46"/>
      <c r="H3" s="50"/>
      <c r="I3" s="51"/>
      <c r="J3" s="51"/>
      <c r="K3" s="51"/>
      <c r="L3" s="51"/>
      <c r="M3" s="52"/>
    </row>
    <row r="4" spans="1:13" ht="21" x14ac:dyDescent="0.35">
      <c r="B4" s="56" t="s">
        <v>29</v>
      </c>
      <c r="C4" s="57"/>
      <c r="D4" s="5"/>
      <c r="H4" s="53"/>
      <c r="I4" s="54"/>
      <c r="J4" s="54"/>
      <c r="K4" s="54"/>
      <c r="L4" s="54"/>
      <c r="M4" s="55"/>
    </row>
    <row r="5" spans="1:13" ht="24" customHeight="1" thickBot="1" x14ac:dyDescent="0.4">
      <c r="B5" s="58" t="s">
        <v>30</v>
      </c>
      <c r="C5" s="43" t="s">
        <v>8</v>
      </c>
      <c r="D5" s="2">
        <f>IF(D4&gt;12000,12000*$K$12,D4*$K$12)</f>
        <v>0</v>
      </c>
      <c r="H5" t="s">
        <v>2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ht="23.25" customHeight="1" x14ac:dyDescent="0.35">
      <c r="B6" s="59"/>
      <c r="C6" s="43" t="s">
        <v>20</v>
      </c>
      <c r="D6" s="2">
        <f>D4*K13</f>
        <v>0</v>
      </c>
      <c r="H6" s="25" t="s">
        <v>22</v>
      </c>
      <c r="I6" s="26">
        <v>0.01</v>
      </c>
      <c r="J6" s="26">
        <v>4064</v>
      </c>
      <c r="K6" s="26">
        <v>0</v>
      </c>
      <c r="L6" s="27">
        <v>0</v>
      </c>
      <c r="M6" s="28">
        <v>0</v>
      </c>
    </row>
    <row r="7" spans="1:13" ht="23.25" customHeight="1" x14ac:dyDescent="0.35">
      <c r="B7" s="60"/>
      <c r="C7" s="43" t="s">
        <v>28</v>
      </c>
      <c r="D7" s="2"/>
      <c r="H7" s="29" t="s">
        <v>22</v>
      </c>
      <c r="I7" s="30">
        <v>4064.01</v>
      </c>
      <c r="J7" s="30">
        <v>9142.86</v>
      </c>
      <c r="K7" s="30">
        <v>212.12</v>
      </c>
      <c r="L7" s="31">
        <v>0.1</v>
      </c>
      <c r="M7" s="32">
        <v>4064</v>
      </c>
    </row>
    <row r="8" spans="1:13" ht="21" x14ac:dyDescent="0.35">
      <c r="B8" s="61" t="s">
        <v>31</v>
      </c>
      <c r="C8" s="44" t="s">
        <v>23</v>
      </c>
      <c r="D8" s="2"/>
      <c r="H8" s="29" t="s">
        <v>22</v>
      </c>
      <c r="I8" s="30">
        <v>9142.8700000000008</v>
      </c>
      <c r="J8" s="30">
        <v>22857.14</v>
      </c>
      <c r="K8" s="30">
        <v>720</v>
      </c>
      <c r="L8" s="31">
        <v>0.2</v>
      </c>
      <c r="M8" s="32">
        <v>9142.86</v>
      </c>
    </row>
    <row r="9" spans="1:13" ht="21.75" thickBot="1" x14ac:dyDescent="0.4">
      <c r="B9" s="62"/>
      <c r="C9" s="44" t="s">
        <v>24</v>
      </c>
      <c r="D9" s="2"/>
      <c r="H9" s="33" t="s">
        <v>22</v>
      </c>
      <c r="I9" s="34">
        <v>22857.15</v>
      </c>
      <c r="J9" s="34">
        <v>1000000000</v>
      </c>
      <c r="K9" s="34">
        <v>3462.86</v>
      </c>
      <c r="L9" s="35">
        <v>0.3</v>
      </c>
      <c r="M9" s="36">
        <v>22857.14</v>
      </c>
    </row>
    <row r="10" spans="1:13" ht="21.75" thickBot="1" x14ac:dyDescent="0.4">
      <c r="B10" s="63" t="s">
        <v>15</v>
      </c>
      <c r="C10" s="64"/>
      <c r="D10" s="20">
        <f>D4-D5-D6-D8-D9</f>
        <v>0</v>
      </c>
    </row>
    <row r="11" spans="1:13" ht="23.25" customHeight="1" x14ac:dyDescent="0.35">
      <c r="B11" s="65" t="s">
        <v>27</v>
      </c>
      <c r="C11" s="66"/>
      <c r="D11" s="4" t="str">
        <f>IF(   AND($D$10&gt;=I6,$D$10&lt;=J6),K6+($D$10-M6)*L6,    IF(AND($D$10&gt;=I7,$D$10&lt;=J7),K7+($D$10-M7)*L7,       IF(AND($D$10&gt;=I8,$D$10&lt;=J8),K8+($D$10-M8)*L8,     IF(AND($D$10&gt;=I9,$D$10&lt;=J9),K9+($D$10-M9)*L9,"NO"))))</f>
        <v>NO</v>
      </c>
      <c r="J11" s="37" t="s">
        <v>17</v>
      </c>
      <c r="K11" s="38"/>
    </row>
    <row r="12" spans="1:13" ht="23.25" customHeight="1" x14ac:dyDescent="0.35">
      <c r="B12" s="6" t="s">
        <v>32</v>
      </c>
      <c r="C12" s="6"/>
      <c r="D12" s="7" t="e">
        <f>D11-D7</f>
        <v>#VALUE!</v>
      </c>
      <c r="J12" s="39" t="s">
        <v>18</v>
      </c>
      <c r="K12" s="40">
        <v>0.03</v>
      </c>
    </row>
    <row r="13" spans="1:13" ht="24" thickBot="1" x14ac:dyDescent="0.4">
      <c r="J13" s="41" t="s">
        <v>19</v>
      </c>
      <c r="K13" s="42">
        <v>7.2499999999999995E-2</v>
      </c>
    </row>
    <row r="14" spans="1:13" ht="15" x14ac:dyDescent="0.25">
      <c r="B14" s="68"/>
      <c r="C14" s="68"/>
      <c r="D14" s="68"/>
    </row>
    <row r="15" spans="1:13" ht="15" x14ac:dyDescent="0.25">
      <c r="B15" s="68"/>
      <c r="C15" s="68"/>
      <c r="D15" s="68"/>
    </row>
    <row r="16" spans="1:13" ht="23.25" customHeight="1" x14ac:dyDescent="0.35"/>
  </sheetData>
  <mergeCells count="8">
    <mergeCell ref="B4:C4"/>
    <mergeCell ref="B5:B7"/>
    <mergeCell ref="B8:B9"/>
    <mergeCell ref="B10:C10"/>
    <mergeCell ref="B11:C11"/>
    <mergeCell ref="A1:M1"/>
    <mergeCell ref="B3:D3"/>
    <mergeCell ref="H2:M4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E17" sqref="E17"/>
    </sheetView>
  </sheetViews>
  <sheetFormatPr baseColWidth="10" defaultRowHeight="23.25" x14ac:dyDescent="0.35"/>
  <cols>
    <col min="1" max="1" width="11.42578125" style="17"/>
    <col min="2" max="2" width="29.42578125" style="18" bestFit="1" customWidth="1"/>
    <col min="3" max="3" width="17.140625" style="18" bestFit="1" customWidth="1"/>
    <col min="4" max="4" width="11.85546875" style="17" bestFit="1" customWidth="1"/>
    <col min="5" max="6" width="11.42578125" style="17"/>
    <col min="7" max="7" width="13.85546875" style="17" customWidth="1"/>
    <col min="8" max="12" width="16.28515625" style="17" customWidth="1"/>
    <col min="13" max="13" width="11.42578125" style="17"/>
    <col min="14" max="14" width="11.85546875" style="17" bestFit="1" customWidth="1"/>
    <col min="15" max="16384" width="11.42578125" style="17"/>
  </cols>
  <sheetData>
    <row r="1" spans="1:12" x14ac:dyDescent="0.35">
      <c r="A1" s="45" t="s">
        <v>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35">
      <c r="G2" s="47" t="s">
        <v>16</v>
      </c>
      <c r="H2" s="48"/>
      <c r="I2" s="48"/>
      <c r="J2" s="48"/>
      <c r="K2" s="48"/>
      <c r="L2" s="49"/>
    </row>
    <row r="3" spans="1:12" ht="23.25" customHeight="1" x14ac:dyDescent="0.35">
      <c r="B3" s="46" t="s">
        <v>0</v>
      </c>
      <c r="C3" s="46"/>
      <c r="G3" s="50"/>
      <c r="H3" s="51"/>
      <c r="I3" s="51"/>
      <c r="J3" s="51"/>
      <c r="K3" s="51"/>
      <c r="L3" s="52"/>
    </row>
    <row r="4" spans="1:12" ht="21" x14ac:dyDescent="0.35">
      <c r="B4" s="3" t="s">
        <v>1</v>
      </c>
      <c r="C4" s="5"/>
      <c r="G4" s="53"/>
      <c r="H4" s="54"/>
      <c r="I4" s="54"/>
      <c r="J4" s="54"/>
      <c r="K4" s="54"/>
      <c r="L4" s="55"/>
    </row>
    <row r="5" spans="1:12" ht="44.25" x14ac:dyDescent="0.25">
      <c r="B5" s="23" t="s">
        <v>21</v>
      </c>
      <c r="C5" s="24" t="s">
        <v>3</v>
      </c>
      <c r="G5" t="s">
        <v>2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6" spans="1:12" ht="21" x14ac:dyDescent="0.35">
      <c r="B6" s="1" t="s">
        <v>8</v>
      </c>
      <c r="C6" s="2">
        <f>IF(C5="SEMANAL",IF(C4&gt;250,250*$J$20,C4*$J$20),IF(C5="QUINCENAL",IF(C4&gt;500,500*$J$20,C4*$J$20),IF(C5="MENSUAL",IF(C4&gt;1000,1000*$J$20,C4*$J$20),0)))</f>
        <v>0</v>
      </c>
      <c r="G6" s="8" t="s">
        <v>3</v>
      </c>
      <c r="H6" s="9">
        <v>0.01</v>
      </c>
      <c r="I6" s="9">
        <v>118</v>
      </c>
      <c r="J6" s="9">
        <v>0</v>
      </c>
      <c r="K6" s="10">
        <v>0</v>
      </c>
      <c r="L6" s="9">
        <v>0</v>
      </c>
    </row>
    <row r="7" spans="1:12" ht="21" x14ac:dyDescent="0.35">
      <c r="B7" s="1" t="s">
        <v>20</v>
      </c>
      <c r="C7" s="2">
        <f>C4*J21</f>
        <v>0</v>
      </c>
      <c r="G7" s="8" t="s">
        <v>3</v>
      </c>
      <c r="H7" s="9">
        <v>118.01</v>
      </c>
      <c r="I7" s="9">
        <v>223.81</v>
      </c>
      <c r="J7" s="9">
        <v>4.42</v>
      </c>
      <c r="K7" s="10">
        <v>0.1</v>
      </c>
      <c r="L7" s="9">
        <v>118</v>
      </c>
    </row>
    <row r="8" spans="1:12" ht="21" x14ac:dyDescent="0.35">
      <c r="B8" s="19" t="s">
        <v>15</v>
      </c>
      <c r="C8" s="20">
        <f>C4-C6-C7</f>
        <v>0</v>
      </c>
      <c r="G8" s="8" t="s">
        <v>3</v>
      </c>
      <c r="H8" s="9">
        <v>223.82</v>
      </c>
      <c r="I8" s="9">
        <v>509.52</v>
      </c>
      <c r="J8" s="9">
        <v>15</v>
      </c>
      <c r="K8" s="10">
        <v>0.2</v>
      </c>
      <c r="L8" s="9">
        <v>223.81</v>
      </c>
    </row>
    <row r="9" spans="1:12" ht="21" x14ac:dyDescent="0.35">
      <c r="B9" s="1" t="s">
        <v>6</v>
      </c>
      <c r="C9" s="4" t="str">
        <f>IF(C5="SEMANAL",IF(AND($C$8&gt;=H6,$C$8&lt;=I6),J6+($C$8-L6)*K6,IF(AND($C$8&gt;=H7,$C$8&lt;=I7),J7+($C$8-L7)*K7,IF(AND($C$8&gt;=H8,$C$8&lt;=I8),J8+($C$8-L8)*K8,IF(AND($C$8&gt;=H9,$C$8&lt;=I9),J9+($C$8-L9)*K9,"NO")))),IF(C5="QUINCENAL",IF(AND($C$8&gt;=H10,$C$8&lt;=I10),0,IF(AND($C$8&gt;=H11,$C$8&lt;=I11),J11+($C$8-L11)*K11,IF(AND($C$8&gt;=H12,$C$8&lt;=I12),J12+($C$8-L12)*K12,IF(AND($C$8&gt;=H13,$C$8&lt;=I13),J13+($C$8-L13)*K13,"NO")))),IF(AND($C$8&gt;=H14,$C$8&lt;=I14),0,IF(AND($C$8&gt;=H15,$C$8&lt;=I15),J15+($C$8-L15)*K15,IF(AND($C$8&gt;=H16,$C$8&lt;=I16),J16+($C$8-L16)*K16,IF(AND($C$8&gt;=H17,$C$8&lt;=I17),J17+($C$8-L17)*K17,"NO"))))))</f>
        <v>NO</v>
      </c>
      <c r="G9" s="8" t="s">
        <v>3</v>
      </c>
      <c r="H9" s="9">
        <v>509.53</v>
      </c>
      <c r="I9" s="9">
        <v>1000000000</v>
      </c>
      <c r="J9" s="9">
        <v>72.14</v>
      </c>
      <c r="K9" s="10">
        <v>0.3</v>
      </c>
      <c r="L9" s="9">
        <v>509.52</v>
      </c>
    </row>
    <row r="10" spans="1:12" ht="21" x14ac:dyDescent="0.35">
      <c r="B10" s="6" t="s">
        <v>7</v>
      </c>
      <c r="C10" s="7" t="e">
        <f>C8-C9</f>
        <v>#VALUE!</v>
      </c>
      <c r="G10" s="11" t="s">
        <v>5</v>
      </c>
      <c r="H10" s="12">
        <v>0</v>
      </c>
      <c r="I10" s="12">
        <v>236</v>
      </c>
      <c r="J10" s="12">
        <v>0</v>
      </c>
      <c r="K10" s="13">
        <v>0</v>
      </c>
      <c r="L10" s="12">
        <v>0</v>
      </c>
    </row>
    <row r="11" spans="1:12" ht="23.25" customHeight="1" x14ac:dyDescent="0.35">
      <c r="G11" s="11" t="s">
        <v>5</v>
      </c>
      <c r="H11" s="12">
        <v>236.01</v>
      </c>
      <c r="I11" s="12">
        <v>447.62</v>
      </c>
      <c r="J11" s="12">
        <v>8.83</v>
      </c>
      <c r="K11" s="13">
        <v>0.1</v>
      </c>
      <c r="L11" s="12">
        <v>236</v>
      </c>
    </row>
    <row r="12" spans="1:12" ht="23.25" customHeight="1" x14ac:dyDescent="0.25">
      <c r="B12" s="68"/>
      <c r="C12" s="68"/>
      <c r="G12" s="11" t="s">
        <v>5</v>
      </c>
      <c r="H12" s="12">
        <v>447.63</v>
      </c>
      <c r="I12" s="12">
        <v>1019.05</v>
      </c>
      <c r="J12" s="12">
        <v>30</v>
      </c>
      <c r="K12" s="13">
        <v>0.2</v>
      </c>
      <c r="L12" s="12">
        <v>447.62</v>
      </c>
    </row>
    <row r="13" spans="1:12" ht="15" x14ac:dyDescent="0.25">
      <c r="B13" s="68"/>
      <c r="C13" s="68"/>
      <c r="G13" s="11" t="s">
        <v>5</v>
      </c>
      <c r="H13" s="12">
        <v>1019.06</v>
      </c>
      <c r="I13" s="12">
        <v>1000000000</v>
      </c>
      <c r="J13" s="12">
        <v>144.28</v>
      </c>
      <c r="K13" s="13">
        <v>0.3</v>
      </c>
      <c r="L13" s="12">
        <v>1019.05</v>
      </c>
    </row>
    <row r="14" spans="1:12" x14ac:dyDescent="0.35">
      <c r="G14" s="14" t="s">
        <v>4</v>
      </c>
      <c r="H14" s="15">
        <v>0</v>
      </c>
      <c r="I14" s="15">
        <v>472</v>
      </c>
      <c r="J14" s="15">
        <v>0</v>
      </c>
      <c r="K14" s="16">
        <v>0</v>
      </c>
      <c r="L14" s="15">
        <v>0</v>
      </c>
    </row>
    <row r="15" spans="1:12" x14ac:dyDescent="0.35">
      <c r="G15" s="14" t="s">
        <v>4</v>
      </c>
      <c r="H15" s="15">
        <v>472.01</v>
      </c>
      <c r="I15" s="15">
        <v>895.24</v>
      </c>
      <c r="J15" s="15">
        <v>17.670000000000002</v>
      </c>
      <c r="K15" s="16">
        <v>0.1</v>
      </c>
      <c r="L15" s="15">
        <v>472</v>
      </c>
    </row>
    <row r="16" spans="1:12" ht="23.25" customHeight="1" x14ac:dyDescent="0.35">
      <c r="G16" s="14" t="s">
        <v>4</v>
      </c>
      <c r="H16" s="15">
        <v>895.25</v>
      </c>
      <c r="I16" s="15">
        <v>2038.1</v>
      </c>
      <c r="J16" s="15">
        <v>60</v>
      </c>
      <c r="K16" s="16">
        <v>0.2</v>
      </c>
      <c r="L16" s="15">
        <v>895.24</v>
      </c>
    </row>
    <row r="17" spans="2:12" ht="23.25" customHeight="1" x14ac:dyDescent="0.35">
      <c r="B17" s="69"/>
      <c r="C17" s="69"/>
      <c r="D17" s="69"/>
      <c r="G17" s="14" t="s">
        <v>4</v>
      </c>
      <c r="H17" s="15">
        <v>2038.11</v>
      </c>
      <c r="I17" s="15">
        <v>1000000000</v>
      </c>
      <c r="J17" s="15">
        <v>288.57</v>
      </c>
      <c r="K17" s="16">
        <v>0.3</v>
      </c>
      <c r="L17" s="15">
        <v>2038.1</v>
      </c>
    </row>
    <row r="18" spans="2:12" ht="18.75" customHeight="1" x14ac:dyDescent="0.3">
      <c r="B18" s="70"/>
      <c r="C18" s="70"/>
      <c r="D18" s="70"/>
    </row>
    <row r="19" spans="2:12" x14ac:dyDescent="0.35">
      <c r="I19" s="67" t="s">
        <v>17</v>
      </c>
      <c r="J19" s="67"/>
    </row>
    <row r="20" spans="2:12" x14ac:dyDescent="0.35">
      <c r="I20" s="21" t="s">
        <v>18</v>
      </c>
      <c r="J20" s="22">
        <v>0.03</v>
      </c>
    </row>
    <row r="21" spans="2:12" x14ac:dyDescent="0.35">
      <c r="I21" s="21" t="s">
        <v>19</v>
      </c>
      <c r="J21" s="22">
        <v>7.2499999999999995E-2</v>
      </c>
    </row>
  </sheetData>
  <mergeCells count="4">
    <mergeCell ref="I19:J19"/>
    <mergeCell ref="A1:L1"/>
    <mergeCell ref="G2:L4"/>
    <mergeCell ref="B3:C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 sueldo Renta</vt:lpstr>
      <vt:lpstr>Calcula sueldo Renta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</dc:creator>
  <cp:lastModifiedBy>Jose Francisco Sanchez</cp:lastModifiedBy>
  <dcterms:created xsi:type="dcterms:W3CDTF">2016-12-12T05:08:50Z</dcterms:created>
  <dcterms:modified xsi:type="dcterms:W3CDTF">2024-06-04T03:45:49Z</dcterms:modified>
</cp:coreProperties>
</file>