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SIMULATION" sheetId="2" r:id="rId5"/>
  </sheets>
  <definedNames/>
  <calcPr/>
  <extLst>
    <ext uri="GoogleSheetsCustomDataVersion2">
      <go:sheetsCustomData xmlns:go="http://customooxmlschemas.google.com/" r:id="rId6" roundtripDataChecksum="V08759hGLA0cnfGBOHpZVZhH7h1NW5fWH54RAbHo9IM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ID#AAABFtI1y3c
George Sidebotham    (2024-02-01 01:25:48)
the number of steps times the time step gives the total time.  So dt = t_total/steps.</t>
      </text>
    </comment>
    <comment authorId="0" ref="A9">
      <text>
        <t xml:space="preserve">======
ID#AAABFtI1y3Y
George Sidebotham    (2024-02-01 01:25:48)
Add this formula to increment time, then copy down to match the number of steps chosen.  Note:  there are "steps" intervals, but "steps+1" times.  (I call it the "fence/post Quiz")</t>
      </text>
    </comment>
    <comment authorId="0" ref="B5">
      <text>
        <t xml:space="preserve">======
ID#AAABFtI1y3U
George Sidebotham    (2024-02-01 01:25:48)
In an excel implementation, the number of steps is fixed and sets the number of rows (which is essentially a FOR-LOOP)</t>
      </text>
    </comment>
    <comment authorId="0" ref="B3">
      <text>
        <t xml:space="preserve">======
ID#AAABFtI1y3Q
George Sidebotham    (2024-02-01 01:25:48)
target time, converted to hours</t>
      </text>
    </comment>
    <comment authorId="0" ref="B2">
      <text>
        <t xml:space="preserve">======
ID#AAABFtI1y3M
George Sidebotham    (2024-02-01 01:25:48)
This is the time constant, converted to hours</t>
      </text>
    </comment>
    <comment authorId="0" ref="C8">
      <text>
        <t xml:space="preserve">======
ID#AAABFtI1y3I
George Sidebotham    (2024-02-01 01:25:48)
These columns just converting the dimensionless temperature into actual temperature, and calculate the individual terms in the energy balance.   When we do numerical simulations, we will call these "non-marching variables" that reflect nodal temperatures that do not have Capacitance.  Their behavior is governed by ALGEBRAIC equations that depend on the "marching variables".</t>
      </text>
    </comment>
    <comment authorId="0" ref="A29">
      <text>
        <t xml:space="preserve">======
ID#AAABFtI1y3E
George Sidebotham    (2024-02-01 01:25:48)
Be careful not to copy the q and T formulas into this row…  It is here to show a period of time at the set point</t>
      </text>
    </comment>
    <comment authorId="0" ref="B8">
      <text>
        <t xml:space="preserve">======
ID#AAABFtI1y3A
George Sidebotham    (2024-02-01 01:25:48)
NOTE:  This problem has a simple analytic solution.  Soon, we'll be conducting numerical simulations, and this 1st row will be an INITIAL CONDITION.  The next row will contain a formula (to be copied down) that implements the governing equation.
These will be called "Marching Variables" and reflect the temperature of "capacity-carrying nodes" whose behavior is governed by a 1st Order differential equation.</t>
      </text>
    </comment>
  </commentList>
  <extLst>
    <ext uri="GoogleSheetsCustomDataVersion2">
      <go:sheetsCustomData xmlns:go="http://customooxmlschemas.google.com/" r:id="rId1" roundtripDataSignature="AMtx7mgaevyyrgrjoEia/RAh8utgweiA0g=="/>
    </ext>
  </extLst>
</comments>
</file>

<file path=xl/sharedStrings.xml><?xml version="1.0" encoding="utf-8"?>
<sst xmlns="http://schemas.openxmlformats.org/spreadsheetml/2006/main" count="118" uniqueCount="114">
  <si>
    <t>NAME</t>
  </si>
  <si>
    <t>Alek Turkmen</t>
  </si>
  <si>
    <t>COLLABORATORS</t>
  </si>
  <si>
    <t>Jude Pizzone, (Shreyas Krish)</t>
  </si>
  <si>
    <t>INPUTS</t>
  </si>
  <si>
    <t>ENTER DATA/FORMULAS</t>
  </si>
  <si>
    <t>INPUT PARAMETERS</t>
  </si>
  <si>
    <t>W'e</t>
  </si>
  <si>
    <t>W, electrical input power at full power)</t>
  </si>
  <si>
    <t>W_glass</t>
  </si>
  <si>
    <t>lb, weight of empty tank</t>
  </si>
  <si>
    <t>Geometry (outer dims)</t>
  </si>
  <si>
    <t>L</t>
  </si>
  <si>
    <t>m, length of tank</t>
  </si>
  <si>
    <t>W</t>
  </si>
  <si>
    <t>m, width of tank</t>
  </si>
  <si>
    <t>H</t>
  </si>
  <si>
    <t>m, height of tank</t>
  </si>
  <si>
    <t>Fixed Temperatures</t>
  </si>
  <si>
    <t>T_initial</t>
  </si>
  <si>
    <t>oC, initial temperature</t>
  </si>
  <si>
    <t>T_inf</t>
  </si>
  <si>
    <t>oC, ambient temperature (assumed constant)</t>
  </si>
  <si>
    <t>T_set</t>
  </si>
  <si>
    <t>oC, set point temperature (target)</t>
  </si>
  <si>
    <t>Thermal Properties</t>
  </si>
  <si>
    <t>I chose to do annealed glass</t>
  </si>
  <si>
    <t>rho_glass</t>
  </si>
  <si>
    <t>kg/m^3, density of glass</t>
  </si>
  <si>
    <t>CITE SOURCE HERE</t>
  </si>
  <si>
    <t>c_glass</t>
  </si>
  <si>
    <t>J/kg/K, specific heat of glass</t>
  </si>
  <si>
    <t>https://www.omnicalculator.com/construction/glass-weight#:~:text=Annealed%20glass%20is%20typically%20set,is%20around%202%2C520%20kg%2Fm%C2%B3.</t>
  </si>
  <si>
    <t>rho_H2O</t>
  </si>
  <si>
    <t>kg/m^3, density of H2O</t>
  </si>
  <si>
    <t>c_H2O</t>
  </si>
  <si>
    <t>J/kg/K, specific heat of H2O</t>
  </si>
  <si>
    <t>Heat Transfer Coefficients</t>
  </si>
  <si>
    <t>U_surface</t>
  </si>
  <si>
    <t>W/m^2/K, HT coef for H2O surface</t>
  </si>
  <si>
    <t>U_sides</t>
  </si>
  <si>
    <t>W/m^2/K, HT coef for outside wall</t>
  </si>
  <si>
    <t>U_floor</t>
  </si>
  <si>
    <t>W/m^2/K, HT coef for floor</t>
  </si>
  <si>
    <t>DERIVED PARAMETERS</t>
  </si>
  <si>
    <t>v=m/d</t>
  </si>
  <si>
    <t>v=t*A</t>
  </si>
  <si>
    <t>M_glass</t>
  </si>
  <si>
    <t>kg, mass of glass</t>
  </si>
  <si>
    <t>m=v*d</t>
  </si>
  <si>
    <t>A_glass</t>
  </si>
  <si>
    <t>m^2, outer area of glass</t>
  </si>
  <si>
    <t>t_glass</t>
  </si>
  <si>
    <t>m, thickness of glass</t>
  </si>
  <si>
    <t>M_H2O</t>
  </si>
  <si>
    <t>kg, mass of H2O</t>
  </si>
  <si>
    <t>Asurf = Afloor</t>
  </si>
  <si>
    <t>m^2, surface area of floor and surface</t>
  </si>
  <si>
    <t>Asides</t>
  </si>
  <si>
    <t>m^2, surface area of outside side walls</t>
  </si>
  <si>
    <t>CAPACITANCES</t>
  </si>
  <si>
    <t>C_glass</t>
  </si>
  <si>
    <t>J/K, total capacitance of glass</t>
  </si>
  <si>
    <t>C_H2O</t>
  </si>
  <si>
    <t>J/K, total capacitance of H2O</t>
  </si>
  <si>
    <t>C_lump</t>
  </si>
  <si>
    <t>J/K, total lumped capacitance</t>
  </si>
  <si>
    <t>RESISTANCES</t>
  </si>
  <si>
    <t>R_surface</t>
  </si>
  <si>
    <t>K/W, thermal resistance at surface</t>
  </si>
  <si>
    <t>R_side</t>
  </si>
  <si>
    <t>K/W, thermal resistance at side wall</t>
  </si>
  <si>
    <t>R_floor</t>
  </si>
  <si>
    <t>K/W, thermal resistance at floor</t>
  </si>
  <si>
    <t>R_equiv</t>
  </si>
  <si>
    <t>K/W, equivalent thermal resistance</t>
  </si>
  <si>
    <t>TIME CONSTANT</t>
  </si>
  <si>
    <t>tau</t>
  </si>
  <si>
    <t>sec, time constant of lumped node</t>
  </si>
  <si>
    <t>STEADY-STATE (even tho' you don't reach it…)</t>
  </si>
  <si>
    <t>T_ss</t>
  </si>
  <si>
    <t>oC, steady state temperature (if heater left on)</t>
  </si>
  <si>
    <t>TARGET</t>
  </si>
  <si>
    <r>
      <rPr>
        <rFont val="Symbol"/>
        <color theme="1"/>
        <sz val="11.0"/>
      </rPr>
      <t>q</t>
    </r>
    <r>
      <rPr>
        <rFont val="Calibri"/>
        <color theme="1"/>
        <sz val="11.0"/>
      </rPr>
      <t>_target</t>
    </r>
  </si>
  <si>
    <t>dimensionless temperature when set point is reached</t>
  </si>
  <si>
    <t>RESULTS</t>
  </si>
  <si>
    <t>time to target</t>
  </si>
  <si>
    <t>sec, time to reach target temperature</t>
  </si>
  <si>
    <t>hours</t>
  </si>
  <si>
    <t>W'e_reset</t>
  </si>
  <si>
    <t>W, power to maintain target</t>
  </si>
  <si>
    <t>GENERATE A PLOT OF TEMPERATURE VS TIME</t>
  </si>
  <si>
    <t>hour, time constant (from MAIN)</t>
  </si>
  <si>
    <t>t_target</t>
  </si>
  <si>
    <t>hours, time to target (from MAIN)</t>
  </si>
  <si>
    <t>tss</t>
  </si>
  <si>
    <t>rtop</t>
  </si>
  <si>
    <t>steps</t>
  </si>
  <si>
    <t>number of steps chosen for plot (like length of linspace)</t>
  </si>
  <si>
    <t>tstart</t>
  </si>
  <si>
    <t>rside</t>
  </si>
  <si>
    <t>dt</t>
  </si>
  <si>
    <t>hours, time step between points</t>
  </si>
  <si>
    <t>rfloor</t>
  </si>
  <si>
    <t>time (hr)</t>
  </si>
  <si>
    <t>q</t>
  </si>
  <si>
    <t>T (oC)</t>
  </si>
  <si>
    <t>Q'top (W)</t>
  </si>
  <si>
    <t>Q'side (W)</t>
  </si>
  <si>
    <t>Q'floor (W)</t>
  </si>
  <si>
    <t>Q'net (W)</t>
  </si>
  <si>
    <t>Watts (W)</t>
  </si>
  <si>
    <t>ENTER FORMULAS INTO THIS ROW, THEN COPY DOWN, THEN MAKE A FORMATTED PLOT OF TEMP VS TIME, AND OF THE 4 HEAT TRANSFER VS TIME</t>
  </si>
  <si>
    <t>THIS ROW IS TO SHOW TIME AT SET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</si>
</sst>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i/>
      <u/>
      <sz val="11.0"/>
      <color theme="1"/>
      <name val="Calibri"/>
    </font>
    <font>
      <sz val="11.0"/>
      <color theme="1"/>
      <name val="Noto Sans Symbols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/>
    </xf>
    <xf borderId="2" fillId="2" fontId="2" numFmtId="0" xfId="0" applyBorder="1" applyFont="1"/>
    <xf borderId="0" fillId="0" fontId="2" numFmtId="0" xfId="0" applyAlignment="1" applyFont="1">
      <alignment horizontal="center"/>
    </xf>
    <xf borderId="3" fillId="3" fontId="2" numFmtId="0" xfId="0" applyBorder="1" applyFill="1" applyFont="1"/>
    <xf borderId="3" fillId="2" fontId="2" numFmtId="0" xfId="0" applyBorder="1" applyFont="1"/>
    <xf borderId="0" fillId="0" fontId="3" numFmtId="0" xfId="0" applyFont="1"/>
    <xf borderId="2" fillId="0" fontId="2" numFmtId="0" xfId="0" applyAlignment="1" applyBorder="1" applyFont="1">
      <alignment horizontal="right"/>
    </xf>
    <xf borderId="2" fillId="3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2" fillId="2" fontId="2" numFmtId="3" xfId="0" applyAlignment="1" applyBorder="1" applyFont="1" applyNumberFormat="1">
      <alignment horizontal="center"/>
    </xf>
    <xf borderId="2" fillId="2" fontId="2" numFmtId="0" xfId="0" applyAlignment="1" applyBorder="1" applyFont="1">
      <alignment horizontal="center"/>
    </xf>
    <xf borderId="2" fillId="3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T (oC)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SIMULATION!$A$8:$A$28</c:f>
            </c:numRef>
          </c:xVal>
          <c:yVal>
            <c:numRef>
              <c:f>SIMULATION!$C$8:$C$28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129599"/>
        <c:axId val="1399692730"/>
      </c:scatterChart>
      <c:valAx>
        <c:axId val="630129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(hr)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9692730"/>
      </c:valAx>
      <c:valAx>
        <c:axId val="1399692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 (oC)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3012959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Q'top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SIMULATION!$A$8:$A$28</c:f>
            </c:numRef>
          </c:xVal>
          <c:yVal>
            <c:numRef>
              <c:f>SIMULATION!$D$8:$D$28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73229"/>
        <c:axId val="1399379492"/>
      </c:scatterChart>
      <c:valAx>
        <c:axId val="6945732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(hr)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9379492"/>
      </c:valAx>
      <c:valAx>
        <c:axId val="1399379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Watts (W)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457322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Q'side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SIMULATION!$A$8:$A$28</c:f>
            </c:numRef>
          </c:xVal>
          <c:yVal>
            <c:numRef>
              <c:f>SIMULATION!$E$8:$E$28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31891"/>
        <c:axId val="1429403433"/>
      </c:scatterChart>
      <c:valAx>
        <c:axId val="5282318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(hr)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9403433"/>
      </c:valAx>
      <c:valAx>
        <c:axId val="1429403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Watts (W)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823189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Q'floor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SIMULATION!$A$8:$A$28</c:f>
            </c:numRef>
          </c:xVal>
          <c:yVal>
            <c:numRef>
              <c:f>SIMULATION!$F$8:$F$28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55312"/>
        <c:axId val="1167965687"/>
      </c:scatterChart>
      <c:valAx>
        <c:axId val="8561553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(hr)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7965687"/>
      </c:valAx>
      <c:valAx>
        <c:axId val="1167965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Watts (W)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6155312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Q'net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SIMULATION!$A$8:$A$28</c:f>
            </c:numRef>
          </c:xVal>
          <c:yVal>
            <c:numRef>
              <c:f>SIMULATION!$G$8:$G$28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262004"/>
        <c:axId val="1828101681"/>
      </c:scatterChart>
      <c:valAx>
        <c:axId val="9432620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time (hr)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8101681"/>
      </c:valAx>
      <c:valAx>
        <c:axId val="1828101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Watts (W)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326200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30</xdr:row>
      <xdr:rowOff>28575</xdr:rowOff>
    </xdr:from>
    <xdr:ext cx="2819400" cy="17716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171450</xdr:colOff>
      <xdr:row>7</xdr:row>
      <xdr:rowOff>171450</xdr:rowOff>
    </xdr:from>
    <xdr:ext cx="3105150" cy="2095500"/>
    <xdr:graphicFrame>
      <xdr:nvGraphicFramePr>
        <xdr:cNvPr id="88394619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542925</xdr:colOff>
      <xdr:row>8</xdr:row>
      <xdr:rowOff>57150</xdr:rowOff>
    </xdr:from>
    <xdr:ext cx="2524125" cy="1971675"/>
    <xdr:graphicFrame>
      <xdr:nvGraphicFramePr>
        <xdr:cNvPr id="79909086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390525</xdr:colOff>
      <xdr:row>20</xdr:row>
      <xdr:rowOff>85725</xdr:rowOff>
    </xdr:from>
    <xdr:ext cx="2514600" cy="1943100"/>
    <xdr:graphicFrame>
      <xdr:nvGraphicFramePr>
        <xdr:cNvPr id="130709412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219075</xdr:colOff>
      <xdr:row>21</xdr:row>
      <xdr:rowOff>57150</xdr:rowOff>
    </xdr:from>
    <xdr:ext cx="2628900" cy="1695450"/>
    <xdr:graphicFrame>
      <xdr:nvGraphicFramePr>
        <xdr:cNvPr id="47409219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466725</xdr:colOff>
      <xdr:row>31</xdr:row>
      <xdr:rowOff>85725</xdr:rowOff>
    </xdr:from>
    <xdr:ext cx="4343400" cy="2714625"/>
    <xdr:graphicFrame>
      <xdr:nvGraphicFramePr>
        <xdr:cNvPr id="430586553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5.43"/>
    <col customWidth="1" min="3" max="3" width="38.57"/>
    <col customWidth="1" min="4" max="26" width="8.71"/>
  </cols>
  <sheetData>
    <row r="1" ht="14.25" customHeight="1">
      <c r="A1" s="1" t="s">
        <v>0</v>
      </c>
      <c r="B1" s="2" t="s">
        <v>1</v>
      </c>
    </row>
    <row r="2" ht="14.25" customHeight="1">
      <c r="A2" s="1" t="s">
        <v>2</v>
      </c>
      <c r="B2" s="3" t="s">
        <v>3</v>
      </c>
      <c r="C2" s="4"/>
      <c r="D2" s="4"/>
      <c r="E2" s="4"/>
    </row>
    <row r="3" ht="14.25" customHeight="1">
      <c r="B3" s="5"/>
      <c r="C3" s="6" t="s">
        <v>4</v>
      </c>
    </row>
    <row r="4" ht="14.25" customHeight="1">
      <c r="B4" s="5"/>
      <c r="C4" s="7" t="s">
        <v>5</v>
      </c>
      <c r="D4" s="7"/>
    </row>
    <row r="5" ht="14.25" customHeight="1">
      <c r="A5" s="8" t="s">
        <v>6</v>
      </c>
      <c r="B5" s="5"/>
    </row>
    <row r="6" ht="14.25" customHeight="1">
      <c r="A6" s="9" t="s">
        <v>7</v>
      </c>
      <c r="B6" s="10">
        <v>100.0</v>
      </c>
      <c r="C6" s="1" t="s">
        <v>8</v>
      </c>
    </row>
    <row r="7" ht="14.25" customHeight="1">
      <c r="A7" s="9" t="s">
        <v>9</v>
      </c>
      <c r="B7" s="10">
        <f>10</f>
        <v>10</v>
      </c>
      <c r="C7" s="1" t="s">
        <v>10</v>
      </c>
    </row>
    <row r="8" ht="14.25" customHeight="1">
      <c r="A8" s="1" t="s">
        <v>11</v>
      </c>
      <c r="B8" s="5"/>
    </row>
    <row r="9" ht="14.25" customHeight="1">
      <c r="A9" s="9" t="s">
        <v>12</v>
      </c>
      <c r="B9" s="10">
        <f>20*0.0254</f>
        <v>0.508</v>
      </c>
      <c r="C9" s="1" t="s">
        <v>13</v>
      </c>
    </row>
    <row r="10" ht="14.25" customHeight="1">
      <c r="A10" s="9" t="s">
        <v>14</v>
      </c>
      <c r="B10" s="10">
        <f>10*0.0254</f>
        <v>0.254</v>
      </c>
      <c r="C10" s="1" t="s">
        <v>15</v>
      </c>
    </row>
    <row r="11" ht="14.25" customHeight="1">
      <c r="A11" s="9" t="s">
        <v>16</v>
      </c>
      <c r="B11" s="10">
        <f>12*0.0254</f>
        <v>0.3048</v>
      </c>
      <c r="C11" s="1" t="s">
        <v>17</v>
      </c>
    </row>
    <row r="12" ht="14.25" customHeight="1">
      <c r="A12" s="11" t="s">
        <v>18</v>
      </c>
      <c r="B12" s="5"/>
    </row>
    <row r="13" ht="14.25" customHeight="1">
      <c r="A13" s="9" t="s">
        <v>19</v>
      </c>
      <c r="B13" s="10">
        <v>15.0</v>
      </c>
      <c r="C13" s="1" t="s">
        <v>20</v>
      </c>
    </row>
    <row r="14" ht="14.25" customHeight="1">
      <c r="A14" s="9" t="s">
        <v>21</v>
      </c>
      <c r="B14" s="10">
        <v>21.0</v>
      </c>
      <c r="C14" s="1" t="s">
        <v>22</v>
      </c>
    </row>
    <row r="15" ht="14.25" customHeight="1">
      <c r="A15" s="9" t="s">
        <v>23</v>
      </c>
      <c r="B15" s="10">
        <v>27.0</v>
      </c>
      <c r="C15" s="1" t="s">
        <v>24</v>
      </c>
    </row>
    <row r="16" ht="14.25" customHeight="1">
      <c r="A16" s="11" t="s">
        <v>25</v>
      </c>
      <c r="B16" s="5"/>
      <c r="D16" s="1" t="s">
        <v>26</v>
      </c>
    </row>
    <row r="17" ht="14.25" customHeight="1">
      <c r="A17" s="9" t="s">
        <v>27</v>
      </c>
      <c r="B17" s="12">
        <v>2520.0</v>
      </c>
      <c r="C17" s="1" t="s">
        <v>28</v>
      </c>
      <c r="D17" s="7" t="s">
        <v>29</v>
      </c>
      <c r="E17" s="7"/>
    </row>
    <row r="18" ht="14.25" customHeight="1">
      <c r="A18" s="9" t="s">
        <v>30</v>
      </c>
      <c r="B18" s="13">
        <v>720.0</v>
      </c>
      <c r="C18" s="1" t="s">
        <v>31</v>
      </c>
      <c r="D18" s="1" t="s">
        <v>32</v>
      </c>
    </row>
    <row r="19" ht="14.25" customHeight="1">
      <c r="A19" s="9" t="s">
        <v>33</v>
      </c>
      <c r="B19" s="10">
        <v>999.0</v>
      </c>
      <c r="C19" s="1" t="s">
        <v>34</v>
      </c>
    </row>
    <row r="20" ht="14.25" customHeight="1">
      <c r="A20" s="9" t="s">
        <v>35</v>
      </c>
      <c r="B20" s="10">
        <v>4200.0</v>
      </c>
      <c r="C20" s="1" t="s">
        <v>36</v>
      </c>
    </row>
    <row r="21" ht="14.25" customHeight="1">
      <c r="A21" s="11" t="s">
        <v>37</v>
      </c>
      <c r="B21" s="5"/>
    </row>
    <row r="22" ht="14.25" customHeight="1">
      <c r="A22" s="9" t="s">
        <v>38</v>
      </c>
      <c r="B22" s="10">
        <v>13.0</v>
      </c>
      <c r="C22" s="1" t="s">
        <v>39</v>
      </c>
    </row>
    <row r="23" ht="14.25" customHeight="1">
      <c r="A23" s="9" t="s">
        <v>40</v>
      </c>
      <c r="B23" s="10">
        <v>8.5</v>
      </c>
      <c r="C23" s="1" t="s">
        <v>41</v>
      </c>
    </row>
    <row r="24" ht="14.25" customHeight="1">
      <c r="A24" s="9" t="s">
        <v>42</v>
      </c>
      <c r="B24" s="10">
        <v>3.0</v>
      </c>
      <c r="C24" s="1" t="s">
        <v>43</v>
      </c>
    </row>
    <row r="25" ht="14.25" customHeight="1">
      <c r="B25" s="5"/>
    </row>
    <row r="26" ht="14.25" customHeight="1">
      <c r="A26" s="1" t="s">
        <v>44</v>
      </c>
      <c r="B26" s="5"/>
      <c r="D26" s="1" t="s">
        <v>45</v>
      </c>
      <c r="E26" s="1" t="s">
        <v>46</v>
      </c>
    </row>
    <row r="27" ht="14.25" customHeight="1">
      <c r="A27" s="9" t="s">
        <v>47</v>
      </c>
      <c r="B27" s="13">
        <f>B7*0.453592</f>
        <v>4.53592</v>
      </c>
      <c r="C27" s="1" t="s">
        <v>48</v>
      </c>
      <c r="D27" s="1" t="s">
        <v>49</v>
      </c>
    </row>
    <row r="28" ht="14.25" customHeight="1">
      <c r="A28" s="9" t="s">
        <v>50</v>
      </c>
      <c r="B28" s="13">
        <f>2*B10*B11+2*B9*B11+B10*B9</f>
        <v>0.5935472</v>
      </c>
      <c r="C28" s="1" t="s">
        <v>51</v>
      </c>
    </row>
    <row r="29" ht="14.25" customHeight="1">
      <c r="A29" s="9" t="s">
        <v>52</v>
      </c>
      <c r="B29" s="13">
        <f>B27/(B17*B28)</f>
        <v>0.003032561276</v>
      </c>
      <c r="C29" s="1" t="s">
        <v>53</v>
      </c>
    </row>
    <row r="30" ht="14.25" customHeight="1">
      <c r="A30" s="9" t="s">
        <v>54</v>
      </c>
      <c r="B30" s="13">
        <f>B9*B10*B11*B19</f>
        <v>39.28962465</v>
      </c>
      <c r="C30" s="1" t="s">
        <v>55</v>
      </c>
    </row>
    <row r="31" ht="14.25" customHeight="1">
      <c r="A31" s="9" t="s">
        <v>56</v>
      </c>
      <c r="B31" s="13">
        <f>B10*B9</f>
        <v>0.129032</v>
      </c>
      <c r="C31" s="1" t="s">
        <v>57</v>
      </c>
    </row>
    <row r="32" ht="14.25" customHeight="1">
      <c r="A32" s="9" t="s">
        <v>58</v>
      </c>
      <c r="B32" s="13">
        <f>2*B10*B11+2*B9*B11</f>
        <v>0.4645152</v>
      </c>
      <c r="C32" s="1" t="s">
        <v>59</v>
      </c>
    </row>
    <row r="33" ht="14.25" customHeight="1">
      <c r="A33" s="1" t="s">
        <v>60</v>
      </c>
      <c r="B33" s="5"/>
    </row>
    <row r="34" ht="14.25" customHeight="1">
      <c r="A34" s="9" t="s">
        <v>61</v>
      </c>
      <c r="B34" s="13">
        <f>B18*B27</f>
        <v>3265.8624</v>
      </c>
      <c r="C34" s="1" t="s">
        <v>62</v>
      </c>
    </row>
    <row r="35" ht="14.25" customHeight="1">
      <c r="A35" s="9" t="s">
        <v>63</v>
      </c>
      <c r="B35" s="13">
        <f>B20*B30</f>
        <v>165016.4235</v>
      </c>
      <c r="C35" s="1" t="s">
        <v>64</v>
      </c>
    </row>
    <row r="36" ht="14.25" customHeight="1">
      <c r="A36" s="9" t="s">
        <v>65</v>
      </c>
      <c r="B36" s="13">
        <f>B35+B34</f>
        <v>168282.2859</v>
      </c>
      <c r="C36" s="1" t="s">
        <v>66</v>
      </c>
    </row>
    <row r="37" ht="14.25" customHeight="1">
      <c r="A37" s="9" t="s">
        <v>67</v>
      </c>
    </row>
    <row r="38" ht="14.25" customHeight="1">
      <c r="A38" s="9" t="s">
        <v>68</v>
      </c>
      <c r="B38" s="13">
        <f t="shared" ref="B38:B39" si="1">1/(B22*B31)</f>
        <v>0.5961550385</v>
      </c>
      <c r="C38" s="1" t="s">
        <v>69</v>
      </c>
    </row>
    <row r="39" ht="14.25" customHeight="1">
      <c r="A39" s="9" t="s">
        <v>70</v>
      </c>
      <c r="B39" s="13">
        <f t="shared" si="1"/>
        <v>0.2532684804</v>
      </c>
      <c r="C39" s="1" t="s">
        <v>71</v>
      </c>
    </row>
    <row r="40" ht="14.25" customHeight="1">
      <c r="A40" s="9" t="s">
        <v>72</v>
      </c>
      <c r="B40" s="13">
        <f>1/(B24*B31)</f>
        <v>2.5833385</v>
      </c>
      <c r="C40" s="1" t="s">
        <v>73</v>
      </c>
    </row>
    <row r="41" ht="14.25" customHeight="1">
      <c r="A41" s="9" t="s">
        <v>74</v>
      </c>
      <c r="B41" s="13">
        <f>1/((1/B38)+(1/B39)+(1/B40))</f>
        <v>0.1663093455</v>
      </c>
      <c r="C41" s="1" t="s">
        <v>75</v>
      </c>
    </row>
    <row r="42" ht="14.25" customHeight="1">
      <c r="A42" s="1" t="s">
        <v>76</v>
      </c>
      <c r="B42" s="5"/>
    </row>
    <row r="43" ht="14.25" customHeight="1">
      <c r="A43" s="9" t="s">
        <v>77</v>
      </c>
      <c r="B43" s="13">
        <f>B36*B41</f>
        <v>27986.91683</v>
      </c>
      <c r="C43" s="1" t="s">
        <v>78</v>
      </c>
    </row>
    <row r="44" ht="14.25" customHeight="1">
      <c r="A44" s="1" t="s">
        <v>79</v>
      </c>
      <c r="B44" s="5"/>
    </row>
    <row r="45" ht="14.25" customHeight="1">
      <c r="A45" s="9" t="s">
        <v>80</v>
      </c>
      <c r="B45" s="13">
        <f>B14+B41*B6</f>
        <v>37.63093455</v>
      </c>
      <c r="C45" s="1" t="s">
        <v>81</v>
      </c>
    </row>
    <row r="46" ht="14.25" customHeight="1">
      <c r="A46" s="1" t="s">
        <v>82</v>
      </c>
      <c r="B46" s="5"/>
    </row>
    <row r="47" ht="14.25" customHeight="1">
      <c r="A47" s="9" t="s">
        <v>83</v>
      </c>
      <c r="B47" s="13">
        <f>(B15-B45)/(B13-B45)</f>
        <v>0.4697523439</v>
      </c>
      <c r="C47" s="1" t="s">
        <v>84</v>
      </c>
    </row>
    <row r="48" ht="14.25" customHeight="1">
      <c r="B48" s="5"/>
    </row>
    <row r="49" ht="14.25" customHeight="1">
      <c r="A49" s="1" t="s">
        <v>85</v>
      </c>
      <c r="B49" s="5"/>
    </row>
    <row r="50" ht="14.25" customHeight="1">
      <c r="A50" s="9" t="s">
        <v>86</v>
      </c>
      <c r="B50" s="13">
        <f>-LN(B47)*B43</f>
        <v>21145.50524</v>
      </c>
      <c r="C50" s="1" t="s">
        <v>87</v>
      </c>
    </row>
    <row r="51" ht="14.25" customHeight="1">
      <c r="A51" s="9" t="s">
        <v>86</v>
      </c>
      <c r="B51" s="13">
        <f>B50/3600</f>
        <v>5.873751456</v>
      </c>
      <c r="C51" s="1" t="s">
        <v>88</v>
      </c>
    </row>
    <row r="52" ht="14.25" customHeight="1">
      <c r="A52" s="9" t="s">
        <v>89</v>
      </c>
      <c r="B52" s="13">
        <f>(B15-B14)/B41</f>
        <v>36.0773472</v>
      </c>
      <c r="C52" s="1" t="s">
        <v>90</v>
      </c>
    </row>
    <row r="53" ht="14.25" customHeight="1">
      <c r="B53" s="5"/>
    </row>
    <row r="54" ht="14.25" customHeight="1">
      <c r="B54" s="5"/>
    </row>
    <row r="55" ht="14.25" customHeight="1">
      <c r="B55" s="5"/>
    </row>
    <row r="56" ht="14.25" customHeight="1">
      <c r="B56" s="5"/>
    </row>
    <row r="57" ht="14.25" customHeight="1">
      <c r="B57" s="5"/>
    </row>
    <row r="58" ht="14.25" customHeight="1">
      <c r="B58" s="5"/>
    </row>
    <row r="59" ht="14.25" customHeight="1">
      <c r="B59" s="5"/>
    </row>
    <row r="60" ht="14.25" customHeight="1">
      <c r="B60" s="5"/>
    </row>
    <row r="61" ht="14.25" customHeight="1">
      <c r="B61" s="5"/>
    </row>
    <row r="62" ht="14.25" customHeight="1">
      <c r="B62" s="5"/>
    </row>
    <row r="63" ht="14.25" customHeight="1">
      <c r="B63" s="5"/>
    </row>
    <row r="64" ht="14.25" customHeight="1">
      <c r="B64" s="5"/>
    </row>
    <row r="65" ht="14.25" customHeight="1">
      <c r="B65" s="5"/>
    </row>
    <row r="66" ht="14.25" customHeight="1">
      <c r="B66" s="5"/>
    </row>
    <row r="67" ht="14.25" customHeight="1">
      <c r="B67" s="5"/>
    </row>
    <row r="68" ht="14.25" customHeight="1">
      <c r="B68" s="5"/>
    </row>
    <row r="69" ht="14.25" customHeight="1">
      <c r="B69" s="5"/>
    </row>
    <row r="70" ht="14.25" customHeight="1">
      <c r="B70" s="5"/>
    </row>
    <row r="71" ht="14.25" customHeight="1">
      <c r="B71" s="5"/>
    </row>
    <row r="72" ht="14.25" customHeight="1">
      <c r="B72" s="5"/>
    </row>
    <row r="73" ht="14.25" customHeight="1">
      <c r="B73" s="5"/>
    </row>
    <row r="74" ht="14.25" customHeight="1">
      <c r="B74" s="5"/>
    </row>
    <row r="75" ht="14.25" customHeight="1">
      <c r="B75" s="5"/>
    </row>
    <row r="76" ht="14.25" customHeight="1">
      <c r="B76" s="5"/>
    </row>
    <row r="77" ht="14.25" customHeight="1">
      <c r="B77" s="5"/>
    </row>
    <row r="78" ht="14.25" customHeight="1">
      <c r="B78" s="5"/>
    </row>
    <row r="79" ht="14.25" customHeight="1">
      <c r="B79" s="5"/>
    </row>
    <row r="80" ht="14.25" customHeight="1">
      <c r="B80" s="5"/>
    </row>
    <row r="81" ht="14.25" customHeight="1">
      <c r="B81" s="5"/>
    </row>
    <row r="82" ht="14.25" customHeight="1">
      <c r="B82" s="5"/>
    </row>
    <row r="83" ht="14.25" customHeight="1">
      <c r="B83" s="5"/>
    </row>
    <row r="84" ht="14.25" customHeight="1">
      <c r="B84" s="5"/>
    </row>
    <row r="85" ht="14.25" customHeight="1">
      <c r="B85" s="5"/>
    </row>
    <row r="86" ht="14.25" customHeight="1">
      <c r="B86" s="5"/>
    </row>
    <row r="87" ht="14.25" customHeight="1">
      <c r="B87" s="5"/>
    </row>
    <row r="88" ht="14.25" customHeight="1">
      <c r="B88" s="5"/>
    </row>
    <row r="89" ht="14.25" customHeight="1">
      <c r="B89" s="5"/>
    </row>
    <row r="90" ht="14.25" customHeight="1">
      <c r="B90" s="5"/>
    </row>
    <row r="91" ht="14.25" customHeight="1">
      <c r="B91" s="5"/>
    </row>
    <row r="92" ht="14.25" customHeight="1">
      <c r="B92" s="5"/>
    </row>
    <row r="93" ht="14.25" customHeight="1">
      <c r="B93" s="5"/>
    </row>
    <row r="94" ht="14.25" customHeight="1">
      <c r="B94" s="5"/>
    </row>
    <row r="95" ht="14.25" customHeight="1">
      <c r="B95" s="5"/>
    </row>
    <row r="96" ht="14.25" customHeight="1">
      <c r="B96" s="5"/>
    </row>
    <row r="97" ht="14.25" customHeight="1">
      <c r="B97" s="5"/>
    </row>
    <row r="98" ht="14.25" customHeight="1">
      <c r="B98" s="5"/>
    </row>
    <row r="99" ht="14.25" customHeight="1">
      <c r="B99" s="5"/>
    </row>
    <row r="100" ht="14.25" customHeight="1">
      <c r="B100" s="5"/>
    </row>
    <row r="101" ht="14.25" customHeight="1">
      <c r="B101" s="5"/>
    </row>
    <row r="102" ht="14.25" customHeight="1">
      <c r="B102" s="5"/>
    </row>
    <row r="103" ht="14.25" customHeight="1">
      <c r="B103" s="5"/>
    </row>
    <row r="104" ht="14.25" customHeight="1">
      <c r="B104" s="5"/>
    </row>
    <row r="105" ht="14.25" customHeight="1">
      <c r="B105" s="5"/>
    </row>
    <row r="106" ht="14.25" customHeight="1">
      <c r="B106" s="5"/>
    </row>
    <row r="107" ht="14.25" customHeight="1">
      <c r="B107" s="5"/>
    </row>
    <row r="108" ht="14.25" customHeight="1">
      <c r="B108" s="5"/>
    </row>
    <row r="109" ht="14.25" customHeight="1">
      <c r="B109" s="5"/>
    </row>
    <row r="110" ht="14.25" customHeight="1">
      <c r="B110" s="5"/>
    </row>
    <row r="111" ht="14.25" customHeight="1">
      <c r="B111" s="5"/>
    </row>
    <row r="112" ht="14.25" customHeight="1">
      <c r="B112" s="5"/>
    </row>
    <row r="113" ht="14.25" customHeight="1">
      <c r="B113" s="5"/>
    </row>
    <row r="114" ht="14.25" customHeight="1">
      <c r="B114" s="5"/>
    </row>
    <row r="115" ht="14.25" customHeight="1">
      <c r="B115" s="5"/>
    </row>
    <row r="116" ht="14.25" customHeight="1">
      <c r="B116" s="5"/>
    </row>
    <row r="117" ht="14.25" customHeight="1">
      <c r="B117" s="5"/>
    </row>
    <row r="118" ht="14.25" customHeight="1">
      <c r="B118" s="5"/>
    </row>
    <row r="119" ht="14.25" customHeight="1">
      <c r="B119" s="5"/>
    </row>
    <row r="120" ht="14.25" customHeight="1">
      <c r="B120" s="5"/>
    </row>
    <row r="121" ht="14.25" customHeight="1">
      <c r="B121" s="5"/>
    </row>
    <row r="122" ht="14.25" customHeight="1">
      <c r="B122" s="5"/>
    </row>
    <row r="123" ht="14.25" customHeight="1">
      <c r="B123" s="5"/>
    </row>
    <row r="124" ht="14.25" customHeight="1">
      <c r="B124" s="5"/>
    </row>
    <row r="125" ht="14.25" customHeight="1">
      <c r="B125" s="5"/>
    </row>
    <row r="126" ht="14.25" customHeight="1">
      <c r="B126" s="5"/>
    </row>
    <row r="127" ht="14.25" customHeight="1">
      <c r="B127" s="5"/>
    </row>
    <row r="128" ht="14.25" customHeight="1">
      <c r="B128" s="5"/>
    </row>
    <row r="129" ht="14.25" customHeight="1">
      <c r="B129" s="5"/>
    </row>
    <row r="130" ht="14.25" customHeight="1">
      <c r="B130" s="5"/>
    </row>
    <row r="131" ht="14.25" customHeight="1">
      <c r="B131" s="5"/>
    </row>
    <row r="132" ht="14.25" customHeight="1">
      <c r="B132" s="5"/>
    </row>
    <row r="133" ht="14.25" customHeight="1">
      <c r="B133" s="5"/>
    </row>
    <row r="134" ht="14.25" customHeight="1">
      <c r="B134" s="5"/>
    </row>
    <row r="135" ht="14.25" customHeight="1">
      <c r="B135" s="5"/>
    </row>
    <row r="136" ht="14.25" customHeight="1">
      <c r="B136" s="5"/>
    </row>
    <row r="137" ht="14.25" customHeight="1">
      <c r="B137" s="5"/>
    </row>
    <row r="138" ht="14.25" customHeight="1">
      <c r="B138" s="5"/>
    </row>
    <row r="139" ht="14.25" customHeight="1">
      <c r="B139" s="5"/>
    </row>
    <row r="140" ht="14.25" customHeight="1">
      <c r="B140" s="5"/>
    </row>
    <row r="141" ht="14.25" customHeight="1">
      <c r="B141" s="5"/>
    </row>
    <row r="142" ht="14.25" customHeight="1">
      <c r="B142" s="5"/>
    </row>
    <row r="143" ht="14.25" customHeight="1">
      <c r="B143" s="5"/>
    </row>
    <row r="144" ht="14.25" customHeight="1">
      <c r="B144" s="5"/>
    </row>
    <row r="145" ht="14.25" customHeight="1">
      <c r="B145" s="5"/>
    </row>
    <row r="146" ht="14.25" customHeight="1">
      <c r="B146" s="5"/>
    </row>
    <row r="147" ht="14.25" customHeight="1">
      <c r="B147" s="5"/>
    </row>
    <row r="148" ht="14.25" customHeight="1">
      <c r="B148" s="5"/>
    </row>
    <row r="149" ht="14.25" customHeight="1">
      <c r="B149" s="5"/>
    </row>
    <row r="150" ht="14.25" customHeight="1">
      <c r="B150" s="5"/>
    </row>
    <row r="151" ht="14.25" customHeight="1">
      <c r="B151" s="5"/>
    </row>
    <row r="152" ht="14.25" customHeight="1">
      <c r="B152" s="5"/>
    </row>
    <row r="153" ht="14.25" customHeight="1">
      <c r="B153" s="5"/>
    </row>
    <row r="154" ht="14.25" customHeight="1">
      <c r="B154" s="5"/>
    </row>
    <row r="155" ht="14.25" customHeight="1">
      <c r="B155" s="5"/>
    </row>
    <row r="156" ht="14.25" customHeight="1">
      <c r="B156" s="5"/>
    </row>
    <row r="157" ht="14.25" customHeight="1">
      <c r="B157" s="5"/>
    </row>
    <row r="158" ht="14.25" customHeight="1">
      <c r="B158" s="5"/>
    </row>
    <row r="159" ht="14.25" customHeight="1">
      <c r="B159" s="5"/>
    </row>
    <row r="160" ht="14.25" customHeight="1">
      <c r="B160" s="5"/>
    </row>
    <row r="161" ht="14.25" customHeight="1">
      <c r="B161" s="5"/>
    </row>
    <row r="162" ht="14.25" customHeight="1">
      <c r="B162" s="5"/>
    </row>
    <row r="163" ht="14.25" customHeight="1">
      <c r="B163" s="5"/>
    </row>
    <row r="164" ht="14.25" customHeight="1">
      <c r="B164" s="5"/>
    </row>
    <row r="165" ht="14.25" customHeight="1">
      <c r="B165" s="5"/>
    </row>
    <row r="166" ht="14.25" customHeight="1">
      <c r="B166" s="5"/>
    </row>
    <row r="167" ht="14.25" customHeight="1">
      <c r="B167" s="5"/>
    </row>
    <row r="168" ht="14.25" customHeight="1">
      <c r="B168" s="5"/>
    </row>
    <row r="169" ht="14.25" customHeight="1">
      <c r="B169" s="5"/>
    </row>
    <row r="170" ht="14.25" customHeight="1">
      <c r="B170" s="5"/>
    </row>
    <row r="171" ht="14.25" customHeight="1">
      <c r="B171" s="5"/>
    </row>
    <row r="172" ht="14.25" customHeight="1">
      <c r="B172" s="5"/>
    </row>
    <row r="173" ht="14.25" customHeight="1">
      <c r="B173" s="5"/>
    </row>
    <row r="174" ht="14.25" customHeight="1">
      <c r="B174" s="5"/>
    </row>
    <row r="175" ht="14.25" customHeight="1">
      <c r="B175" s="5"/>
    </row>
    <row r="176" ht="14.25" customHeight="1">
      <c r="B176" s="5"/>
    </row>
    <row r="177" ht="14.25" customHeight="1">
      <c r="B177" s="5"/>
    </row>
    <row r="178" ht="14.25" customHeight="1">
      <c r="B178" s="5"/>
    </row>
    <row r="179" ht="14.25" customHeight="1">
      <c r="B179" s="5"/>
    </row>
    <row r="180" ht="14.25" customHeight="1">
      <c r="B180" s="5"/>
    </row>
    <row r="181" ht="14.25" customHeight="1">
      <c r="B181" s="5"/>
    </row>
    <row r="182" ht="14.25" customHeight="1">
      <c r="B182" s="5"/>
    </row>
    <row r="183" ht="14.25" customHeight="1">
      <c r="B183" s="5"/>
    </row>
    <row r="184" ht="14.25" customHeight="1">
      <c r="B184" s="5"/>
    </row>
    <row r="185" ht="14.25" customHeight="1">
      <c r="B185" s="5"/>
    </row>
    <row r="186" ht="14.25" customHeight="1">
      <c r="B186" s="5"/>
    </row>
    <row r="187" ht="14.25" customHeight="1">
      <c r="B187" s="5"/>
    </row>
    <row r="188" ht="14.25" customHeight="1">
      <c r="B188" s="5"/>
    </row>
    <row r="189" ht="14.25" customHeight="1">
      <c r="B189" s="5"/>
    </row>
    <row r="190" ht="14.25" customHeight="1">
      <c r="B190" s="5"/>
    </row>
    <row r="191" ht="14.25" customHeight="1">
      <c r="B191" s="5"/>
    </row>
    <row r="192" ht="14.25" customHeight="1">
      <c r="B192" s="5"/>
    </row>
    <row r="193" ht="14.25" customHeight="1">
      <c r="B193" s="5"/>
    </row>
    <row r="194" ht="14.25" customHeight="1">
      <c r="B194" s="5"/>
    </row>
    <row r="195" ht="14.25" customHeight="1">
      <c r="B195" s="5"/>
    </row>
    <row r="196" ht="14.25" customHeight="1">
      <c r="B196" s="5"/>
    </row>
    <row r="197" ht="14.25" customHeight="1">
      <c r="B197" s="5"/>
    </row>
    <row r="198" ht="14.25" customHeight="1">
      <c r="B198" s="5"/>
    </row>
    <row r="199" ht="14.25" customHeight="1">
      <c r="B199" s="5"/>
    </row>
    <row r="200" ht="14.25" customHeight="1">
      <c r="B200" s="5"/>
    </row>
    <row r="201" ht="14.25" customHeight="1">
      <c r="B201" s="5"/>
    </row>
    <row r="202" ht="14.25" customHeight="1">
      <c r="B202" s="5"/>
    </row>
    <row r="203" ht="14.25" customHeight="1">
      <c r="B203" s="5"/>
    </row>
    <row r="204" ht="14.25" customHeight="1">
      <c r="B204" s="5"/>
    </row>
    <row r="205" ht="14.25" customHeight="1">
      <c r="B205" s="5"/>
    </row>
    <row r="206" ht="14.25" customHeight="1">
      <c r="B206" s="5"/>
    </row>
    <row r="207" ht="14.25" customHeight="1">
      <c r="B207" s="5"/>
    </row>
    <row r="208" ht="14.25" customHeight="1">
      <c r="B208" s="5"/>
    </row>
    <row r="209" ht="14.25" customHeight="1">
      <c r="B209" s="5"/>
    </row>
    <row r="210" ht="14.25" customHeight="1">
      <c r="B210" s="5"/>
    </row>
    <row r="211" ht="14.25" customHeight="1">
      <c r="B211" s="5"/>
    </row>
    <row r="212" ht="14.25" customHeight="1">
      <c r="B212" s="5"/>
    </row>
    <row r="213" ht="14.25" customHeight="1">
      <c r="B213" s="5"/>
    </row>
    <row r="214" ht="14.25" customHeight="1">
      <c r="B214" s="5"/>
    </row>
    <row r="215" ht="14.25" customHeight="1">
      <c r="B215" s="5"/>
    </row>
    <row r="216" ht="14.25" customHeight="1">
      <c r="B216" s="5"/>
    </row>
    <row r="217" ht="14.25" customHeight="1">
      <c r="B217" s="5"/>
    </row>
    <row r="218" ht="14.25" customHeight="1">
      <c r="B218" s="5"/>
    </row>
    <row r="219" ht="14.25" customHeight="1">
      <c r="B219" s="5"/>
    </row>
    <row r="220" ht="14.25" customHeight="1">
      <c r="B220" s="5"/>
    </row>
    <row r="221" ht="14.25" customHeight="1">
      <c r="B221" s="5"/>
    </row>
    <row r="222" ht="14.25" customHeight="1">
      <c r="B222" s="5"/>
    </row>
    <row r="223" ht="14.25" customHeight="1">
      <c r="B223" s="5"/>
    </row>
    <row r="224" ht="14.25" customHeight="1">
      <c r="B224" s="5"/>
    </row>
    <row r="225" ht="14.25" customHeight="1">
      <c r="B225" s="5"/>
    </row>
    <row r="226" ht="14.25" customHeight="1">
      <c r="B226" s="5"/>
    </row>
    <row r="227" ht="14.25" customHeight="1">
      <c r="B227" s="5"/>
    </row>
    <row r="228" ht="14.25" customHeight="1">
      <c r="B228" s="5"/>
    </row>
    <row r="229" ht="14.25" customHeight="1">
      <c r="B229" s="5"/>
    </row>
    <row r="230" ht="14.25" customHeight="1">
      <c r="B230" s="5"/>
    </row>
    <row r="231" ht="14.25" customHeight="1">
      <c r="B231" s="5"/>
    </row>
    <row r="232" ht="14.25" customHeight="1">
      <c r="B232" s="5"/>
    </row>
    <row r="233" ht="14.25" customHeight="1">
      <c r="B233" s="5"/>
    </row>
    <row r="234" ht="14.25" customHeight="1">
      <c r="B234" s="5"/>
    </row>
    <row r="235" ht="14.25" customHeight="1">
      <c r="B235" s="5"/>
    </row>
    <row r="236" ht="14.25" customHeight="1">
      <c r="B236" s="5"/>
    </row>
    <row r="237" ht="14.25" customHeight="1">
      <c r="B237" s="5"/>
    </row>
    <row r="238" ht="14.25" customHeight="1">
      <c r="B238" s="5"/>
    </row>
    <row r="239" ht="14.25" customHeight="1">
      <c r="B239" s="5"/>
    </row>
    <row r="240" ht="14.25" customHeight="1">
      <c r="B240" s="5"/>
    </row>
    <row r="241" ht="14.25" customHeight="1">
      <c r="B241" s="5"/>
    </row>
    <row r="242" ht="14.25" customHeight="1">
      <c r="B242" s="5"/>
    </row>
    <row r="243" ht="14.25" customHeight="1">
      <c r="B243" s="5"/>
    </row>
    <row r="244" ht="14.25" customHeight="1">
      <c r="B244" s="5"/>
    </row>
    <row r="245" ht="14.25" customHeight="1">
      <c r="B245" s="5"/>
    </row>
    <row r="246" ht="14.25" customHeight="1">
      <c r="B246" s="5"/>
    </row>
    <row r="247" ht="14.25" customHeight="1">
      <c r="B247" s="5"/>
    </row>
    <row r="248" ht="14.25" customHeight="1">
      <c r="B248" s="5"/>
    </row>
    <row r="249" ht="14.25" customHeight="1">
      <c r="B249" s="5"/>
    </row>
    <row r="250" ht="14.25" customHeight="1">
      <c r="B250" s="5"/>
    </row>
    <row r="251" ht="14.25" customHeight="1">
      <c r="B251" s="5"/>
    </row>
    <row r="252" ht="14.25" customHeight="1">
      <c r="B252" s="5"/>
    </row>
    <row r="253" ht="14.25" customHeight="1">
      <c r="B253" s="5"/>
    </row>
    <row r="254" ht="14.25" customHeight="1">
      <c r="B254" s="5"/>
    </row>
    <row r="255" ht="14.25" customHeight="1">
      <c r="B255" s="5"/>
    </row>
    <row r="256" ht="14.25" customHeight="1">
      <c r="B256" s="5"/>
    </row>
    <row r="257" ht="14.25" customHeight="1">
      <c r="B257" s="5"/>
    </row>
    <row r="258" ht="14.25" customHeight="1">
      <c r="B258" s="5"/>
    </row>
    <row r="259" ht="14.25" customHeight="1">
      <c r="B259" s="5"/>
    </row>
    <row r="260" ht="14.25" customHeight="1">
      <c r="B260" s="5"/>
    </row>
    <row r="261" ht="14.25" customHeight="1">
      <c r="B261" s="5"/>
    </row>
    <row r="262" ht="14.25" customHeight="1">
      <c r="B262" s="5"/>
    </row>
    <row r="263" ht="14.25" customHeight="1">
      <c r="B263" s="5"/>
    </row>
    <row r="264" ht="14.25" customHeight="1">
      <c r="B264" s="5"/>
    </row>
    <row r="265" ht="14.25" customHeight="1">
      <c r="B265" s="5"/>
    </row>
    <row r="266" ht="14.25" customHeight="1">
      <c r="B266" s="5"/>
    </row>
    <row r="267" ht="14.25" customHeight="1">
      <c r="B267" s="5"/>
    </row>
    <row r="268" ht="14.25" customHeight="1">
      <c r="B268" s="5"/>
    </row>
    <row r="269" ht="14.25" customHeight="1">
      <c r="B269" s="5"/>
    </row>
    <row r="270" ht="14.25" customHeight="1">
      <c r="B270" s="5"/>
    </row>
    <row r="271" ht="14.25" customHeight="1">
      <c r="B271" s="5"/>
    </row>
    <row r="272" ht="14.25" customHeight="1">
      <c r="B272" s="5"/>
    </row>
    <row r="273" ht="14.25" customHeight="1">
      <c r="B273" s="5"/>
    </row>
    <row r="274" ht="14.25" customHeight="1">
      <c r="B274" s="5"/>
    </row>
    <row r="275" ht="14.25" customHeight="1">
      <c r="B275" s="5"/>
    </row>
    <row r="276" ht="14.25" customHeight="1">
      <c r="B276" s="5"/>
    </row>
    <row r="277" ht="14.25" customHeight="1">
      <c r="B277" s="5"/>
    </row>
    <row r="278" ht="14.25" customHeight="1">
      <c r="B278" s="5"/>
    </row>
    <row r="279" ht="14.25" customHeight="1">
      <c r="B279" s="5"/>
    </row>
    <row r="280" ht="14.25" customHeight="1">
      <c r="B280" s="5"/>
    </row>
    <row r="281" ht="14.25" customHeight="1">
      <c r="B281" s="5"/>
    </row>
    <row r="282" ht="14.25" customHeight="1">
      <c r="B282" s="5"/>
    </row>
    <row r="283" ht="14.25" customHeight="1">
      <c r="B283" s="5"/>
    </row>
    <row r="284" ht="14.25" customHeight="1">
      <c r="B284" s="5"/>
    </row>
    <row r="285" ht="14.25" customHeight="1">
      <c r="B285" s="5"/>
    </row>
    <row r="286" ht="14.25" customHeight="1">
      <c r="B286" s="5"/>
    </row>
    <row r="287" ht="14.25" customHeight="1">
      <c r="B287" s="5"/>
    </row>
    <row r="288" ht="14.25" customHeight="1">
      <c r="B288" s="5"/>
    </row>
    <row r="289" ht="14.25" customHeight="1">
      <c r="B289" s="5"/>
    </row>
    <row r="290" ht="14.25" customHeight="1">
      <c r="B290" s="5"/>
    </row>
    <row r="291" ht="14.25" customHeight="1">
      <c r="B291" s="5"/>
    </row>
    <row r="292" ht="14.25" customHeight="1">
      <c r="B292" s="5"/>
    </row>
    <row r="293" ht="14.25" customHeight="1">
      <c r="B293" s="5"/>
    </row>
    <row r="294" ht="14.25" customHeight="1">
      <c r="B294" s="5"/>
    </row>
    <row r="295" ht="14.25" customHeight="1">
      <c r="B295" s="5"/>
    </row>
    <row r="296" ht="14.25" customHeight="1">
      <c r="B296" s="5"/>
    </row>
    <row r="297" ht="14.25" customHeight="1">
      <c r="B297" s="5"/>
    </row>
    <row r="298" ht="14.25" customHeight="1">
      <c r="B298" s="5"/>
    </row>
    <row r="299" ht="14.25" customHeight="1">
      <c r="B299" s="5"/>
    </row>
    <row r="300" ht="14.25" customHeight="1">
      <c r="B300" s="5"/>
    </row>
    <row r="301" ht="14.25" customHeight="1">
      <c r="B301" s="5"/>
    </row>
    <row r="302" ht="14.25" customHeight="1">
      <c r="B302" s="5"/>
    </row>
    <row r="303" ht="14.25" customHeight="1">
      <c r="B303" s="5"/>
    </row>
    <row r="304" ht="14.25" customHeight="1">
      <c r="B304" s="5"/>
    </row>
    <row r="305" ht="14.25" customHeight="1">
      <c r="B305" s="5"/>
    </row>
    <row r="306" ht="14.25" customHeight="1">
      <c r="B306" s="5"/>
    </row>
    <row r="307" ht="14.25" customHeight="1">
      <c r="B307" s="5"/>
    </row>
    <row r="308" ht="14.25" customHeight="1">
      <c r="B308" s="5"/>
    </row>
    <row r="309" ht="14.25" customHeight="1">
      <c r="B309" s="5"/>
    </row>
    <row r="310" ht="14.25" customHeight="1">
      <c r="B310" s="5"/>
    </row>
    <row r="311" ht="14.25" customHeight="1">
      <c r="B311" s="5"/>
    </row>
    <row r="312" ht="14.25" customHeight="1">
      <c r="B312" s="5"/>
    </row>
    <row r="313" ht="14.25" customHeight="1">
      <c r="B313" s="5"/>
    </row>
    <row r="314" ht="14.25" customHeight="1">
      <c r="B314" s="5"/>
    </row>
    <row r="315" ht="14.25" customHeight="1">
      <c r="B315" s="5"/>
    </row>
    <row r="316" ht="14.25" customHeight="1">
      <c r="B316" s="5"/>
    </row>
    <row r="317" ht="14.25" customHeight="1">
      <c r="B317" s="5"/>
    </row>
    <row r="318" ht="14.25" customHeight="1">
      <c r="B318" s="5"/>
    </row>
    <row r="319" ht="14.25" customHeight="1">
      <c r="B319" s="5"/>
    </row>
    <row r="320" ht="14.25" customHeight="1">
      <c r="B320" s="5"/>
    </row>
    <row r="321" ht="14.25" customHeight="1">
      <c r="B321" s="5"/>
    </row>
    <row r="322" ht="14.25" customHeight="1">
      <c r="B322" s="5"/>
    </row>
    <row r="323" ht="14.25" customHeight="1">
      <c r="B323" s="5"/>
    </row>
    <row r="324" ht="14.25" customHeight="1">
      <c r="B324" s="5"/>
    </row>
    <row r="325" ht="14.25" customHeight="1">
      <c r="B325" s="5"/>
    </row>
    <row r="326" ht="14.25" customHeight="1">
      <c r="B326" s="5"/>
    </row>
    <row r="327" ht="14.25" customHeight="1">
      <c r="B327" s="5"/>
    </row>
    <row r="328" ht="14.25" customHeight="1">
      <c r="B328" s="5"/>
    </row>
    <row r="329" ht="14.25" customHeight="1">
      <c r="B329" s="5"/>
    </row>
    <row r="330" ht="14.25" customHeight="1">
      <c r="B330" s="5"/>
    </row>
    <row r="331" ht="14.25" customHeight="1">
      <c r="B331" s="5"/>
    </row>
    <row r="332" ht="14.25" customHeight="1">
      <c r="B332" s="5"/>
    </row>
    <row r="333" ht="14.25" customHeight="1">
      <c r="B333" s="5"/>
    </row>
    <row r="334" ht="14.25" customHeight="1">
      <c r="B334" s="5"/>
    </row>
    <row r="335" ht="14.25" customHeight="1">
      <c r="B335" s="5"/>
    </row>
    <row r="336" ht="14.25" customHeight="1">
      <c r="B336" s="5"/>
    </row>
    <row r="337" ht="14.25" customHeight="1">
      <c r="B337" s="5"/>
    </row>
    <row r="338" ht="14.25" customHeight="1">
      <c r="B338" s="5"/>
    </row>
    <row r="339" ht="14.25" customHeight="1">
      <c r="B339" s="5"/>
    </row>
    <row r="340" ht="14.25" customHeight="1">
      <c r="B340" s="5"/>
    </row>
    <row r="341" ht="14.25" customHeight="1">
      <c r="B341" s="5"/>
    </row>
    <row r="342" ht="14.25" customHeight="1">
      <c r="B342" s="5"/>
    </row>
    <row r="343" ht="14.25" customHeight="1">
      <c r="B343" s="5"/>
    </row>
    <row r="344" ht="14.25" customHeight="1">
      <c r="B344" s="5"/>
    </row>
    <row r="345" ht="14.25" customHeight="1">
      <c r="B345" s="5"/>
    </row>
    <row r="346" ht="14.25" customHeight="1">
      <c r="B346" s="5"/>
    </row>
    <row r="347" ht="14.25" customHeight="1">
      <c r="B347" s="5"/>
    </row>
    <row r="348" ht="14.25" customHeight="1">
      <c r="B348" s="5"/>
    </row>
    <row r="349" ht="14.25" customHeight="1">
      <c r="B349" s="5"/>
    </row>
    <row r="350" ht="14.25" customHeight="1">
      <c r="B350" s="5"/>
    </row>
    <row r="351" ht="14.25" customHeight="1">
      <c r="B351" s="5"/>
    </row>
    <row r="352" ht="14.25" customHeight="1">
      <c r="B352" s="5"/>
    </row>
    <row r="353" ht="14.25" customHeight="1">
      <c r="B353" s="5"/>
    </row>
    <row r="354" ht="14.25" customHeight="1">
      <c r="B354" s="5"/>
    </row>
    <row r="355" ht="14.25" customHeight="1">
      <c r="B355" s="5"/>
    </row>
    <row r="356" ht="14.25" customHeight="1">
      <c r="B356" s="5"/>
    </row>
    <row r="357" ht="14.25" customHeight="1">
      <c r="B357" s="5"/>
    </row>
    <row r="358" ht="14.25" customHeight="1">
      <c r="B358" s="5"/>
    </row>
    <row r="359" ht="14.25" customHeight="1">
      <c r="B359" s="5"/>
    </row>
    <row r="360" ht="14.25" customHeight="1">
      <c r="B360" s="5"/>
    </row>
    <row r="361" ht="14.25" customHeight="1">
      <c r="B361" s="5"/>
    </row>
    <row r="362" ht="14.25" customHeight="1">
      <c r="B362" s="5"/>
    </row>
    <row r="363" ht="14.25" customHeight="1">
      <c r="B363" s="5"/>
    </row>
    <row r="364" ht="14.25" customHeight="1">
      <c r="B364" s="5"/>
    </row>
    <row r="365" ht="14.25" customHeight="1">
      <c r="B365" s="5"/>
    </row>
    <row r="366" ht="14.25" customHeight="1">
      <c r="B366" s="5"/>
    </row>
    <row r="367" ht="14.25" customHeight="1">
      <c r="B367" s="5"/>
    </row>
    <row r="368" ht="14.25" customHeight="1">
      <c r="B368" s="5"/>
    </row>
    <row r="369" ht="14.25" customHeight="1">
      <c r="B369" s="5"/>
    </row>
    <row r="370" ht="14.25" customHeight="1">
      <c r="B370" s="5"/>
    </row>
    <row r="371" ht="14.25" customHeight="1">
      <c r="B371" s="5"/>
    </row>
    <row r="372" ht="14.25" customHeight="1">
      <c r="B372" s="5"/>
    </row>
    <row r="373" ht="14.25" customHeight="1">
      <c r="B373" s="5"/>
    </row>
    <row r="374" ht="14.25" customHeight="1">
      <c r="B374" s="5"/>
    </row>
    <row r="375" ht="14.25" customHeight="1">
      <c r="B375" s="5"/>
    </row>
    <row r="376" ht="14.25" customHeight="1">
      <c r="B376" s="5"/>
    </row>
    <row r="377" ht="14.25" customHeight="1">
      <c r="B377" s="5"/>
    </row>
    <row r="378" ht="14.25" customHeight="1">
      <c r="B378" s="5"/>
    </row>
    <row r="379" ht="14.25" customHeight="1">
      <c r="B379" s="5"/>
    </row>
    <row r="380" ht="14.25" customHeight="1">
      <c r="B380" s="5"/>
    </row>
    <row r="381" ht="14.25" customHeight="1">
      <c r="B381" s="5"/>
    </row>
    <row r="382" ht="14.25" customHeight="1">
      <c r="B382" s="5"/>
    </row>
    <row r="383" ht="14.25" customHeight="1">
      <c r="B383" s="5"/>
    </row>
    <row r="384" ht="14.25" customHeight="1">
      <c r="B384" s="5"/>
    </row>
    <row r="385" ht="14.25" customHeight="1">
      <c r="B385" s="5"/>
    </row>
    <row r="386" ht="14.25" customHeight="1">
      <c r="B386" s="5"/>
    </row>
    <row r="387" ht="14.25" customHeight="1">
      <c r="B387" s="5"/>
    </row>
    <row r="388" ht="14.25" customHeight="1">
      <c r="B388" s="5"/>
    </row>
    <row r="389" ht="14.25" customHeight="1">
      <c r="B389" s="5"/>
    </row>
    <row r="390" ht="14.25" customHeight="1">
      <c r="B390" s="5"/>
    </row>
    <row r="391" ht="14.25" customHeight="1">
      <c r="B391" s="5"/>
    </row>
    <row r="392" ht="14.25" customHeight="1">
      <c r="B392" s="5"/>
    </row>
    <row r="393" ht="14.25" customHeight="1">
      <c r="B393" s="5"/>
    </row>
    <row r="394" ht="14.25" customHeight="1">
      <c r="B394" s="5"/>
    </row>
    <row r="395" ht="14.25" customHeight="1">
      <c r="B395" s="5"/>
    </row>
    <row r="396" ht="14.25" customHeight="1">
      <c r="B396" s="5"/>
    </row>
    <row r="397" ht="14.25" customHeight="1">
      <c r="B397" s="5"/>
    </row>
    <row r="398" ht="14.25" customHeight="1">
      <c r="B398" s="5"/>
    </row>
    <row r="399" ht="14.25" customHeight="1">
      <c r="B399" s="5"/>
    </row>
    <row r="400" ht="14.25" customHeight="1">
      <c r="B400" s="5"/>
    </row>
    <row r="401" ht="14.25" customHeight="1">
      <c r="B401" s="5"/>
    </row>
    <row r="402" ht="14.25" customHeight="1">
      <c r="B402" s="5"/>
    </row>
    <row r="403" ht="14.25" customHeight="1">
      <c r="B403" s="5"/>
    </row>
    <row r="404" ht="14.25" customHeight="1">
      <c r="B404" s="5"/>
    </row>
    <row r="405" ht="14.25" customHeight="1">
      <c r="B405" s="5"/>
    </row>
    <row r="406" ht="14.25" customHeight="1">
      <c r="B406" s="5"/>
    </row>
    <row r="407" ht="14.25" customHeight="1">
      <c r="B407" s="5"/>
    </row>
    <row r="408" ht="14.25" customHeight="1">
      <c r="B408" s="5"/>
    </row>
    <row r="409" ht="14.25" customHeight="1">
      <c r="B409" s="5"/>
    </row>
    <row r="410" ht="14.25" customHeight="1">
      <c r="B410" s="5"/>
    </row>
    <row r="411" ht="14.25" customHeight="1">
      <c r="B411" s="5"/>
    </row>
    <row r="412" ht="14.25" customHeight="1">
      <c r="B412" s="5"/>
    </row>
    <row r="413" ht="14.25" customHeight="1">
      <c r="B413" s="5"/>
    </row>
    <row r="414" ht="14.25" customHeight="1">
      <c r="B414" s="5"/>
    </row>
    <row r="415" ht="14.25" customHeight="1">
      <c r="B415" s="5"/>
    </row>
    <row r="416" ht="14.25" customHeight="1">
      <c r="B416" s="5"/>
    </row>
    <row r="417" ht="14.25" customHeight="1">
      <c r="B417" s="5"/>
    </row>
    <row r="418" ht="14.25" customHeight="1">
      <c r="B418" s="5"/>
    </row>
    <row r="419" ht="14.25" customHeight="1">
      <c r="B419" s="5"/>
    </row>
    <row r="420" ht="14.25" customHeight="1">
      <c r="B420" s="5"/>
    </row>
    <row r="421" ht="14.25" customHeight="1">
      <c r="B421" s="5"/>
    </row>
    <row r="422" ht="14.25" customHeight="1">
      <c r="B422" s="5"/>
    </row>
    <row r="423" ht="14.25" customHeight="1">
      <c r="B423" s="5"/>
    </row>
    <row r="424" ht="14.25" customHeight="1">
      <c r="B424" s="5"/>
    </row>
    <row r="425" ht="14.25" customHeight="1">
      <c r="B425" s="5"/>
    </row>
    <row r="426" ht="14.25" customHeight="1">
      <c r="B426" s="5"/>
    </row>
    <row r="427" ht="14.25" customHeight="1">
      <c r="B427" s="5"/>
    </row>
    <row r="428" ht="14.25" customHeight="1">
      <c r="B428" s="5"/>
    </row>
    <row r="429" ht="14.25" customHeight="1">
      <c r="B429" s="5"/>
    </row>
    <row r="430" ht="14.25" customHeight="1">
      <c r="B430" s="5"/>
    </row>
    <row r="431" ht="14.25" customHeight="1">
      <c r="B431" s="5"/>
    </row>
    <row r="432" ht="14.25" customHeight="1">
      <c r="B432" s="5"/>
    </row>
    <row r="433" ht="14.25" customHeight="1">
      <c r="B433" s="5"/>
    </row>
    <row r="434" ht="14.25" customHeight="1">
      <c r="B434" s="5"/>
    </row>
    <row r="435" ht="14.25" customHeight="1">
      <c r="B435" s="5"/>
    </row>
    <row r="436" ht="14.25" customHeight="1">
      <c r="B436" s="5"/>
    </row>
    <row r="437" ht="14.25" customHeight="1">
      <c r="B437" s="5"/>
    </row>
    <row r="438" ht="14.25" customHeight="1">
      <c r="B438" s="5"/>
    </row>
    <row r="439" ht="14.25" customHeight="1">
      <c r="B439" s="5"/>
    </row>
    <row r="440" ht="14.25" customHeight="1">
      <c r="B440" s="5"/>
    </row>
    <row r="441" ht="14.25" customHeight="1">
      <c r="B441" s="5"/>
    </row>
    <row r="442" ht="14.25" customHeight="1">
      <c r="B442" s="5"/>
    </row>
    <row r="443" ht="14.25" customHeight="1">
      <c r="B443" s="5"/>
    </row>
    <row r="444" ht="14.25" customHeight="1">
      <c r="B444" s="5"/>
    </row>
    <row r="445" ht="14.25" customHeight="1">
      <c r="B445" s="5"/>
    </row>
    <row r="446" ht="14.25" customHeight="1">
      <c r="B446" s="5"/>
    </row>
    <row r="447" ht="14.25" customHeight="1">
      <c r="B447" s="5"/>
    </row>
    <row r="448" ht="14.25" customHeight="1">
      <c r="B448" s="5"/>
    </row>
    <row r="449" ht="14.25" customHeight="1">
      <c r="B449" s="5"/>
    </row>
    <row r="450" ht="14.25" customHeight="1">
      <c r="B450" s="5"/>
    </row>
    <row r="451" ht="14.25" customHeight="1">
      <c r="B451" s="5"/>
    </row>
    <row r="452" ht="14.25" customHeight="1">
      <c r="B452" s="5"/>
    </row>
    <row r="453" ht="14.25" customHeight="1">
      <c r="B453" s="5"/>
    </row>
    <row r="454" ht="14.25" customHeight="1">
      <c r="B454" s="5"/>
    </row>
    <row r="455" ht="14.25" customHeight="1">
      <c r="B455" s="5"/>
    </row>
    <row r="456" ht="14.25" customHeight="1">
      <c r="B456" s="5"/>
    </row>
    <row r="457" ht="14.25" customHeight="1">
      <c r="B457" s="5"/>
    </row>
    <row r="458" ht="14.25" customHeight="1">
      <c r="B458" s="5"/>
    </row>
    <row r="459" ht="14.25" customHeight="1">
      <c r="B459" s="5"/>
    </row>
    <row r="460" ht="14.25" customHeight="1">
      <c r="B460" s="5"/>
    </row>
    <row r="461" ht="14.25" customHeight="1">
      <c r="B461" s="5"/>
    </row>
    <row r="462" ht="14.25" customHeight="1">
      <c r="B462" s="5"/>
    </row>
    <row r="463" ht="14.25" customHeight="1">
      <c r="B463" s="5"/>
    </row>
    <row r="464" ht="14.25" customHeight="1">
      <c r="B464" s="5"/>
    </row>
    <row r="465" ht="14.25" customHeight="1">
      <c r="B465" s="5"/>
    </row>
    <row r="466" ht="14.25" customHeight="1">
      <c r="B466" s="5"/>
    </row>
    <row r="467" ht="14.25" customHeight="1">
      <c r="B467" s="5"/>
    </row>
    <row r="468" ht="14.25" customHeight="1">
      <c r="B468" s="5"/>
    </row>
    <row r="469" ht="14.25" customHeight="1">
      <c r="B469" s="5"/>
    </row>
    <row r="470" ht="14.25" customHeight="1">
      <c r="B470" s="5"/>
    </row>
    <row r="471" ht="14.25" customHeight="1">
      <c r="B471" s="5"/>
    </row>
    <row r="472" ht="14.25" customHeight="1">
      <c r="B472" s="5"/>
    </row>
    <row r="473" ht="14.25" customHeight="1">
      <c r="B473" s="5"/>
    </row>
    <row r="474" ht="14.25" customHeight="1">
      <c r="B474" s="5"/>
    </row>
    <row r="475" ht="14.25" customHeight="1">
      <c r="B475" s="5"/>
    </row>
    <row r="476" ht="14.25" customHeight="1">
      <c r="B476" s="5"/>
    </row>
    <row r="477" ht="14.25" customHeight="1">
      <c r="B477" s="5"/>
    </row>
    <row r="478" ht="14.25" customHeight="1">
      <c r="B478" s="5"/>
    </row>
    <row r="479" ht="14.25" customHeight="1">
      <c r="B479" s="5"/>
    </row>
    <row r="480" ht="14.25" customHeight="1">
      <c r="B480" s="5"/>
    </row>
    <row r="481" ht="14.25" customHeight="1">
      <c r="B481" s="5"/>
    </row>
    <row r="482" ht="14.25" customHeight="1">
      <c r="B482" s="5"/>
    </row>
    <row r="483" ht="14.25" customHeight="1">
      <c r="B483" s="5"/>
    </row>
    <row r="484" ht="14.25" customHeight="1">
      <c r="B484" s="5"/>
    </row>
    <row r="485" ht="14.25" customHeight="1">
      <c r="B485" s="5"/>
    </row>
    <row r="486" ht="14.25" customHeight="1">
      <c r="B486" s="5"/>
    </row>
    <row r="487" ht="14.25" customHeight="1">
      <c r="B487" s="5"/>
    </row>
    <row r="488" ht="14.25" customHeight="1">
      <c r="B488" s="5"/>
    </row>
    <row r="489" ht="14.25" customHeight="1">
      <c r="B489" s="5"/>
    </row>
    <row r="490" ht="14.25" customHeight="1">
      <c r="B490" s="5"/>
    </row>
    <row r="491" ht="14.25" customHeight="1">
      <c r="B491" s="5"/>
    </row>
    <row r="492" ht="14.25" customHeight="1">
      <c r="B492" s="5"/>
    </row>
    <row r="493" ht="14.25" customHeight="1">
      <c r="B493" s="5"/>
    </row>
    <row r="494" ht="14.25" customHeight="1">
      <c r="B494" s="5"/>
    </row>
    <row r="495" ht="14.25" customHeight="1">
      <c r="B495" s="5"/>
    </row>
    <row r="496" ht="14.25" customHeight="1">
      <c r="B496" s="5"/>
    </row>
    <row r="497" ht="14.25" customHeight="1">
      <c r="B497" s="5"/>
    </row>
    <row r="498" ht="14.25" customHeight="1">
      <c r="B498" s="5"/>
    </row>
    <row r="499" ht="14.25" customHeight="1">
      <c r="B499" s="5"/>
    </row>
    <row r="500" ht="14.25" customHeight="1">
      <c r="B500" s="5"/>
    </row>
    <row r="501" ht="14.25" customHeight="1">
      <c r="B501" s="5"/>
    </row>
    <row r="502" ht="14.25" customHeight="1">
      <c r="B502" s="5"/>
    </row>
    <row r="503" ht="14.25" customHeight="1">
      <c r="B503" s="5"/>
    </row>
    <row r="504" ht="14.25" customHeight="1">
      <c r="B504" s="5"/>
    </row>
    <row r="505" ht="14.25" customHeight="1">
      <c r="B505" s="5"/>
    </row>
    <row r="506" ht="14.25" customHeight="1">
      <c r="B506" s="5"/>
    </row>
    <row r="507" ht="14.25" customHeight="1">
      <c r="B507" s="5"/>
    </row>
    <row r="508" ht="14.25" customHeight="1">
      <c r="B508" s="5"/>
    </row>
    <row r="509" ht="14.25" customHeight="1">
      <c r="B509" s="5"/>
    </row>
    <row r="510" ht="14.25" customHeight="1">
      <c r="B510" s="5"/>
    </row>
    <row r="511" ht="14.25" customHeight="1">
      <c r="B511" s="5"/>
    </row>
    <row r="512" ht="14.25" customHeight="1">
      <c r="B512" s="5"/>
    </row>
    <row r="513" ht="14.25" customHeight="1">
      <c r="B513" s="5"/>
    </row>
    <row r="514" ht="14.25" customHeight="1">
      <c r="B514" s="5"/>
    </row>
    <row r="515" ht="14.25" customHeight="1">
      <c r="B515" s="5"/>
    </row>
    <row r="516" ht="14.25" customHeight="1">
      <c r="B516" s="5"/>
    </row>
    <row r="517" ht="14.25" customHeight="1">
      <c r="B517" s="5"/>
    </row>
    <row r="518" ht="14.25" customHeight="1">
      <c r="B518" s="5"/>
    </row>
    <row r="519" ht="14.25" customHeight="1">
      <c r="B519" s="5"/>
    </row>
    <row r="520" ht="14.25" customHeight="1">
      <c r="B520" s="5"/>
    </row>
    <row r="521" ht="14.25" customHeight="1">
      <c r="B521" s="5"/>
    </row>
    <row r="522" ht="14.25" customHeight="1">
      <c r="B522" s="5"/>
    </row>
    <row r="523" ht="14.25" customHeight="1">
      <c r="B523" s="5"/>
    </row>
    <row r="524" ht="14.25" customHeight="1">
      <c r="B524" s="5"/>
    </row>
    <row r="525" ht="14.25" customHeight="1">
      <c r="B525" s="5"/>
    </row>
    <row r="526" ht="14.25" customHeight="1">
      <c r="B526" s="5"/>
    </row>
    <row r="527" ht="14.25" customHeight="1">
      <c r="B527" s="5"/>
    </row>
    <row r="528" ht="14.25" customHeight="1">
      <c r="B528" s="5"/>
    </row>
    <row r="529" ht="14.25" customHeight="1">
      <c r="B529" s="5"/>
    </row>
    <row r="530" ht="14.25" customHeight="1">
      <c r="B530" s="5"/>
    </row>
    <row r="531" ht="14.25" customHeight="1">
      <c r="B531" s="5"/>
    </row>
    <row r="532" ht="14.25" customHeight="1">
      <c r="B532" s="5"/>
    </row>
    <row r="533" ht="14.25" customHeight="1">
      <c r="B533" s="5"/>
    </row>
    <row r="534" ht="14.25" customHeight="1">
      <c r="B534" s="5"/>
    </row>
    <row r="535" ht="14.25" customHeight="1">
      <c r="B535" s="5"/>
    </row>
    <row r="536" ht="14.25" customHeight="1">
      <c r="B536" s="5"/>
    </row>
    <row r="537" ht="14.25" customHeight="1">
      <c r="B537" s="5"/>
    </row>
    <row r="538" ht="14.25" customHeight="1">
      <c r="B538" s="5"/>
    </row>
    <row r="539" ht="14.25" customHeight="1">
      <c r="B539" s="5"/>
    </row>
    <row r="540" ht="14.25" customHeight="1">
      <c r="B540" s="5"/>
    </row>
    <row r="541" ht="14.25" customHeight="1">
      <c r="B541" s="5"/>
    </row>
    <row r="542" ht="14.25" customHeight="1">
      <c r="B542" s="5"/>
    </row>
    <row r="543" ht="14.25" customHeight="1">
      <c r="B543" s="5"/>
    </row>
    <row r="544" ht="14.25" customHeight="1">
      <c r="B544" s="5"/>
    </row>
    <row r="545" ht="14.25" customHeight="1">
      <c r="B545" s="5"/>
    </row>
    <row r="546" ht="14.25" customHeight="1">
      <c r="B546" s="5"/>
    </row>
    <row r="547" ht="14.25" customHeight="1">
      <c r="B547" s="5"/>
    </row>
    <row r="548" ht="14.25" customHeight="1">
      <c r="B548" s="5"/>
    </row>
    <row r="549" ht="14.25" customHeight="1">
      <c r="B549" s="5"/>
    </row>
    <row r="550" ht="14.25" customHeight="1">
      <c r="B550" s="5"/>
    </row>
    <row r="551" ht="14.25" customHeight="1">
      <c r="B551" s="5"/>
    </row>
    <row r="552" ht="14.25" customHeight="1">
      <c r="B552" s="5"/>
    </row>
    <row r="553" ht="14.25" customHeight="1">
      <c r="B553" s="5"/>
    </row>
    <row r="554" ht="14.25" customHeight="1">
      <c r="B554" s="5"/>
    </row>
    <row r="555" ht="14.25" customHeight="1">
      <c r="B555" s="5"/>
    </row>
    <row r="556" ht="14.25" customHeight="1">
      <c r="B556" s="5"/>
    </row>
    <row r="557" ht="14.25" customHeight="1">
      <c r="B557" s="5"/>
    </row>
    <row r="558" ht="14.25" customHeight="1">
      <c r="B558" s="5"/>
    </row>
    <row r="559" ht="14.25" customHeight="1">
      <c r="B559" s="5"/>
    </row>
    <row r="560" ht="14.25" customHeight="1">
      <c r="B560" s="5"/>
    </row>
    <row r="561" ht="14.25" customHeight="1">
      <c r="B561" s="5"/>
    </row>
    <row r="562" ht="14.25" customHeight="1">
      <c r="B562" s="5"/>
    </row>
    <row r="563" ht="14.25" customHeight="1">
      <c r="B563" s="5"/>
    </row>
    <row r="564" ht="14.25" customHeight="1">
      <c r="B564" s="5"/>
    </row>
    <row r="565" ht="14.25" customHeight="1">
      <c r="B565" s="5"/>
    </row>
    <row r="566" ht="14.25" customHeight="1">
      <c r="B566" s="5"/>
    </row>
    <row r="567" ht="14.25" customHeight="1">
      <c r="B567" s="5"/>
    </row>
    <row r="568" ht="14.25" customHeight="1">
      <c r="B568" s="5"/>
    </row>
    <row r="569" ht="14.25" customHeight="1">
      <c r="B569" s="5"/>
    </row>
    <row r="570" ht="14.25" customHeight="1">
      <c r="B570" s="5"/>
    </row>
    <row r="571" ht="14.25" customHeight="1">
      <c r="B571" s="5"/>
    </row>
    <row r="572" ht="14.25" customHeight="1">
      <c r="B572" s="5"/>
    </row>
    <row r="573" ht="14.25" customHeight="1">
      <c r="B573" s="5"/>
    </row>
    <row r="574" ht="14.25" customHeight="1">
      <c r="B574" s="5"/>
    </row>
    <row r="575" ht="14.25" customHeight="1">
      <c r="B575" s="5"/>
    </row>
    <row r="576" ht="14.25" customHeight="1">
      <c r="B576" s="5"/>
    </row>
    <row r="577" ht="14.25" customHeight="1">
      <c r="B577" s="5"/>
    </row>
    <row r="578" ht="14.25" customHeight="1">
      <c r="B578" s="5"/>
    </row>
    <row r="579" ht="14.25" customHeight="1">
      <c r="B579" s="5"/>
    </row>
    <row r="580" ht="14.25" customHeight="1">
      <c r="B580" s="5"/>
    </row>
    <row r="581" ht="14.25" customHeight="1">
      <c r="B581" s="5"/>
    </row>
    <row r="582" ht="14.25" customHeight="1">
      <c r="B582" s="5"/>
    </row>
    <row r="583" ht="14.25" customHeight="1">
      <c r="B583" s="5"/>
    </row>
    <row r="584" ht="14.25" customHeight="1">
      <c r="B584" s="5"/>
    </row>
    <row r="585" ht="14.25" customHeight="1">
      <c r="B585" s="5"/>
    </row>
    <row r="586" ht="14.25" customHeight="1">
      <c r="B586" s="5"/>
    </row>
    <row r="587" ht="14.25" customHeight="1">
      <c r="B587" s="5"/>
    </row>
    <row r="588" ht="14.25" customHeight="1">
      <c r="B588" s="5"/>
    </row>
    <row r="589" ht="14.25" customHeight="1">
      <c r="B589" s="5"/>
    </row>
    <row r="590" ht="14.25" customHeight="1">
      <c r="B590" s="5"/>
    </row>
    <row r="591" ht="14.25" customHeight="1">
      <c r="B591" s="5"/>
    </row>
    <row r="592" ht="14.25" customHeight="1">
      <c r="B592" s="5"/>
    </row>
    <row r="593" ht="14.25" customHeight="1">
      <c r="B593" s="5"/>
    </row>
    <row r="594" ht="14.25" customHeight="1">
      <c r="B594" s="5"/>
    </row>
    <row r="595" ht="14.25" customHeight="1">
      <c r="B595" s="5"/>
    </row>
    <row r="596" ht="14.25" customHeight="1">
      <c r="B596" s="5"/>
    </row>
    <row r="597" ht="14.25" customHeight="1">
      <c r="B597" s="5"/>
    </row>
    <row r="598" ht="14.25" customHeight="1">
      <c r="B598" s="5"/>
    </row>
    <row r="599" ht="14.25" customHeight="1">
      <c r="B599" s="5"/>
    </row>
    <row r="600" ht="14.25" customHeight="1">
      <c r="B600" s="5"/>
    </row>
    <row r="601" ht="14.25" customHeight="1">
      <c r="B601" s="5"/>
    </row>
    <row r="602" ht="14.25" customHeight="1">
      <c r="B602" s="5"/>
    </row>
    <row r="603" ht="14.25" customHeight="1">
      <c r="B603" s="5"/>
    </row>
    <row r="604" ht="14.25" customHeight="1">
      <c r="B604" s="5"/>
    </row>
    <row r="605" ht="14.25" customHeight="1">
      <c r="B605" s="5"/>
    </row>
    <row r="606" ht="14.25" customHeight="1">
      <c r="B606" s="5"/>
    </row>
    <row r="607" ht="14.25" customHeight="1">
      <c r="B607" s="5"/>
    </row>
    <row r="608" ht="14.25" customHeight="1">
      <c r="B608" s="5"/>
    </row>
    <row r="609" ht="14.25" customHeight="1">
      <c r="B609" s="5"/>
    </row>
    <row r="610" ht="14.25" customHeight="1">
      <c r="B610" s="5"/>
    </row>
    <row r="611" ht="14.25" customHeight="1">
      <c r="B611" s="5"/>
    </row>
    <row r="612" ht="14.25" customHeight="1">
      <c r="B612" s="5"/>
    </row>
    <row r="613" ht="14.25" customHeight="1">
      <c r="B613" s="5"/>
    </row>
    <row r="614" ht="14.25" customHeight="1">
      <c r="B614" s="5"/>
    </row>
    <row r="615" ht="14.25" customHeight="1">
      <c r="B615" s="5"/>
    </row>
    <row r="616" ht="14.25" customHeight="1">
      <c r="B616" s="5"/>
    </row>
    <row r="617" ht="14.25" customHeight="1">
      <c r="B617" s="5"/>
    </row>
    <row r="618" ht="14.25" customHeight="1">
      <c r="B618" s="5"/>
    </row>
    <row r="619" ht="14.25" customHeight="1">
      <c r="B619" s="5"/>
    </row>
    <row r="620" ht="14.25" customHeight="1">
      <c r="B620" s="5"/>
    </row>
    <row r="621" ht="14.25" customHeight="1">
      <c r="B621" s="5"/>
    </row>
    <row r="622" ht="14.25" customHeight="1">
      <c r="B622" s="5"/>
    </row>
    <row r="623" ht="14.25" customHeight="1">
      <c r="B623" s="5"/>
    </row>
    <row r="624" ht="14.25" customHeight="1">
      <c r="B624" s="5"/>
    </row>
    <row r="625" ht="14.25" customHeight="1">
      <c r="B625" s="5"/>
    </row>
    <row r="626" ht="14.25" customHeight="1">
      <c r="B626" s="5"/>
    </row>
    <row r="627" ht="14.25" customHeight="1">
      <c r="B627" s="5"/>
    </row>
    <row r="628" ht="14.25" customHeight="1">
      <c r="B628" s="5"/>
    </row>
    <row r="629" ht="14.25" customHeight="1">
      <c r="B629" s="5"/>
    </row>
    <row r="630" ht="14.25" customHeight="1">
      <c r="B630" s="5"/>
    </row>
    <row r="631" ht="14.25" customHeight="1">
      <c r="B631" s="5"/>
    </row>
    <row r="632" ht="14.25" customHeight="1">
      <c r="B632" s="5"/>
    </row>
    <row r="633" ht="14.25" customHeight="1">
      <c r="B633" s="5"/>
    </row>
    <row r="634" ht="14.25" customHeight="1">
      <c r="B634" s="5"/>
    </row>
    <row r="635" ht="14.25" customHeight="1">
      <c r="B635" s="5"/>
    </row>
    <row r="636" ht="14.25" customHeight="1">
      <c r="B636" s="5"/>
    </row>
    <row r="637" ht="14.25" customHeight="1">
      <c r="B637" s="5"/>
    </row>
    <row r="638" ht="14.25" customHeight="1">
      <c r="B638" s="5"/>
    </row>
    <row r="639" ht="14.25" customHeight="1">
      <c r="B639" s="5"/>
    </row>
    <row r="640" ht="14.25" customHeight="1">
      <c r="B640" s="5"/>
    </row>
    <row r="641" ht="14.25" customHeight="1">
      <c r="B641" s="5"/>
    </row>
    <row r="642" ht="14.25" customHeight="1">
      <c r="B642" s="5"/>
    </row>
    <row r="643" ht="14.25" customHeight="1">
      <c r="B643" s="5"/>
    </row>
    <row r="644" ht="14.25" customHeight="1">
      <c r="B644" s="5"/>
    </row>
    <row r="645" ht="14.25" customHeight="1">
      <c r="B645" s="5"/>
    </row>
    <row r="646" ht="14.25" customHeight="1">
      <c r="B646" s="5"/>
    </row>
    <row r="647" ht="14.25" customHeight="1">
      <c r="B647" s="5"/>
    </row>
    <row r="648" ht="14.25" customHeight="1">
      <c r="B648" s="5"/>
    </row>
    <row r="649" ht="14.25" customHeight="1">
      <c r="B649" s="5"/>
    </row>
    <row r="650" ht="14.25" customHeight="1">
      <c r="B650" s="5"/>
    </row>
    <row r="651" ht="14.25" customHeight="1">
      <c r="B651" s="5"/>
    </row>
    <row r="652" ht="14.25" customHeight="1">
      <c r="B652" s="5"/>
    </row>
    <row r="653" ht="14.25" customHeight="1">
      <c r="B653" s="5"/>
    </row>
    <row r="654" ht="14.25" customHeight="1">
      <c r="B654" s="5"/>
    </row>
    <row r="655" ht="14.25" customHeight="1">
      <c r="B655" s="5"/>
    </row>
    <row r="656" ht="14.25" customHeight="1">
      <c r="B656" s="5"/>
    </row>
    <row r="657" ht="14.25" customHeight="1">
      <c r="B657" s="5"/>
    </row>
    <row r="658" ht="14.25" customHeight="1">
      <c r="B658" s="5"/>
    </row>
    <row r="659" ht="14.25" customHeight="1">
      <c r="B659" s="5"/>
    </row>
    <row r="660" ht="14.25" customHeight="1">
      <c r="B660" s="5"/>
    </row>
    <row r="661" ht="14.25" customHeight="1">
      <c r="B661" s="5"/>
    </row>
    <row r="662" ht="14.25" customHeight="1">
      <c r="B662" s="5"/>
    </row>
    <row r="663" ht="14.25" customHeight="1">
      <c r="B663" s="5"/>
    </row>
    <row r="664" ht="14.25" customHeight="1">
      <c r="B664" s="5"/>
    </row>
    <row r="665" ht="14.25" customHeight="1">
      <c r="B665" s="5"/>
    </row>
    <row r="666" ht="14.25" customHeight="1">
      <c r="B666" s="5"/>
    </row>
    <row r="667" ht="14.25" customHeight="1">
      <c r="B667" s="5"/>
    </row>
    <row r="668" ht="14.25" customHeight="1">
      <c r="B668" s="5"/>
    </row>
    <row r="669" ht="14.25" customHeight="1">
      <c r="B669" s="5"/>
    </row>
    <row r="670" ht="14.25" customHeight="1">
      <c r="B670" s="5"/>
    </row>
    <row r="671" ht="14.25" customHeight="1">
      <c r="B671" s="5"/>
    </row>
    <row r="672" ht="14.25" customHeight="1">
      <c r="B672" s="5"/>
    </row>
    <row r="673" ht="14.25" customHeight="1">
      <c r="B673" s="5"/>
    </row>
    <row r="674" ht="14.25" customHeight="1">
      <c r="B674" s="5"/>
    </row>
    <row r="675" ht="14.25" customHeight="1">
      <c r="B675" s="5"/>
    </row>
    <row r="676" ht="14.25" customHeight="1">
      <c r="B676" s="5"/>
    </row>
    <row r="677" ht="14.25" customHeight="1">
      <c r="B677" s="5"/>
    </row>
    <row r="678" ht="14.25" customHeight="1">
      <c r="B678" s="5"/>
    </row>
    <row r="679" ht="14.25" customHeight="1">
      <c r="B679" s="5"/>
    </row>
    <row r="680" ht="14.25" customHeight="1">
      <c r="B680" s="5"/>
    </row>
    <row r="681" ht="14.25" customHeight="1">
      <c r="B681" s="5"/>
    </row>
    <row r="682" ht="14.25" customHeight="1">
      <c r="B682" s="5"/>
    </row>
    <row r="683" ht="14.25" customHeight="1">
      <c r="B683" s="5"/>
    </row>
    <row r="684" ht="14.25" customHeight="1">
      <c r="B684" s="5"/>
    </row>
    <row r="685" ht="14.25" customHeight="1">
      <c r="B685" s="5"/>
    </row>
    <row r="686" ht="14.25" customHeight="1">
      <c r="B686" s="5"/>
    </row>
    <row r="687" ht="14.25" customHeight="1">
      <c r="B687" s="5"/>
    </row>
    <row r="688" ht="14.25" customHeight="1">
      <c r="B688" s="5"/>
    </row>
    <row r="689" ht="14.25" customHeight="1">
      <c r="B689" s="5"/>
    </row>
    <row r="690" ht="14.25" customHeight="1">
      <c r="B690" s="5"/>
    </row>
    <row r="691" ht="14.25" customHeight="1">
      <c r="B691" s="5"/>
    </row>
    <row r="692" ht="14.25" customHeight="1">
      <c r="B692" s="5"/>
    </row>
    <row r="693" ht="14.25" customHeight="1">
      <c r="B693" s="5"/>
    </row>
    <row r="694" ht="14.25" customHeight="1">
      <c r="B694" s="5"/>
    </row>
    <row r="695" ht="14.25" customHeight="1">
      <c r="B695" s="5"/>
    </row>
    <row r="696" ht="14.25" customHeight="1">
      <c r="B696" s="5"/>
    </row>
    <row r="697" ht="14.25" customHeight="1">
      <c r="B697" s="5"/>
    </row>
    <row r="698" ht="14.25" customHeight="1">
      <c r="B698" s="5"/>
    </row>
    <row r="699" ht="14.25" customHeight="1">
      <c r="B699" s="5"/>
    </row>
    <row r="700" ht="14.25" customHeight="1">
      <c r="B700" s="5"/>
    </row>
    <row r="701" ht="14.25" customHeight="1">
      <c r="B701" s="5"/>
    </row>
    <row r="702" ht="14.25" customHeight="1">
      <c r="B702" s="5"/>
    </row>
    <row r="703" ht="14.25" customHeight="1">
      <c r="B703" s="5"/>
    </row>
    <row r="704" ht="14.25" customHeight="1">
      <c r="B704" s="5"/>
    </row>
    <row r="705" ht="14.25" customHeight="1">
      <c r="B705" s="5"/>
    </row>
    <row r="706" ht="14.25" customHeight="1">
      <c r="B706" s="5"/>
    </row>
    <row r="707" ht="14.25" customHeight="1">
      <c r="B707" s="5"/>
    </row>
    <row r="708" ht="14.25" customHeight="1">
      <c r="B708" s="5"/>
    </row>
    <row r="709" ht="14.25" customHeight="1">
      <c r="B709" s="5"/>
    </row>
    <row r="710" ht="14.25" customHeight="1">
      <c r="B710" s="5"/>
    </row>
    <row r="711" ht="14.25" customHeight="1">
      <c r="B711" s="5"/>
    </row>
    <row r="712" ht="14.25" customHeight="1">
      <c r="B712" s="5"/>
    </row>
    <row r="713" ht="14.25" customHeight="1">
      <c r="B713" s="5"/>
    </row>
    <row r="714" ht="14.25" customHeight="1">
      <c r="B714" s="5"/>
    </row>
    <row r="715" ht="14.25" customHeight="1">
      <c r="B715" s="5"/>
    </row>
    <row r="716" ht="14.25" customHeight="1">
      <c r="B716" s="5"/>
    </row>
    <row r="717" ht="14.25" customHeight="1">
      <c r="B717" s="5"/>
    </row>
    <row r="718" ht="14.25" customHeight="1">
      <c r="B718" s="5"/>
    </row>
    <row r="719" ht="14.25" customHeight="1">
      <c r="B719" s="5"/>
    </row>
    <row r="720" ht="14.25" customHeight="1">
      <c r="B720" s="5"/>
    </row>
    <row r="721" ht="14.25" customHeight="1">
      <c r="B721" s="5"/>
    </row>
    <row r="722" ht="14.25" customHeight="1">
      <c r="B722" s="5"/>
    </row>
    <row r="723" ht="14.25" customHeight="1">
      <c r="B723" s="5"/>
    </row>
    <row r="724" ht="14.25" customHeight="1">
      <c r="B724" s="5"/>
    </row>
    <row r="725" ht="14.25" customHeight="1">
      <c r="B725" s="5"/>
    </row>
    <row r="726" ht="14.25" customHeight="1">
      <c r="B726" s="5"/>
    </row>
    <row r="727" ht="14.25" customHeight="1">
      <c r="B727" s="5"/>
    </row>
    <row r="728" ht="14.25" customHeight="1">
      <c r="B728" s="5"/>
    </row>
    <row r="729" ht="14.25" customHeight="1">
      <c r="B729" s="5"/>
    </row>
    <row r="730" ht="14.25" customHeight="1">
      <c r="B730" s="5"/>
    </row>
    <row r="731" ht="14.25" customHeight="1">
      <c r="B731" s="5"/>
    </row>
    <row r="732" ht="14.25" customHeight="1">
      <c r="B732" s="5"/>
    </row>
    <row r="733" ht="14.25" customHeight="1">
      <c r="B733" s="5"/>
    </row>
    <row r="734" ht="14.25" customHeight="1">
      <c r="B734" s="5"/>
    </row>
    <row r="735" ht="14.25" customHeight="1">
      <c r="B735" s="5"/>
    </row>
    <row r="736" ht="14.25" customHeight="1">
      <c r="B736" s="5"/>
    </row>
    <row r="737" ht="14.25" customHeight="1">
      <c r="B737" s="5"/>
    </row>
    <row r="738" ht="14.25" customHeight="1">
      <c r="B738" s="5"/>
    </row>
    <row r="739" ht="14.25" customHeight="1">
      <c r="B739" s="5"/>
    </row>
    <row r="740" ht="14.25" customHeight="1">
      <c r="B740" s="5"/>
    </row>
    <row r="741" ht="14.25" customHeight="1">
      <c r="B741" s="5"/>
    </row>
    <row r="742" ht="14.25" customHeight="1">
      <c r="B742" s="5"/>
    </row>
    <row r="743" ht="14.25" customHeight="1">
      <c r="B743" s="5"/>
    </row>
    <row r="744" ht="14.25" customHeight="1">
      <c r="B744" s="5"/>
    </row>
    <row r="745" ht="14.25" customHeight="1">
      <c r="B745" s="5"/>
    </row>
    <row r="746" ht="14.25" customHeight="1">
      <c r="B746" s="5"/>
    </row>
    <row r="747" ht="14.25" customHeight="1">
      <c r="B747" s="5"/>
    </row>
    <row r="748" ht="14.25" customHeight="1">
      <c r="B748" s="5"/>
    </row>
    <row r="749" ht="14.25" customHeight="1">
      <c r="B749" s="5"/>
    </row>
    <row r="750" ht="14.25" customHeight="1">
      <c r="B750" s="5"/>
    </row>
    <row r="751" ht="14.25" customHeight="1">
      <c r="B751" s="5"/>
    </row>
    <row r="752" ht="14.25" customHeight="1">
      <c r="B752" s="5"/>
    </row>
    <row r="753" ht="14.25" customHeight="1">
      <c r="B753" s="5"/>
    </row>
    <row r="754" ht="14.25" customHeight="1">
      <c r="B754" s="5"/>
    </row>
    <row r="755" ht="14.25" customHeight="1">
      <c r="B755" s="5"/>
    </row>
    <row r="756" ht="14.25" customHeight="1">
      <c r="B756" s="5"/>
    </row>
    <row r="757" ht="14.25" customHeight="1">
      <c r="B757" s="5"/>
    </row>
    <row r="758" ht="14.25" customHeight="1">
      <c r="B758" s="5"/>
    </row>
    <row r="759" ht="14.25" customHeight="1">
      <c r="B759" s="5"/>
    </row>
    <row r="760" ht="14.25" customHeight="1">
      <c r="B760" s="5"/>
    </row>
    <row r="761" ht="14.25" customHeight="1">
      <c r="B761" s="5"/>
    </row>
    <row r="762" ht="14.25" customHeight="1">
      <c r="B762" s="5"/>
    </row>
    <row r="763" ht="14.25" customHeight="1">
      <c r="B763" s="5"/>
    </row>
    <row r="764" ht="14.25" customHeight="1">
      <c r="B764" s="5"/>
    </row>
    <row r="765" ht="14.25" customHeight="1">
      <c r="B765" s="5"/>
    </row>
    <row r="766" ht="14.25" customHeight="1">
      <c r="B766" s="5"/>
    </row>
    <row r="767" ht="14.25" customHeight="1">
      <c r="B767" s="5"/>
    </row>
    <row r="768" ht="14.25" customHeight="1">
      <c r="B768" s="5"/>
    </row>
    <row r="769" ht="14.25" customHeight="1">
      <c r="B769" s="5"/>
    </row>
    <row r="770" ht="14.25" customHeight="1">
      <c r="B770" s="5"/>
    </row>
    <row r="771" ht="14.25" customHeight="1">
      <c r="B771" s="5"/>
    </row>
    <row r="772" ht="14.25" customHeight="1">
      <c r="B772" s="5"/>
    </row>
    <row r="773" ht="14.25" customHeight="1">
      <c r="B773" s="5"/>
    </row>
    <row r="774" ht="14.25" customHeight="1">
      <c r="B774" s="5"/>
    </row>
    <row r="775" ht="14.25" customHeight="1">
      <c r="B775" s="5"/>
    </row>
    <row r="776" ht="14.25" customHeight="1">
      <c r="B776" s="5"/>
    </row>
    <row r="777" ht="14.25" customHeight="1">
      <c r="B777" s="5"/>
    </row>
    <row r="778" ht="14.25" customHeight="1">
      <c r="B778" s="5"/>
    </row>
    <row r="779" ht="14.25" customHeight="1">
      <c r="B779" s="5"/>
    </row>
    <row r="780" ht="14.25" customHeight="1">
      <c r="B780" s="5"/>
    </row>
    <row r="781" ht="14.25" customHeight="1">
      <c r="B781" s="5"/>
    </row>
    <row r="782" ht="14.25" customHeight="1">
      <c r="B782" s="5"/>
    </row>
    <row r="783" ht="14.25" customHeight="1">
      <c r="B783" s="5"/>
    </row>
    <row r="784" ht="14.25" customHeight="1">
      <c r="B784" s="5"/>
    </row>
    <row r="785" ht="14.25" customHeight="1">
      <c r="B785" s="5"/>
    </row>
    <row r="786" ht="14.25" customHeight="1">
      <c r="B786" s="5"/>
    </row>
    <row r="787" ht="14.25" customHeight="1">
      <c r="B787" s="5"/>
    </row>
    <row r="788" ht="14.25" customHeight="1">
      <c r="B788" s="5"/>
    </row>
    <row r="789" ht="14.25" customHeight="1">
      <c r="B789" s="5"/>
    </row>
    <row r="790" ht="14.25" customHeight="1">
      <c r="B790" s="5"/>
    </row>
    <row r="791" ht="14.25" customHeight="1">
      <c r="B791" s="5"/>
    </row>
    <row r="792" ht="14.25" customHeight="1">
      <c r="B792" s="5"/>
    </row>
    <row r="793" ht="14.25" customHeight="1">
      <c r="B793" s="5"/>
    </row>
    <row r="794" ht="14.25" customHeight="1">
      <c r="B794" s="5"/>
    </row>
    <row r="795" ht="14.25" customHeight="1">
      <c r="B795" s="5"/>
    </row>
    <row r="796" ht="14.25" customHeight="1">
      <c r="B796" s="5"/>
    </row>
    <row r="797" ht="14.25" customHeight="1">
      <c r="B797" s="5"/>
    </row>
    <row r="798" ht="14.25" customHeight="1">
      <c r="B798" s="5"/>
    </row>
    <row r="799" ht="14.25" customHeight="1">
      <c r="B799" s="5"/>
    </row>
    <row r="800" ht="14.25" customHeight="1">
      <c r="B800" s="5"/>
    </row>
    <row r="801" ht="14.25" customHeight="1">
      <c r="B801" s="5"/>
    </row>
    <row r="802" ht="14.25" customHeight="1">
      <c r="B802" s="5"/>
    </row>
    <row r="803" ht="14.25" customHeight="1">
      <c r="B803" s="5"/>
    </row>
    <row r="804" ht="14.25" customHeight="1">
      <c r="B804" s="5"/>
    </row>
    <row r="805" ht="14.25" customHeight="1">
      <c r="B805" s="5"/>
    </row>
    <row r="806" ht="14.25" customHeight="1">
      <c r="B806" s="5"/>
    </row>
    <row r="807" ht="14.25" customHeight="1">
      <c r="B807" s="5"/>
    </row>
    <row r="808" ht="14.25" customHeight="1">
      <c r="B808" s="5"/>
    </row>
    <row r="809" ht="14.25" customHeight="1">
      <c r="B809" s="5"/>
    </row>
    <row r="810" ht="14.25" customHeight="1">
      <c r="B810" s="5"/>
    </row>
    <row r="811" ht="14.25" customHeight="1">
      <c r="B811" s="5"/>
    </row>
    <row r="812" ht="14.25" customHeight="1">
      <c r="B812" s="5"/>
    </row>
    <row r="813" ht="14.25" customHeight="1">
      <c r="B813" s="5"/>
    </row>
    <row r="814" ht="14.25" customHeight="1">
      <c r="B814" s="5"/>
    </row>
    <row r="815" ht="14.25" customHeight="1">
      <c r="B815" s="5"/>
    </row>
    <row r="816" ht="14.25" customHeight="1">
      <c r="B816" s="5"/>
    </row>
    <row r="817" ht="14.25" customHeight="1">
      <c r="B817" s="5"/>
    </row>
    <row r="818" ht="14.25" customHeight="1">
      <c r="B818" s="5"/>
    </row>
    <row r="819" ht="14.25" customHeight="1">
      <c r="B819" s="5"/>
    </row>
    <row r="820" ht="14.25" customHeight="1">
      <c r="B820" s="5"/>
    </row>
    <row r="821" ht="14.25" customHeight="1">
      <c r="B821" s="5"/>
    </row>
    <row r="822" ht="14.25" customHeight="1">
      <c r="B822" s="5"/>
    </row>
    <row r="823" ht="14.25" customHeight="1">
      <c r="B823" s="5"/>
    </row>
    <row r="824" ht="14.25" customHeight="1">
      <c r="B824" s="5"/>
    </row>
    <row r="825" ht="14.25" customHeight="1">
      <c r="B825" s="5"/>
    </row>
    <row r="826" ht="14.25" customHeight="1">
      <c r="B826" s="5"/>
    </row>
    <row r="827" ht="14.25" customHeight="1">
      <c r="B827" s="5"/>
    </row>
    <row r="828" ht="14.25" customHeight="1">
      <c r="B828" s="5"/>
    </row>
    <row r="829" ht="14.25" customHeight="1">
      <c r="B829" s="5"/>
    </row>
    <row r="830" ht="14.25" customHeight="1">
      <c r="B830" s="5"/>
    </row>
    <row r="831" ht="14.25" customHeight="1">
      <c r="B831" s="5"/>
    </row>
    <row r="832" ht="14.25" customHeight="1">
      <c r="B832" s="5"/>
    </row>
    <row r="833" ht="14.25" customHeight="1">
      <c r="B833" s="5"/>
    </row>
    <row r="834" ht="14.25" customHeight="1">
      <c r="B834" s="5"/>
    </row>
    <row r="835" ht="14.25" customHeight="1">
      <c r="B835" s="5"/>
    </row>
    <row r="836" ht="14.25" customHeight="1">
      <c r="B836" s="5"/>
    </row>
    <row r="837" ht="14.25" customHeight="1">
      <c r="B837" s="5"/>
    </row>
    <row r="838" ht="14.25" customHeight="1">
      <c r="B838" s="5"/>
    </row>
    <row r="839" ht="14.25" customHeight="1">
      <c r="B839" s="5"/>
    </row>
    <row r="840" ht="14.25" customHeight="1">
      <c r="B840" s="5"/>
    </row>
    <row r="841" ht="14.25" customHeight="1">
      <c r="B841" s="5"/>
    </row>
    <row r="842" ht="14.25" customHeight="1">
      <c r="B842" s="5"/>
    </row>
    <row r="843" ht="14.25" customHeight="1">
      <c r="B843" s="5"/>
    </row>
    <row r="844" ht="14.25" customHeight="1">
      <c r="B844" s="5"/>
    </row>
    <row r="845" ht="14.25" customHeight="1">
      <c r="B845" s="5"/>
    </row>
    <row r="846" ht="14.25" customHeight="1">
      <c r="B846" s="5"/>
    </row>
    <row r="847" ht="14.25" customHeight="1">
      <c r="B847" s="5"/>
    </row>
    <row r="848" ht="14.25" customHeight="1">
      <c r="B848" s="5"/>
    </row>
    <row r="849" ht="14.25" customHeight="1">
      <c r="B849" s="5"/>
    </row>
    <row r="850" ht="14.25" customHeight="1">
      <c r="B850" s="5"/>
    </row>
    <row r="851" ht="14.25" customHeight="1">
      <c r="B851" s="5"/>
    </row>
    <row r="852" ht="14.25" customHeight="1">
      <c r="B852" s="5"/>
    </row>
    <row r="853" ht="14.25" customHeight="1">
      <c r="B853" s="5"/>
    </row>
    <row r="854" ht="14.25" customHeight="1">
      <c r="B854" s="5"/>
    </row>
    <row r="855" ht="14.25" customHeight="1">
      <c r="B855" s="5"/>
    </row>
    <row r="856" ht="14.25" customHeight="1">
      <c r="B856" s="5"/>
    </row>
    <row r="857" ht="14.25" customHeight="1">
      <c r="B857" s="5"/>
    </row>
    <row r="858" ht="14.25" customHeight="1">
      <c r="B858" s="5"/>
    </row>
    <row r="859" ht="14.25" customHeight="1">
      <c r="B859" s="5"/>
    </row>
    <row r="860" ht="14.25" customHeight="1">
      <c r="B860" s="5"/>
    </row>
    <row r="861" ht="14.25" customHeight="1">
      <c r="B861" s="5"/>
    </row>
    <row r="862" ht="14.25" customHeight="1">
      <c r="B862" s="5"/>
    </row>
    <row r="863" ht="14.25" customHeight="1">
      <c r="B863" s="5"/>
    </row>
    <row r="864" ht="14.25" customHeight="1">
      <c r="B864" s="5"/>
    </row>
    <row r="865" ht="14.25" customHeight="1">
      <c r="B865" s="5"/>
    </row>
    <row r="866" ht="14.25" customHeight="1">
      <c r="B866" s="5"/>
    </row>
    <row r="867" ht="14.25" customHeight="1">
      <c r="B867" s="5"/>
    </row>
    <row r="868" ht="14.25" customHeight="1">
      <c r="B868" s="5"/>
    </row>
    <row r="869" ht="14.25" customHeight="1">
      <c r="B869" s="5"/>
    </row>
    <row r="870" ht="14.25" customHeight="1">
      <c r="B870" s="5"/>
    </row>
    <row r="871" ht="14.25" customHeight="1">
      <c r="B871" s="5"/>
    </row>
    <row r="872" ht="14.25" customHeight="1">
      <c r="B872" s="5"/>
    </row>
    <row r="873" ht="14.25" customHeight="1">
      <c r="B873" s="5"/>
    </row>
    <row r="874" ht="14.25" customHeight="1">
      <c r="B874" s="5"/>
    </row>
    <row r="875" ht="14.25" customHeight="1">
      <c r="B875" s="5"/>
    </row>
    <row r="876" ht="14.25" customHeight="1">
      <c r="B876" s="5"/>
    </row>
    <row r="877" ht="14.25" customHeight="1">
      <c r="B877" s="5"/>
    </row>
    <row r="878" ht="14.25" customHeight="1">
      <c r="B878" s="5"/>
    </row>
    <row r="879" ht="14.25" customHeight="1">
      <c r="B879" s="5"/>
    </row>
    <row r="880" ht="14.25" customHeight="1">
      <c r="B880" s="5"/>
    </row>
    <row r="881" ht="14.25" customHeight="1">
      <c r="B881" s="5"/>
    </row>
    <row r="882" ht="14.25" customHeight="1">
      <c r="B882" s="5"/>
    </row>
    <row r="883" ht="14.25" customHeight="1">
      <c r="B883" s="5"/>
    </row>
    <row r="884" ht="14.25" customHeight="1">
      <c r="B884" s="5"/>
    </row>
    <row r="885" ht="14.25" customHeight="1">
      <c r="B885" s="5"/>
    </row>
    <row r="886" ht="14.25" customHeight="1">
      <c r="B886" s="5"/>
    </row>
    <row r="887" ht="14.25" customHeight="1">
      <c r="B887" s="5"/>
    </row>
    <row r="888" ht="14.25" customHeight="1">
      <c r="B888" s="5"/>
    </row>
    <row r="889" ht="14.25" customHeight="1">
      <c r="B889" s="5"/>
    </row>
    <row r="890" ht="14.25" customHeight="1">
      <c r="B890" s="5"/>
    </row>
    <row r="891" ht="14.25" customHeight="1">
      <c r="B891" s="5"/>
    </row>
    <row r="892" ht="14.25" customHeight="1">
      <c r="B892" s="5"/>
    </row>
    <row r="893" ht="14.25" customHeight="1">
      <c r="B893" s="5"/>
    </row>
    <row r="894" ht="14.25" customHeight="1">
      <c r="B894" s="5"/>
    </row>
    <row r="895" ht="14.25" customHeight="1">
      <c r="B895" s="5"/>
    </row>
    <row r="896" ht="14.25" customHeight="1">
      <c r="B896" s="5"/>
    </row>
    <row r="897" ht="14.25" customHeight="1">
      <c r="B897" s="5"/>
    </row>
    <row r="898" ht="14.25" customHeight="1">
      <c r="B898" s="5"/>
    </row>
    <row r="899" ht="14.25" customHeight="1">
      <c r="B899" s="5"/>
    </row>
    <row r="900" ht="14.25" customHeight="1">
      <c r="B900" s="5"/>
    </row>
    <row r="901" ht="14.25" customHeight="1">
      <c r="B901" s="5"/>
    </row>
    <row r="902" ht="14.25" customHeight="1">
      <c r="B902" s="5"/>
    </row>
    <row r="903" ht="14.25" customHeight="1">
      <c r="B903" s="5"/>
    </row>
    <row r="904" ht="14.25" customHeight="1">
      <c r="B904" s="5"/>
    </row>
    <row r="905" ht="14.25" customHeight="1">
      <c r="B905" s="5"/>
    </row>
    <row r="906" ht="14.25" customHeight="1">
      <c r="B906" s="5"/>
    </row>
    <row r="907" ht="14.25" customHeight="1">
      <c r="B907" s="5"/>
    </row>
    <row r="908" ht="14.25" customHeight="1">
      <c r="B908" s="5"/>
    </row>
    <row r="909" ht="14.25" customHeight="1">
      <c r="B909" s="5"/>
    </row>
    <row r="910" ht="14.25" customHeight="1">
      <c r="B910" s="5"/>
    </row>
    <row r="911" ht="14.25" customHeight="1">
      <c r="B911" s="5"/>
    </row>
    <row r="912" ht="14.25" customHeight="1">
      <c r="B912" s="5"/>
    </row>
    <row r="913" ht="14.25" customHeight="1">
      <c r="B913" s="5"/>
    </row>
    <row r="914" ht="14.25" customHeight="1">
      <c r="B914" s="5"/>
    </row>
    <row r="915" ht="14.25" customHeight="1">
      <c r="B915" s="5"/>
    </row>
    <row r="916" ht="14.25" customHeight="1">
      <c r="B916" s="5"/>
    </row>
    <row r="917" ht="14.25" customHeight="1">
      <c r="B917" s="5"/>
    </row>
    <row r="918" ht="14.25" customHeight="1">
      <c r="B918" s="5"/>
    </row>
    <row r="919" ht="14.25" customHeight="1">
      <c r="B919" s="5"/>
    </row>
    <row r="920" ht="14.25" customHeight="1">
      <c r="B920" s="5"/>
    </row>
    <row r="921" ht="14.25" customHeight="1">
      <c r="B921" s="5"/>
    </row>
    <row r="922" ht="14.25" customHeight="1">
      <c r="B922" s="5"/>
    </row>
    <row r="923" ht="14.25" customHeight="1">
      <c r="B923" s="5"/>
    </row>
    <row r="924" ht="14.25" customHeight="1">
      <c r="B924" s="5"/>
    </row>
    <row r="925" ht="14.25" customHeight="1">
      <c r="B925" s="5"/>
    </row>
    <row r="926" ht="14.25" customHeight="1">
      <c r="B926" s="5"/>
    </row>
    <row r="927" ht="14.25" customHeight="1">
      <c r="B927" s="5"/>
    </row>
    <row r="928" ht="14.25" customHeight="1">
      <c r="B928" s="5"/>
    </row>
    <row r="929" ht="14.25" customHeight="1">
      <c r="B929" s="5"/>
    </row>
    <row r="930" ht="14.25" customHeight="1">
      <c r="B930" s="5"/>
    </row>
    <row r="931" ht="14.25" customHeight="1">
      <c r="B931" s="5"/>
    </row>
    <row r="932" ht="14.25" customHeight="1">
      <c r="B932" s="5"/>
    </row>
    <row r="933" ht="14.25" customHeight="1">
      <c r="B933" s="5"/>
    </row>
    <row r="934" ht="14.25" customHeight="1">
      <c r="B934" s="5"/>
    </row>
    <row r="935" ht="14.25" customHeight="1">
      <c r="B935" s="5"/>
    </row>
    <row r="936" ht="14.25" customHeight="1">
      <c r="B936" s="5"/>
    </row>
    <row r="937" ht="14.25" customHeight="1">
      <c r="B937" s="5"/>
    </row>
    <row r="938" ht="14.25" customHeight="1">
      <c r="B938" s="5"/>
    </row>
    <row r="939" ht="14.25" customHeight="1">
      <c r="B939" s="5"/>
    </row>
    <row r="940" ht="14.25" customHeight="1">
      <c r="B940" s="5"/>
    </row>
    <row r="941" ht="14.25" customHeight="1">
      <c r="B941" s="5"/>
    </row>
    <row r="942" ht="14.25" customHeight="1">
      <c r="B942" s="5"/>
    </row>
    <row r="943" ht="14.25" customHeight="1">
      <c r="B943" s="5"/>
    </row>
    <row r="944" ht="14.25" customHeight="1">
      <c r="B944" s="5"/>
    </row>
    <row r="945" ht="14.25" customHeight="1">
      <c r="B945" s="5"/>
    </row>
    <row r="946" ht="14.25" customHeight="1">
      <c r="B946" s="5"/>
    </row>
    <row r="947" ht="14.25" customHeight="1">
      <c r="B947" s="5"/>
    </row>
    <row r="948" ht="14.25" customHeight="1">
      <c r="B948" s="5"/>
    </row>
    <row r="949" ht="14.25" customHeight="1">
      <c r="B949" s="5"/>
    </row>
    <row r="950" ht="14.25" customHeight="1">
      <c r="B950" s="5"/>
    </row>
    <row r="951" ht="14.25" customHeight="1">
      <c r="B951" s="5"/>
    </row>
    <row r="952" ht="14.25" customHeight="1">
      <c r="B952" s="5"/>
    </row>
    <row r="953" ht="14.25" customHeight="1">
      <c r="B953" s="5"/>
    </row>
    <row r="954" ht="14.25" customHeight="1">
      <c r="B954" s="5"/>
    </row>
    <row r="955" ht="14.25" customHeight="1">
      <c r="B955" s="5"/>
    </row>
    <row r="956" ht="14.25" customHeight="1">
      <c r="B956" s="5"/>
    </row>
    <row r="957" ht="14.25" customHeight="1">
      <c r="B957" s="5"/>
    </row>
    <row r="958" ht="14.25" customHeight="1">
      <c r="B958" s="5"/>
    </row>
    <row r="959" ht="14.25" customHeight="1">
      <c r="B959" s="5"/>
    </row>
    <row r="960" ht="14.25" customHeight="1">
      <c r="B960" s="5"/>
    </row>
    <row r="961" ht="14.25" customHeight="1">
      <c r="B961" s="5"/>
    </row>
    <row r="962" ht="14.25" customHeight="1">
      <c r="B962" s="5"/>
    </row>
    <row r="963" ht="14.25" customHeight="1">
      <c r="B963" s="5"/>
    </row>
    <row r="964" ht="14.25" customHeight="1">
      <c r="B964" s="5"/>
    </row>
    <row r="965" ht="14.25" customHeight="1">
      <c r="B965" s="5"/>
    </row>
    <row r="966" ht="14.25" customHeight="1">
      <c r="B966" s="5"/>
    </row>
    <row r="967" ht="14.25" customHeight="1">
      <c r="B967" s="5"/>
    </row>
    <row r="968" ht="14.25" customHeight="1">
      <c r="B968" s="5"/>
    </row>
    <row r="969" ht="14.25" customHeight="1">
      <c r="B969" s="5"/>
    </row>
    <row r="970" ht="14.25" customHeight="1">
      <c r="B970" s="5"/>
    </row>
    <row r="971" ht="14.25" customHeight="1">
      <c r="B971" s="5"/>
    </row>
    <row r="972" ht="14.25" customHeight="1">
      <c r="B972" s="5"/>
    </row>
    <row r="973" ht="14.25" customHeight="1">
      <c r="B973" s="5"/>
    </row>
    <row r="974" ht="14.25" customHeight="1">
      <c r="B974" s="5"/>
    </row>
    <row r="975" ht="14.25" customHeight="1">
      <c r="B975" s="5"/>
    </row>
    <row r="976" ht="14.25" customHeight="1">
      <c r="B976" s="5"/>
    </row>
    <row r="977" ht="14.25" customHeight="1">
      <c r="B977" s="5"/>
    </row>
    <row r="978" ht="14.25" customHeight="1">
      <c r="B978" s="5"/>
    </row>
    <row r="979" ht="14.25" customHeight="1">
      <c r="B979" s="5"/>
    </row>
    <row r="980" ht="14.25" customHeight="1">
      <c r="B980" s="5"/>
    </row>
    <row r="981" ht="14.25" customHeight="1">
      <c r="B981" s="5"/>
    </row>
    <row r="982" ht="14.25" customHeight="1">
      <c r="B982" s="5"/>
    </row>
    <row r="983" ht="14.25" customHeight="1">
      <c r="B983" s="5"/>
    </row>
    <row r="984" ht="14.25" customHeight="1">
      <c r="B984" s="5"/>
    </row>
    <row r="985" ht="14.25" customHeight="1">
      <c r="B985" s="5"/>
    </row>
    <row r="986" ht="14.25" customHeight="1">
      <c r="B986" s="5"/>
    </row>
    <row r="987" ht="14.25" customHeight="1">
      <c r="B987" s="5"/>
    </row>
    <row r="988" ht="14.25" customHeight="1">
      <c r="B988" s="5"/>
    </row>
    <row r="989" ht="14.25" customHeight="1">
      <c r="B989" s="5"/>
    </row>
    <row r="990" ht="14.25" customHeight="1">
      <c r="B990" s="5"/>
    </row>
    <row r="991" ht="14.25" customHeight="1">
      <c r="B991" s="5"/>
    </row>
    <row r="992" ht="14.25" customHeight="1">
      <c r="B992" s="5"/>
    </row>
    <row r="993" ht="14.25" customHeight="1">
      <c r="B993" s="5"/>
    </row>
    <row r="994" ht="14.25" customHeight="1">
      <c r="B994" s="5"/>
    </row>
    <row r="995" ht="14.25" customHeight="1">
      <c r="B995" s="5"/>
    </row>
    <row r="996" ht="14.25" customHeight="1">
      <c r="B996" s="5"/>
    </row>
    <row r="997" ht="14.25" customHeight="1">
      <c r="B997" s="5"/>
    </row>
    <row r="998" ht="14.25" customHeight="1">
      <c r="B998" s="5"/>
    </row>
    <row r="999" ht="14.25" customHeight="1">
      <c r="B999" s="5"/>
    </row>
    <row r="1000" ht="14.25" customHeight="1">
      <c r="B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7" width="11.57"/>
    <col customWidth="1" min="8" max="26" width="8.71"/>
  </cols>
  <sheetData>
    <row r="1" ht="14.25" customHeight="1">
      <c r="A1" s="1" t="s">
        <v>91</v>
      </c>
      <c r="G1" s="6" t="s">
        <v>4</v>
      </c>
    </row>
    <row r="2" ht="14.25" customHeight="1">
      <c r="A2" s="9" t="s">
        <v>77</v>
      </c>
      <c r="B2" s="14">
        <f>MAIN!B43/3600</f>
        <v>7.774143564</v>
      </c>
      <c r="C2" s="1" t="s">
        <v>92</v>
      </c>
      <c r="G2" s="7" t="s">
        <v>5</v>
      </c>
    </row>
    <row r="3" ht="14.25" customHeight="1">
      <c r="A3" s="9" t="s">
        <v>93</v>
      </c>
      <c r="B3" s="14">
        <f>MAIN!B51</f>
        <v>5.873751456</v>
      </c>
      <c r="C3" s="1" t="s">
        <v>94</v>
      </c>
    </row>
    <row r="4" ht="14.25" customHeight="1">
      <c r="H4" s="1" t="s">
        <v>95</v>
      </c>
      <c r="I4" s="1">
        <f>MAIN!B45</f>
        <v>37.63093455</v>
      </c>
      <c r="J4" s="1" t="s">
        <v>96</v>
      </c>
      <c r="K4" s="1">
        <f>MAIN!B38</f>
        <v>0.5961550385</v>
      </c>
    </row>
    <row r="5" ht="14.25" customHeight="1">
      <c r="A5" s="15" t="s">
        <v>97</v>
      </c>
      <c r="B5" s="14">
        <v>20.0</v>
      </c>
      <c r="C5" s="1" t="s">
        <v>98</v>
      </c>
      <c r="H5" s="1" t="s">
        <v>99</v>
      </c>
      <c r="I5" s="1">
        <f>MAIN!B13</f>
        <v>15</v>
      </c>
      <c r="J5" s="1" t="s">
        <v>100</v>
      </c>
      <c r="K5" s="1">
        <f>MAIN!B39</f>
        <v>0.2532684804</v>
      </c>
    </row>
    <row r="6" ht="14.25" customHeight="1">
      <c r="A6" s="15" t="s">
        <v>101</v>
      </c>
      <c r="B6" s="14">
        <f>B3/B5</f>
        <v>0.2936875728</v>
      </c>
      <c r="C6" s="1" t="s">
        <v>102</v>
      </c>
      <c r="J6" s="1" t="s">
        <v>103</v>
      </c>
      <c r="K6" s="1">
        <f>MAIN!B40</f>
        <v>2.5833385</v>
      </c>
    </row>
    <row r="7" ht="14.25" customHeight="1">
      <c r="A7" s="16" t="s">
        <v>104</v>
      </c>
      <c r="B7" s="17" t="s">
        <v>105</v>
      </c>
      <c r="C7" s="16" t="s">
        <v>106</v>
      </c>
      <c r="D7" s="16" t="s">
        <v>107</v>
      </c>
      <c r="E7" s="16" t="s">
        <v>108</v>
      </c>
      <c r="F7" s="16" t="s">
        <v>109</v>
      </c>
      <c r="G7" s="16" t="s">
        <v>110</v>
      </c>
      <c r="J7" s="5" t="s">
        <v>111</v>
      </c>
    </row>
    <row r="8" ht="14.25" customHeight="1">
      <c r="A8" s="14">
        <v>0.0</v>
      </c>
      <c r="B8" s="4">
        <f t="shared" ref="B8:B28" si="1">EXP(-A8/$B$2)</f>
        <v>1</v>
      </c>
      <c r="C8" s="4">
        <f t="shared" ref="C8:C28" si="2">B8*($I$5-$I$4)+$I$4</f>
        <v>15</v>
      </c>
      <c r="D8" s="4">
        <v>0.0</v>
      </c>
      <c r="E8" s="4">
        <v>0.0</v>
      </c>
      <c r="F8" s="4">
        <v>0.0</v>
      </c>
      <c r="G8" s="4">
        <f t="shared" ref="G8:G28" si="3">D8+E8+F8</f>
        <v>0</v>
      </c>
      <c r="H8" s="1" t="s">
        <v>112</v>
      </c>
    </row>
    <row r="9" ht="14.25" customHeight="1">
      <c r="A9" s="14">
        <f t="shared" ref="A9:A28" si="4">A8+$B$6</f>
        <v>0.2936875728</v>
      </c>
      <c r="B9" s="4">
        <f t="shared" si="1"/>
        <v>0.9629271852</v>
      </c>
      <c r="C9" s="4">
        <f t="shared" si="2"/>
        <v>15.83899245</v>
      </c>
      <c r="D9" s="4">
        <f t="shared" ref="D9:D28" si="5">(C9-C8)/$K$4</f>
        <v>1.407339353</v>
      </c>
      <c r="E9" s="4">
        <f t="shared" ref="E9:E28" si="6">(C9-C8)/$K$5</f>
        <v>3.312660324</v>
      </c>
      <c r="F9" s="4">
        <f t="shared" ref="F9:F28" si="7">(C9-C8)/$K$6</f>
        <v>0.32477062</v>
      </c>
      <c r="G9" s="4">
        <f t="shared" si="3"/>
        <v>5.044770297</v>
      </c>
    </row>
    <row r="10" ht="14.25" customHeight="1">
      <c r="A10" s="14">
        <f t="shared" si="4"/>
        <v>0.5873751456</v>
      </c>
      <c r="B10" s="4">
        <f t="shared" si="1"/>
        <v>0.9272287639</v>
      </c>
      <c r="C10" s="4">
        <f t="shared" si="2"/>
        <v>16.64688108</v>
      </c>
      <c r="D10" s="4">
        <f t="shared" si="5"/>
        <v>1.355165322</v>
      </c>
      <c r="E10" s="4">
        <f t="shared" si="6"/>
        <v>3.189850681</v>
      </c>
      <c r="F10" s="4">
        <f t="shared" si="7"/>
        <v>0.3127304589</v>
      </c>
      <c r="G10" s="4">
        <f t="shared" si="3"/>
        <v>4.857746462</v>
      </c>
    </row>
    <row r="11" ht="14.25" customHeight="1">
      <c r="A11" s="14">
        <f t="shared" si="4"/>
        <v>0.8810627184</v>
      </c>
      <c r="B11" s="4">
        <f t="shared" si="1"/>
        <v>0.8928537836</v>
      </c>
      <c r="C11" s="4">
        <f t="shared" si="2"/>
        <v>17.42481901</v>
      </c>
      <c r="D11" s="4">
        <f t="shared" si="5"/>
        <v>1.304925529</v>
      </c>
      <c r="E11" s="4">
        <f t="shared" si="6"/>
        <v>3.071593937</v>
      </c>
      <c r="F11" s="4">
        <f t="shared" si="7"/>
        <v>0.3011366605</v>
      </c>
      <c r="G11" s="4">
        <f t="shared" si="3"/>
        <v>4.677656127</v>
      </c>
    </row>
    <row r="12" ht="14.25" customHeight="1">
      <c r="A12" s="14">
        <f t="shared" si="4"/>
        <v>1.174750291</v>
      </c>
      <c r="B12" s="4">
        <f t="shared" si="1"/>
        <v>0.8597531806</v>
      </c>
      <c r="C12" s="4">
        <f t="shared" si="2"/>
        <v>18.17391659</v>
      </c>
      <c r="D12" s="4">
        <f t="shared" si="5"/>
        <v>1.256548266</v>
      </c>
      <c r="E12" s="4">
        <f t="shared" si="6"/>
        <v>2.957721304</v>
      </c>
      <c r="F12" s="4">
        <f t="shared" si="7"/>
        <v>0.2899726769</v>
      </c>
      <c r="G12" s="4">
        <f t="shared" si="3"/>
        <v>4.504242247</v>
      </c>
    </row>
    <row r="13" ht="14.25" customHeight="1">
      <c r="A13" s="14">
        <f t="shared" si="4"/>
        <v>1.468437864</v>
      </c>
      <c r="B13" s="4">
        <f t="shared" si="1"/>
        <v>0.8278797101</v>
      </c>
      <c r="C13" s="4">
        <f t="shared" si="2"/>
        <v>18.89524301</v>
      </c>
      <c r="D13" s="4">
        <f t="shared" si="5"/>
        <v>1.209964485</v>
      </c>
      <c r="E13" s="4">
        <f t="shared" si="6"/>
        <v>2.84807025</v>
      </c>
      <c r="F13" s="4">
        <f t="shared" si="7"/>
        <v>0.2792225735</v>
      </c>
      <c r="G13" s="4">
        <f t="shared" si="3"/>
        <v>4.337257309</v>
      </c>
    </row>
    <row r="14" ht="14.25" customHeight="1">
      <c r="A14" s="14">
        <f t="shared" si="4"/>
        <v>1.762125437</v>
      </c>
      <c r="B14" s="4">
        <f t="shared" si="1"/>
        <v>0.7971878789</v>
      </c>
      <c r="C14" s="4">
        <f t="shared" si="2"/>
        <v>19.58982784</v>
      </c>
      <c r="D14" s="4">
        <f t="shared" si="5"/>
        <v>1.165107696</v>
      </c>
      <c r="E14" s="4">
        <f t="shared" si="6"/>
        <v>2.742484269</v>
      </c>
      <c r="F14" s="4">
        <f t="shared" si="7"/>
        <v>0.2688710067</v>
      </c>
      <c r="G14" s="4">
        <f t="shared" si="3"/>
        <v>4.176462972</v>
      </c>
    </row>
    <row r="15" ht="14.25" customHeight="1">
      <c r="A15" s="14">
        <f t="shared" si="4"/>
        <v>2.05581301</v>
      </c>
      <c r="B15" s="4">
        <f t="shared" si="1"/>
        <v>0.7676338803</v>
      </c>
      <c r="C15" s="4">
        <f t="shared" si="2"/>
        <v>20.25866245</v>
      </c>
      <c r="D15" s="4">
        <f t="shared" si="5"/>
        <v>1.121913874</v>
      </c>
      <c r="E15" s="4">
        <f t="shared" si="6"/>
        <v>2.640812657</v>
      </c>
      <c r="F15" s="4">
        <f t="shared" si="7"/>
        <v>0.2589032017</v>
      </c>
      <c r="G15" s="4">
        <f t="shared" si="3"/>
        <v>4.021629733</v>
      </c>
    </row>
    <row r="16" ht="14.25" customHeight="1">
      <c r="A16" s="14">
        <f t="shared" si="4"/>
        <v>2.349500583</v>
      </c>
      <c r="B16" s="4">
        <f t="shared" si="1"/>
        <v>0.7391755316</v>
      </c>
      <c r="C16" s="4">
        <f t="shared" si="2"/>
        <v>20.90270147</v>
      </c>
      <c r="D16" s="4">
        <f t="shared" si="5"/>
        <v>1.080321369</v>
      </c>
      <c r="E16" s="4">
        <f t="shared" si="6"/>
        <v>2.542910299</v>
      </c>
      <c r="F16" s="4">
        <f t="shared" si="7"/>
        <v>0.2493049312</v>
      </c>
      <c r="G16" s="4">
        <f t="shared" si="3"/>
        <v>3.872536599</v>
      </c>
    </row>
    <row r="17" ht="14.25" customHeight="1">
      <c r="A17" s="14">
        <f t="shared" si="4"/>
        <v>2.643188155</v>
      </c>
      <c r="B17" s="4">
        <f t="shared" si="1"/>
        <v>0.711772214</v>
      </c>
      <c r="C17" s="4">
        <f t="shared" si="2"/>
        <v>21.52286416</v>
      </c>
      <c r="D17" s="4">
        <f t="shared" si="5"/>
        <v>1.040270815</v>
      </c>
      <c r="E17" s="4">
        <f t="shared" si="6"/>
        <v>2.448637456</v>
      </c>
      <c r="F17" s="4">
        <f t="shared" si="7"/>
        <v>0.2400624957</v>
      </c>
      <c r="G17" s="4">
        <f t="shared" si="3"/>
        <v>3.728970766</v>
      </c>
    </row>
    <row r="18" ht="14.25" customHeight="1">
      <c r="A18" s="14">
        <f t="shared" si="4"/>
        <v>2.936875728</v>
      </c>
      <c r="B18" s="4">
        <f t="shared" si="1"/>
        <v>0.6853848145</v>
      </c>
      <c r="C18" s="4">
        <f t="shared" si="2"/>
        <v>22.12003567</v>
      </c>
      <c r="D18" s="4">
        <f t="shared" si="5"/>
        <v>1.001705047</v>
      </c>
      <c r="E18" s="4">
        <f t="shared" si="6"/>
        <v>2.357859573</v>
      </c>
      <c r="F18" s="4">
        <f t="shared" si="7"/>
        <v>0.2311627032</v>
      </c>
      <c r="G18" s="4">
        <f t="shared" si="3"/>
        <v>3.590727324</v>
      </c>
    </row>
    <row r="19" ht="14.25" customHeight="1">
      <c r="A19" s="14">
        <f t="shared" si="4"/>
        <v>3.230563301</v>
      </c>
      <c r="B19" s="4">
        <f t="shared" si="1"/>
        <v>0.6599756701</v>
      </c>
      <c r="C19" s="4">
        <f t="shared" si="2"/>
        <v>22.69506835</v>
      </c>
      <c r="D19" s="4">
        <f t="shared" si="5"/>
        <v>0.9645690216</v>
      </c>
      <c r="E19" s="4">
        <f t="shared" si="6"/>
        <v>2.270447082</v>
      </c>
      <c r="F19" s="4">
        <f t="shared" si="7"/>
        <v>0.2225928511</v>
      </c>
      <c r="G19" s="4">
        <f t="shared" si="3"/>
        <v>3.457608954</v>
      </c>
    </row>
    <row r="20" ht="14.25" customHeight="1">
      <c r="A20" s="14">
        <f t="shared" si="4"/>
        <v>3.524250874</v>
      </c>
      <c r="B20" s="4">
        <f t="shared" si="1"/>
        <v>0.6355085143</v>
      </c>
      <c r="C20" s="4">
        <f t="shared" si="2"/>
        <v>23.24878296</v>
      </c>
      <c r="D20" s="4">
        <f t="shared" si="5"/>
        <v>0.9288097328</v>
      </c>
      <c r="E20" s="4">
        <f t="shared" si="6"/>
        <v>2.186275217</v>
      </c>
      <c r="F20" s="4">
        <f t="shared" si="7"/>
        <v>0.2143407076</v>
      </c>
      <c r="G20" s="4">
        <f t="shared" si="3"/>
        <v>3.329425658</v>
      </c>
    </row>
    <row r="21" ht="14.25" customHeight="1">
      <c r="A21" s="14">
        <f t="shared" si="4"/>
        <v>3.817938447</v>
      </c>
      <c r="B21" s="4">
        <f t="shared" si="1"/>
        <v>0.6119484248</v>
      </c>
      <c r="C21" s="4">
        <f t="shared" si="2"/>
        <v>23.7819698</v>
      </c>
      <c r="D21" s="4">
        <f t="shared" si="5"/>
        <v>0.8943761416</v>
      </c>
      <c r="E21" s="4">
        <f t="shared" si="6"/>
        <v>2.105223841</v>
      </c>
      <c r="F21" s="4">
        <f t="shared" si="7"/>
        <v>0.2063944942</v>
      </c>
      <c r="G21" s="4">
        <f t="shared" si="3"/>
        <v>3.205994477</v>
      </c>
    </row>
    <row r="22" ht="14.25" customHeight="1">
      <c r="A22" s="14">
        <f t="shared" si="4"/>
        <v>4.111626019</v>
      </c>
      <c r="B22" s="4">
        <f t="shared" si="1"/>
        <v>0.5892617742</v>
      </c>
      <c r="C22" s="4">
        <f t="shared" si="2"/>
        <v>24.29538991</v>
      </c>
      <c r="D22" s="4">
        <f t="shared" si="5"/>
        <v>0.8612191005</v>
      </c>
      <c r="E22" s="4">
        <f t="shared" si="6"/>
        <v>2.027177267</v>
      </c>
      <c r="F22" s="4">
        <f t="shared" si="7"/>
        <v>0.1987428693</v>
      </c>
      <c r="G22" s="4">
        <f t="shared" si="3"/>
        <v>3.087139237</v>
      </c>
    </row>
    <row r="23" ht="14.25" customHeight="1">
      <c r="A23" s="14">
        <f t="shared" si="4"/>
        <v>4.405313592</v>
      </c>
      <c r="B23" s="4">
        <f t="shared" si="1"/>
        <v>0.5674161815</v>
      </c>
      <c r="C23" s="4">
        <f t="shared" si="2"/>
        <v>24.78977608</v>
      </c>
      <c r="D23" s="4">
        <f t="shared" si="5"/>
        <v>0.8292912842</v>
      </c>
      <c r="E23" s="4">
        <f t="shared" si="6"/>
        <v>1.9520241</v>
      </c>
      <c r="F23" s="4">
        <f t="shared" si="7"/>
        <v>0.1913749117</v>
      </c>
      <c r="G23" s="4">
        <f t="shared" si="3"/>
        <v>2.972690296</v>
      </c>
    </row>
    <row r="24" ht="14.25" customHeight="1">
      <c r="A24" s="14">
        <f t="shared" si="4"/>
        <v>4.699001165</v>
      </c>
      <c r="B24" s="4">
        <f t="shared" si="1"/>
        <v>0.5463804665</v>
      </c>
      <c r="C24" s="4">
        <f t="shared" si="2"/>
        <v>25.26583397</v>
      </c>
      <c r="D24" s="4">
        <f t="shared" si="5"/>
        <v>0.798547122</v>
      </c>
      <c r="E24" s="4">
        <f t="shared" si="6"/>
        <v>1.879657072</v>
      </c>
      <c r="F24" s="4">
        <f t="shared" si="7"/>
        <v>0.1842801051</v>
      </c>
      <c r="G24" s="4">
        <f t="shared" si="3"/>
        <v>2.862484299</v>
      </c>
    </row>
    <row r="25" ht="14.25" customHeight="1">
      <c r="A25" s="14">
        <f t="shared" si="4"/>
        <v>4.992688738</v>
      </c>
      <c r="B25" s="4">
        <f t="shared" si="1"/>
        <v>0.5261246046</v>
      </c>
      <c r="C25" s="4">
        <f t="shared" si="2"/>
        <v>25.72424306</v>
      </c>
      <c r="D25" s="4">
        <f t="shared" si="5"/>
        <v>0.7689427324</v>
      </c>
      <c r="E25" s="4">
        <f t="shared" si="6"/>
        <v>1.809972893</v>
      </c>
      <c r="F25" s="4">
        <f t="shared" si="7"/>
        <v>0.1774483229</v>
      </c>
      <c r="G25" s="4">
        <f t="shared" si="3"/>
        <v>2.756363948</v>
      </c>
    </row>
    <row r="26" ht="14.25" customHeight="1">
      <c r="A26" s="14">
        <f t="shared" si="4"/>
        <v>5.286376311</v>
      </c>
      <c r="B26" s="4">
        <f t="shared" si="1"/>
        <v>0.5066196846</v>
      </c>
      <c r="C26" s="4">
        <f t="shared" si="2"/>
        <v>26.16565763</v>
      </c>
      <c r="D26" s="4">
        <f t="shared" si="5"/>
        <v>0.7404358609</v>
      </c>
      <c r="E26" s="4">
        <f t="shared" si="6"/>
        <v>1.742872103</v>
      </c>
      <c r="F26" s="4">
        <f t="shared" si="7"/>
        <v>0.170869814</v>
      </c>
      <c r="G26" s="4">
        <f t="shared" si="3"/>
        <v>2.654177778</v>
      </c>
    </row>
    <row r="27" ht="14.25" customHeight="1">
      <c r="A27" s="14">
        <f t="shared" si="4"/>
        <v>5.580063884</v>
      </c>
      <c r="B27" s="4">
        <f t="shared" si="1"/>
        <v>0.4878378668</v>
      </c>
      <c r="C27" s="4">
        <f t="shared" si="2"/>
        <v>26.59070771</v>
      </c>
      <c r="D27" s="4">
        <f t="shared" si="5"/>
        <v>0.7129858193</v>
      </c>
      <c r="E27" s="4">
        <f t="shared" si="6"/>
        <v>1.678258928</v>
      </c>
      <c r="F27" s="4">
        <f t="shared" si="7"/>
        <v>0.1645351891</v>
      </c>
      <c r="G27" s="4">
        <f t="shared" si="3"/>
        <v>2.555779937</v>
      </c>
    </row>
    <row r="28" ht="14.25" customHeight="1">
      <c r="A28" s="14">
        <f t="shared" si="4"/>
        <v>5.873751456</v>
      </c>
      <c r="B28" s="4">
        <f t="shared" si="1"/>
        <v>0.4697523439</v>
      </c>
      <c r="C28" s="4">
        <f t="shared" si="2"/>
        <v>27</v>
      </c>
      <c r="D28" s="4">
        <f t="shared" si="5"/>
        <v>0.686553428</v>
      </c>
      <c r="E28" s="4">
        <f t="shared" si="6"/>
        <v>1.616041146</v>
      </c>
      <c r="F28" s="4">
        <f t="shared" si="7"/>
        <v>0.1584354065</v>
      </c>
      <c r="G28" s="4">
        <f t="shared" si="3"/>
        <v>2.46102998</v>
      </c>
    </row>
    <row r="29" ht="14.25" customHeight="1">
      <c r="A29" s="6">
        <f>1.5</f>
        <v>1.5</v>
      </c>
      <c r="B29" s="6">
        <f t="shared" ref="B29:G29" si="8">B28</f>
        <v>0.4697523439</v>
      </c>
      <c r="C29" s="6">
        <f t="shared" si="8"/>
        <v>27</v>
      </c>
      <c r="D29" s="6">
        <f t="shared" si="8"/>
        <v>0.686553428</v>
      </c>
      <c r="E29" s="6">
        <f t="shared" si="8"/>
        <v>1.616041146</v>
      </c>
      <c r="F29" s="6">
        <f t="shared" si="8"/>
        <v>0.1584354065</v>
      </c>
      <c r="G29" s="6">
        <f t="shared" si="8"/>
        <v>2.46102998</v>
      </c>
      <c r="H29" s="1" t="s">
        <v>113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George Sidebotham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0x0101005DF6A20847E529468BFF526FFA38A954</vt:lpwstr>
  </property>
  <property fmtid="{D5CDD505-2E9C-101B-9397-08002B2CF9AE}" pid="3" name="Order">
    <vt:r8>1.03563E7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