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hya Bhupati\OneDrive\Desktop\x18132634_Alekhya_Bhupati_Research_Project_ICT_Solution\Model_Implementation\Visualization\"/>
    </mc:Choice>
  </mc:AlternateContent>
  <xr:revisionPtr revIDLastSave="0" documentId="8_{75F73083-E832-4BCE-882C-3DA2C80CDBBB}" xr6:coauthVersionLast="45" xr6:coauthVersionMax="45" xr10:uidLastSave="{00000000-0000-0000-0000-000000000000}"/>
  <bookViews>
    <workbookView xWindow="-108" yWindow="-108" windowWidth="23256" windowHeight="12576" activeTab="1" xr2:uid="{84FFD0CA-5755-44E0-94E8-ABDF963306B2}"/>
  </bookViews>
  <sheets>
    <sheet name="data" sheetId="1" r:id="rId1"/>
    <sheet name="Sheet2" sheetId="3" r:id="rId2"/>
    <sheet name="Sheet3" sheetId="4" r:id="rId3"/>
    <sheet name="Sheet1" sheetId="2" r:id="rId4"/>
  </sheets>
  <definedNames>
    <definedName name="_xlnm._FilterDatabase" localSheetId="3" hidden="1">Sheet1!$A$1:$H$156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2" i="2"/>
  <c r="B2" i="3"/>
  <c r="A4" i="3" s="1"/>
  <c r="AQ34" i="3" s="1"/>
  <c r="AT34" i="3" l="1"/>
  <c r="AU34" i="3"/>
  <c r="AS34" i="3"/>
  <c r="AV34" i="3"/>
  <c r="AR34" i="3"/>
  <c r="AQ11" i="3"/>
  <c r="AQ19" i="3"/>
  <c r="AQ23" i="3"/>
  <c r="AQ31" i="3"/>
  <c r="AQ8" i="3"/>
  <c r="AQ12" i="3"/>
  <c r="AQ16" i="3"/>
  <c r="AQ20" i="3"/>
  <c r="AQ24" i="3"/>
  <c r="AQ28" i="3"/>
  <c r="AQ32" i="3"/>
  <c r="AQ36" i="3"/>
  <c r="AQ9" i="3"/>
  <c r="AQ13" i="3"/>
  <c r="AQ17" i="3"/>
  <c r="AQ21" i="3"/>
  <c r="AQ25" i="3"/>
  <c r="AQ29" i="3"/>
  <c r="AQ33" i="3"/>
  <c r="AQ7" i="3"/>
  <c r="AQ15" i="3"/>
  <c r="AQ27" i="3"/>
  <c r="AQ35" i="3"/>
  <c r="AQ6" i="3"/>
  <c r="AQ10" i="3"/>
  <c r="AQ14" i="3"/>
  <c r="AQ18" i="3"/>
  <c r="AQ22" i="3"/>
  <c r="AQ26" i="3"/>
  <c r="AQ30" i="3"/>
  <c r="AV4" i="3"/>
  <c r="AR4" i="3"/>
  <c r="AM4" i="3"/>
  <c r="AI4" i="3"/>
  <c r="AE4" i="3"/>
  <c r="AA4" i="3"/>
  <c r="W4" i="3"/>
  <c r="S4" i="3"/>
  <c r="O4" i="3"/>
  <c r="K4" i="3"/>
  <c r="G4" i="3"/>
  <c r="C4" i="3"/>
  <c r="AN4" i="3"/>
  <c r="AJ4" i="3"/>
  <c r="AB4" i="3"/>
  <c r="P4" i="3"/>
  <c r="D4" i="3"/>
  <c r="AU4" i="3"/>
  <c r="AP4" i="3"/>
  <c r="AL4" i="3"/>
  <c r="AH4" i="3"/>
  <c r="AD4" i="3"/>
  <c r="Z4" i="3"/>
  <c r="V4" i="3"/>
  <c r="R4" i="3"/>
  <c r="N4" i="3"/>
  <c r="J4" i="3"/>
  <c r="F4" i="3"/>
  <c r="B4" i="3"/>
  <c r="AF4" i="3"/>
  <c r="T4" i="3"/>
  <c r="H4" i="3"/>
  <c r="AT4" i="3"/>
  <c r="AO4" i="3"/>
  <c r="AK4" i="3"/>
  <c r="AG4" i="3"/>
  <c r="AC4" i="3"/>
  <c r="Y4" i="3"/>
  <c r="U4" i="3"/>
  <c r="Q4" i="3"/>
  <c r="M4" i="3"/>
  <c r="I4" i="3"/>
  <c r="E4" i="3"/>
  <c r="AS4" i="3"/>
  <c r="X4" i="3"/>
  <c r="L4" i="3"/>
  <c r="AT30" i="3" l="1"/>
  <c r="AS30" i="3"/>
  <c r="AV30" i="3"/>
  <c r="AR30" i="3"/>
  <c r="AU30" i="3"/>
  <c r="AT26" i="3"/>
  <c r="AU26" i="3"/>
  <c r="AS26" i="3"/>
  <c r="AV26" i="3"/>
  <c r="AR26" i="3"/>
  <c r="AT10" i="3"/>
  <c r="AU10" i="3"/>
  <c r="AS10" i="3"/>
  <c r="AV10" i="3"/>
  <c r="AR10" i="3"/>
  <c r="AS15" i="3"/>
  <c r="AT15" i="3"/>
  <c r="AV15" i="3"/>
  <c r="AR15" i="3"/>
  <c r="AU15" i="3"/>
  <c r="AU25" i="3"/>
  <c r="AR25" i="3"/>
  <c r="AT25" i="3"/>
  <c r="AS25" i="3"/>
  <c r="AV25" i="3"/>
  <c r="AU9" i="3"/>
  <c r="AR9" i="3"/>
  <c r="AT9" i="3"/>
  <c r="AS9" i="3"/>
  <c r="AV9" i="3"/>
  <c r="AV24" i="3"/>
  <c r="AR24" i="3"/>
  <c r="AU24" i="3"/>
  <c r="AT24" i="3"/>
  <c r="AS24" i="3"/>
  <c r="AV8" i="3"/>
  <c r="AR8" i="3"/>
  <c r="AU8" i="3"/>
  <c r="AT8" i="3"/>
  <c r="AS8" i="3"/>
  <c r="AS11" i="3"/>
  <c r="AV11" i="3"/>
  <c r="AR11" i="3"/>
  <c r="AU11" i="3"/>
  <c r="AT11" i="3"/>
  <c r="AT18" i="3"/>
  <c r="AU18" i="3"/>
  <c r="AS18" i="3"/>
  <c r="AV18" i="3"/>
  <c r="AR18" i="3"/>
  <c r="AS35" i="3"/>
  <c r="AT35" i="3"/>
  <c r="AV35" i="3"/>
  <c r="AR35" i="3"/>
  <c r="AU35" i="3"/>
  <c r="AU33" i="3"/>
  <c r="AR33" i="3"/>
  <c r="AT33" i="3"/>
  <c r="AS33" i="3"/>
  <c r="AV33" i="3"/>
  <c r="AU17" i="3"/>
  <c r="AR17" i="3"/>
  <c r="AT17" i="3"/>
  <c r="AS17" i="3"/>
  <c r="AV17" i="3"/>
  <c r="AV32" i="3"/>
  <c r="AR32" i="3"/>
  <c r="AU32" i="3"/>
  <c r="AT32" i="3"/>
  <c r="AS32" i="3"/>
  <c r="AV16" i="3"/>
  <c r="AR16" i="3"/>
  <c r="AU16" i="3"/>
  <c r="AT16" i="3"/>
  <c r="AS16" i="3"/>
  <c r="AS23" i="3"/>
  <c r="AT23" i="3"/>
  <c r="AV23" i="3"/>
  <c r="AR23" i="3"/>
  <c r="AU23" i="3"/>
  <c r="AT14" i="3"/>
  <c r="AS14" i="3"/>
  <c r="AV14" i="3"/>
  <c r="AR14" i="3"/>
  <c r="AU14" i="3"/>
  <c r="AS27" i="3"/>
  <c r="AV27" i="3"/>
  <c r="AR27" i="3"/>
  <c r="AU27" i="3"/>
  <c r="AT27" i="3"/>
  <c r="AU29" i="3"/>
  <c r="AV29" i="3"/>
  <c r="AT29" i="3"/>
  <c r="AS29" i="3"/>
  <c r="AR29" i="3"/>
  <c r="AU13" i="3"/>
  <c r="AV13" i="3"/>
  <c r="AT13" i="3"/>
  <c r="AS13" i="3"/>
  <c r="AR13" i="3"/>
  <c r="AV28" i="3"/>
  <c r="AR28" i="3"/>
  <c r="AS28" i="3"/>
  <c r="AU28" i="3"/>
  <c r="AT28" i="3"/>
  <c r="AV12" i="3"/>
  <c r="AR12" i="3"/>
  <c r="AS12" i="3"/>
  <c r="AU12" i="3"/>
  <c r="AT12" i="3"/>
  <c r="AS19" i="3"/>
  <c r="AV19" i="3"/>
  <c r="AR19" i="3"/>
  <c r="AU19" i="3"/>
  <c r="AT19" i="3"/>
  <c r="AT22" i="3"/>
  <c r="AS22" i="3"/>
  <c r="AV22" i="3"/>
  <c r="AR22" i="3"/>
  <c r="AU22" i="3"/>
  <c r="AT6" i="3"/>
  <c r="AS6" i="3"/>
  <c r="AV6" i="3"/>
  <c r="AR6" i="3"/>
  <c r="AU6" i="3"/>
  <c r="AS7" i="3"/>
  <c r="AT7" i="3"/>
  <c r="AV7" i="3"/>
  <c r="AR7" i="3"/>
  <c r="AU7" i="3"/>
  <c r="AU21" i="3"/>
  <c r="AV21" i="3"/>
  <c r="AT21" i="3"/>
  <c r="AS21" i="3"/>
  <c r="AR21" i="3"/>
  <c r="AV36" i="3"/>
  <c r="AR36" i="3"/>
  <c r="AU36" i="3"/>
  <c r="AT36" i="3"/>
  <c r="AS36" i="3"/>
  <c r="AV20" i="3"/>
  <c r="AR20" i="3"/>
  <c r="AS20" i="3"/>
  <c r="AU20" i="3"/>
  <c r="AT20" i="3"/>
  <c r="AS31" i="3"/>
  <c r="AT31" i="3"/>
  <c r="AV31" i="3"/>
  <c r="AR31" i="3"/>
  <c r="AU31" i="3"/>
</calcChain>
</file>

<file path=xl/sharedStrings.xml><?xml version="1.0" encoding="utf-8"?>
<sst xmlns="http://schemas.openxmlformats.org/spreadsheetml/2006/main" count="368" uniqueCount="51">
  <si>
    <t>Key_Sales_3</t>
  </si>
  <si>
    <t>Key_Sales_4</t>
  </si>
  <si>
    <t>Key_Sales_5</t>
  </si>
  <si>
    <t>sales</t>
  </si>
  <si>
    <t>sku</t>
  </si>
  <si>
    <t>model</t>
  </si>
  <si>
    <t>forecast1</t>
  </si>
  <si>
    <t>forecast2</t>
  </si>
  <si>
    <t>forecast3</t>
  </si>
  <si>
    <t>forecast4</t>
  </si>
  <si>
    <t>forecast5</t>
  </si>
  <si>
    <t>lr</t>
  </si>
  <si>
    <t>lasso</t>
  </si>
  <si>
    <t>ridge</t>
  </si>
  <si>
    <t>en</t>
  </si>
  <si>
    <t>huber</t>
  </si>
  <si>
    <t>llars</t>
  </si>
  <si>
    <t>pa</t>
  </si>
  <si>
    <t>knn</t>
  </si>
  <si>
    <t>cart</t>
  </si>
  <si>
    <t>extra</t>
  </si>
  <si>
    <t>svmr</t>
  </si>
  <si>
    <t>ada</t>
  </si>
  <si>
    <t>bag</t>
  </si>
  <si>
    <t>rf</t>
  </si>
  <si>
    <t>et</t>
  </si>
  <si>
    <t>gbm</t>
  </si>
  <si>
    <t>AR</t>
  </si>
  <si>
    <t>MA</t>
  </si>
  <si>
    <t>ARMA</t>
  </si>
  <si>
    <t>ARIMA</t>
  </si>
  <si>
    <t>SES</t>
  </si>
  <si>
    <t>HWES</t>
  </si>
  <si>
    <t>naive</t>
  </si>
  <si>
    <t>naive_rept</t>
  </si>
  <si>
    <t>naive3</t>
  </si>
  <si>
    <t>naive6</t>
  </si>
  <si>
    <t>naive12</t>
  </si>
  <si>
    <t>naive12wa</t>
  </si>
  <si>
    <t>sma</t>
  </si>
  <si>
    <t>wma</t>
  </si>
  <si>
    <t>Croston</t>
  </si>
  <si>
    <t>SKU Name</t>
  </si>
  <si>
    <t>SKUNAME</t>
  </si>
  <si>
    <t>Step</t>
  </si>
  <si>
    <t>Sales</t>
  </si>
  <si>
    <t>Key</t>
  </si>
  <si>
    <t>Model</t>
  </si>
  <si>
    <t>Validation_Actuals</t>
  </si>
  <si>
    <t>Key_Sales_1</t>
  </si>
  <si>
    <t>Key_Sales_2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</si>
</sst>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Actuals and Forecasts for SKU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Key_Sales_1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Sheet2!$B$4:$AV$4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0-4818-966F-80DFF1EA6D36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Sheet2!$B$5:$AV$5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D-4BA5-895B-14A1C9334925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lr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Sheet2!$B$6:$AV$6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D-4BA5-895B-14A1C9334925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lasso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Sheet2!$B$7:$AV$7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D-4BA5-895B-14A1C9334925}"/>
            </c:ext>
          </c:extLst>
        </c:ser>
        <c:ser>
          <c:idx val="4"/>
          <c:order val="4"/>
          <c:tx>
            <c:strRef>
              <c:f>Sheet2!$A$8</c:f>
              <c:strCache>
                <c:ptCount val="1"/>
                <c:pt idx="0">
                  <c:v>ridge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Sheet2!$B$8:$AV$8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D-4BA5-895B-14A1C9334925}"/>
            </c:ext>
          </c:extLst>
        </c:ser>
        <c:ser>
          <c:idx val="5"/>
          <c:order val="5"/>
          <c:tx>
            <c:strRef>
              <c:f>Sheet2!$A$9</c:f>
              <c:strCache>
                <c:ptCount val="1"/>
                <c:pt idx="0">
                  <c:v>en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Sheet2!$B$9:$AV$9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D-4BA5-895B-14A1C9334925}"/>
            </c:ext>
          </c:extLst>
        </c:ser>
        <c:ser>
          <c:idx val="6"/>
          <c:order val="6"/>
          <c:tx>
            <c:strRef>
              <c:f>Sheet2!$A$10</c:f>
              <c:strCache>
                <c:ptCount val="1"/>
                <c:pt idx="0">
                  <c:v>huber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Sheet2!$B$10:$AV$10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DD-4BA5-895B-14A1C9334925}"/>
            </c:ext>
          </c:extLst>
        </c:ser>
        <c:ser>
          <c:idx val="7"/>
          <c:order val="7"/>
          <c:tx>
            <c:strRef>
              <c:f>Sheet2!$A$11</c:f>
              <c:strCache>
                <c:ptCount val="1"/>
                <c:pt idx="0">
                  <c:v>llars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Sheet2!$B$11:$AV$11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DD-4BA5-895B-14A1C9334925}"/>
            </c:ext>
          </c:extLst>
        </c:ser>
        <c:ser>
          <c:idx val="8"/>
          <c:order val="8"/>
          <c:tx>
            <c:strRef>
              <c:f>Sheet2!$A$12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Sheet2!$B$12:$AV$12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DD-4BA5-895B-14A1C9334925}"/>
            </c:ext>
          </c:extLst>
        </c:ser>
        <c:ser>
          <c:idx val="9"/>
          <c:order val="9"/>
          <c:tx>
            <c:strRef>
              <c:f>Sheet2!$A$13</c:f>
              <c:strCache>
                <c:ptCount val="1"/>
                <c:pt idx="0">
                  <c:v>knn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Sheet2!$B$13:$AV$13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DD-4BA5-895B-14A1C9334925}"/>
            </c:ext>
          </c:extLst>
        </c:ser>
        <c:ser>
          <c:idx val="10"/>
          <c:order val="10"/>
          <c:tx>
            <c:strRef>
              <c:f>Sheet2!$A$14</c:f>
              <c:strCache>
                <c:ptCount val="1"/>
                <c:pt idx="0">
                  <c:v>cart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Sheet2!$B$14:$AV$14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DD-4BA5-895B-14A1C9334925}"/>
            </c:ext>
          </c:extLst>
        </c:ser>
        <c:ser>
          <c:idx val="11"/>
          <c:order val="11"/>
          <c:tx>
            <c:strRef>
              <c:f>Sheet2!$A$15</c:f>
              <c:strCache>
                <c:ptCount val="1"/>
                <c:pt idx="0">
                  <c:v>extra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Sheet2!$B$15:$AV$15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DD-4BA5-895B-14A1C9334925}"/>
            </c:ext>
          </c:extLst>
        </c:ser>
        <c:ser>
          <c:idx val="12"/>
          <c:order val="12"/>
          <c:tx>
            <c:strRef>
              <c:f>Sheet2!$A$16</c:f>
              <c:strCache>
                <c:ptCount val="1"/>
                <c:pt idx="0">
                  <c:v>svmr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Sheet2!$B$16:$AV$16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DD-4BA5-895B-14A1C9334925}"/>
            </c:ext>
          </c:extLst>
        </c:ser>
        <c:ser>
          <c:idx val="13"/>
          <c:order val="13"/>
          <c:tx>
            <c:strRef>
              <c:f>Sheet2!$A$17</c:f>
              <c:strCache>
                <c:ptCount val="1"/>
                <c:pt idx="0">
                  <c:v>ada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Sheet2!$B$17:$AV$17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DD-4BA5-895B-14A1C9334925}"/>
            </c:ext>
          </c:extLst>
        </c:ser>
        <c:ser>
          <c:idx val="14"/>
          <c:order val="14"/>
          <c:tx>
            <c:strRef>
              <c:f>Sheet2!$A$18</c:f>
              <c:strCache>
                <c:ptCount val="1"/>
                <c:pt idx="0">
                  <c:v>bag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Sheet2!$B$18:$AV$18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1DD-4BA5-895B-14A1C9334925}"/>
            </c:ext>
          </c:extLst>
        </c:ser>
        <c:ser>
          <c:idx val="15"/>
          <c:order val="15"/>
          <c:tx>
            <c:strRef>
              <c:f>Sheet2!$A$19</c:f>
              <c:strCache>
                <c:ptCount val="1"/>
                <c:pt idx="0">
                  <c:v>rf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Sheet2!$B$19:$AV$19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1DD-4BA5-895B-14A1C9334925}"/>
            </c:ext>
          </c:extLst>
        </c:ser>
        <c:ser>
          <c:idx val="16"/>
          <c:order val="16"/>
          <c:tx>
            <c:strRef>
              <c:f>Sheet2!$A$20</c:f>
              <c:strCache>
                <c:ptCount val="1"/>
                <c:pt idx="0">
                  <c:v>et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Sheet2!$B$20:$AV$20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1DD-4BA5-895B-14A1C9334925}"/>
            </c:ext>
          </c:extLst>
        </c:ser>
        <c:ser>
          <c:idx val="17"/>
          <c:order val="17"/>
          <c:tx>
            <c:strRef>
              <c:f>Sheet2!$A$21</c:f>
              <c:strCache>
                <c:ptCount val="1"/>
                <c:pt idx="0">
                  <c:v>gbm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Sheet2!$B$21:$AV$21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1DD-4BA5-895B-14A1C9334925}"/>
            </c:ext>
          </c:extLst>
        </c:ser>
        <c:ser>
          <c:idx val="18"/>
          <c:order val="18"/>
          <c:tx>
            <c:strRef>
              <c:f>Sheet2!$A$22</c:f>
              <c:strCache>
                <c:ptCount val="1"/>
                <c:pt idx="0">
                  <c:v>AR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Sheet2!$B$22:$AV$22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1DD-4BA5-895B-14A1C9334925}"/>
            </c:ext>
          </c:extLst>
        </c:ser>
        <c:ser>
          <c:idx val="19"/>
          <c:order val="19"/>
          <c:tx>
            <c:strRef>
              <c:f>Sheet2!$A$23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Sheet2!$B$23:$AV$23</c:f>
              <c:numCache>
                <c:formatCode>General</c:formatCode>
                <c:ptCount val="47"/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1DD-4BA5-895B-14A1C9334925}"/>
            </c:ext>
          </c:extLst>
        </c:ser>
        <c:ser>
          <c:idx val="20"/>
          <c:order val="20"/>
          <c:tx>
            <c:strRef>
              <c:f>Sheet2!$A$24</c:f>
              <c:strCache>
                <c:ptCount val="1"/>
                <c:pt idx="0">
                  <c:v>ARMA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Sheet2!$B$24:$AV$24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1DD-4BA5-895B-14A1C9334925}"/>
            </c:ext>
          </c:extLst>
        </c:ser>
        <c:ser>
          <c:idx val="21"/>
          <c:order val="21"/>
          <c:tx>
            <c:strRef>
              <c:f>Sheet2!$A$25</c:f>
              <c:strCache>
                <c:ptCount val="1"/>
                <c:pt idx="0">
                  <c:v>ARIMA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Sheet2!$B$25:$AV$25</c:f>
              <c:numCache>
                <c:formatCode>General</c:formatCode>
                <c:ptCount val="47"/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1DD-4BA5-895B-14A1C9334925}"/>
            </c:ext>
          </c:extLst>
        </c:ser>
        <c:ser>
          <c:idx val="22"/>
          <c:order val="22"/>
          <c:tx>
            <c:strRef>
              <c:f>Sheet2!$A$26</c:f>
              <c:strCache>
                <c:ptCount val="1"/>
                <c:pt idx="0">
                  <c:v>SES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Sheet2!$B$26:$AV$26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1DD-4BA5-895B-14A1C9334925}"/>
            </c:ext>
          </c:extLst>
        </c:ser>
        <c:ser>
          <c:idx val="23"/>
          <c:order val="23"/>
          <c:tx>
            <c:strRef>
              <c:f>Sheet2!$A$27</c:f>
              <c:strCache>
                <c:ptCount val="1"/>
                <c:pt idx="0">
                  <c:v>HWES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Sheet2!$B$27:$AV$27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1DD-4BA5-895B-14A1C9334925}"/>
            </c:ext>
          </c:extLst>
        </c:ser>
        <c:ser>
          <c:idx val="24"/>
          <c:order val="24"/>
          <c:tx>
            <c:strRef>
              <c:f>Sheet2!$A$28</c:f>
              <c:strCache>
                <c:ptCount val="1"/>
                <c:pt idx="0">
                  <c:v>naive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Sheet2!$B$28:$AV$28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1DD-4BA5-895B-14A1C9334925}"/>
            </c:ext>
          </c:extLst>
        </c:ser>
        <c:ser>
          <c:idx val="25"/>
          <c:order val="25"/>
          <c:tx>
            <c:strRef>
              <c:f>Sheet2!$A$29</c:f>
              <c:strCache>
                <c:ptCount val="1"/>
                <c:pt idx="0">
                  <c:v>naive_rept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Sheet2!$B$29:$AV$29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1DD-4BA5-895B-14A1C9334925}"/>
            </c:ext>
          </c:extLst>
        </c:ser>
        <c:ser>
          <c:idx val="26"/>
          <c:order val="26"/>
          <c:tx>
            <c:strRef>
              <c:f>Sheet2!$A$30</c:f>
              <c:strCache>
                <c:ptCount val="1"/>
                <c:pt idx="0">
                  <c:v>naive3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Sheet2!$B$30:$AV$30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DD-4BA5-895B-14A1C9334925}"/>
            </c:ext>
          </c:extLst>
        </c:ser>
        <c:ser>
          <c:idx val="27"/>
          <c:order val="27"/>
          <c:tx>
            <c:strRef>
              <c:f>Sheet2!$A$31</c:f>
              <c:strCache>
                <c:ptCount val="1"/>
                <c:pt idx="0">
                  <c:v>naive6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Sheet2!$B$31:$AV$31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1DD-4BA5-895B-14A1C9334925}"/>
            </c:ext>
          </c:extLst>
        </c:ser>
        <c:ser>
          <c:idx val="28"/>
          <c:order val="28"/>
          <c:tx>
            <c:strRef>
              <c:f>Sheet2!$A$32</c:f>
              <c:strCache>
                <c:ptCount val="1"/>
                <c:pt idx="0">
                  <c:v>naive12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Sheet2!$B$32:$AV$32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1DD-4BA5-895B-14A1C9334925}"/>
            </c:ext>
          </c:extLst>
        </c:ser>
        <c:ser>
          <c:idx val="29"/>
          <c:order val="29"/>
          <c:tx>
            <c:strRef>
              <c:f>Sheet2!$A$33</c:f>
              <c:strCache>
                <c:ptCount val="1"/>
                <c:pt idx="0">
                  <c:v>naive12wa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Sheet2!$B$33:$AV$33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1DD-4BA5-895B-14A1C9334925}"/>
            </c:ext>
          </c:extLst>
        </c:ser>
        <c:ser>
          <c:idx val="30"/>
          <c:order val="30"/>
          <c:tx>
            <c:strRef>
              <c:f>Sheet2!$A$34</c:f>
              <c:strCache>
                <c:ptCount val="1"/>
                <c:pt idx="0">
                  <c:v>sma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Sheet2!$B$34:$AV$34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1DD-4BA5-895B-14A1C9334925}"/>
            </c:ext>
          </c:extLst>
        </c:ser>
        <c:ser>
          <c:idx val="31"/>
          <c:order val="31"/>
          <c:tx>
            <c:strRef>
              <c:f>Sheet2!$A$35</c:f>
              <c:strCache>
                <c:ptCount val="1"/>
                <c:pt idx="0">
                  <c:v>wma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Sheet2!$B$35:$AV$35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1DD-4BA5-895B-14A1C9334925}"/>
            </c:ext>
          </c:extLst>
        </c:ser>
        <c:ser>
          <c:idx val="32"/>
          <c:order val="32"/>
          <c:tx>
            <c:strRef>
              <c:f>Sheet2!$A$36</c:f>
              <c:strCache>
                <c:ptCount val="1"/>
                <c:pt idx="0">
                  <c:v>Croston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Sheet2!$B$3:$AV$3</c:f>
              <c:strCache>
                <c:ptCount val="47"/>
                <c:pt idx="0">
                  <c:v>11/1/2013</c:v>
                </c:pt>
                <c:pt idx="1">
                  <c:v>12/1/2013</c:v>
                </c:pt>
                <c:pt idx="2">
                  <c:v>1/1/2014</c:v>
                </c:pt>
                <c:pt idx="3">
                  <c:v>2/1/2014</c:v>
                </c:pt>
                <c:pt idx="4">
                  <c:v>3/1/2014</c:v>
                </c:pt>
                <c:pt idx="5">
                  <c:v>4/1/2014</c:v>
                </c:pt>
                <c:pt idx="6">
                  <c:v>5/1/2014</c:v>
                </c:pt>
                <c:pt idx="7">
                  <c:v>6/1/2014</c:v>
                </c:pt>
                <c:pt idx="8">
                  <c:v>7/1/2014</c:v>
                </c:pt>
                <c:pt idx="9">
                  <c:v>8/1/2014</c:v>
                </c:pt>
                <c:pt idx="10">
                  <c:v>9/1/2014</c:v>
                </c:pt>
                <c:pt idx="11">
                  <c:v>10/1/2014</c:v>
                </c:pt>
                <c:pt idx="12">
                  <c:v>11/1/2014</c:v>
                </c:pt>
                <c:pt idx="13">
                  <c:v>12/1/2014</c:v>
                </c:pt>
                <c:pt idx="14">
                  <c:v>1/1/2015</c:v>
                </c:pt>
                <c:pt idx="15">
                  <c:v>2/1/2015</c:v>
                </c:pt>
                <c:pt idx="16">
                  <c:v>3/1/2015</c:v>
                </c:pt>
                <c:pt idx="17">
                  <c:v>4/1/2015</c:v>
                </c:pt>
                <c:pt idx="18">
                  <c:v>5/1/2015</c:v>
                </c:pt>
                <c:pt idx="19">
                  <c:v>6/1/2015</c:v>
                </c:pt>
                <c:pt idx="20">
                  <c:v>7/1/2015</c:v>
                </c:pt>
                <c:pt idx="21">
                  <c:v>8/1/2015</c:v>
                </c:pt>
                <c:pt idx="22">
                  <c:v>9/1/2015</c:v>
                </c:pt>
                <c:pt idx="23">
                  <c:v>10/1/2015</c:v>
                </c:pt>
                <c:pt idx="24">
                  <c:v>11/1/2015</c:v>
                </c:pt>
                <c:pt idx="25">
                  <c:v>12/1/2015</c:v>
                </c:pt>
                <c:pt idx="26">
                  <c:v>1/1/2016</c:v>
                </c:pt>
                <c:pt idx="27">
                  <c:v>2/1/2016</c:v>
                </c:pt>
                <c:pt idx="28">
                  <c:v>3/1/2016</c:v>
                </c:pt>
                <c:pt idx="29">
                  <c:v>4/1/2016</c:v>
                </c:pt>
                <c:pt idx="30">
                  <c:v>5/1/2016</c:v>
                </c:pt>
                <c:pt idx="31">
                  <c:v>6/1/2016</c:v>
                </c:pt>
                <c:pt idx="32">
                  <c:v>7/1/2016</c:v>
                </c:pt>
                <c:pt idx="33">
                  <c:v>8/1/2016</c:v>
                </c:pt>
                <c:pt idx="34">
                  <c:v>9/1/2016</c:v>
                </c:pt>
                <c:pt idx="35">
                  <c:v>10/1/2016</c:v>
                </c:pt>
                <c:pt idx="36">
                  <c:v>11/1/2016</c:v>
                </c:pt>
                <c:pt idx="37">
                  <c:v>12/1/2016</c:v>
                </c:pt>
                <c:pt idx="38">
                  <c:v>1/1/2017</c:v>
                </c:pt>
                <c:pt idx="39">
                  <c:v>2/1/2017</c:v>
                </c:pt>
                <c:pt idx="40">
                  <c:v>3/1/2017</c:v>
                </c:pt>
                <c:pt idx="41">
                  <c:v>Model</c:v>
                </c:pt>
                <c:pt idx="42">
                  <c:v>4/1/2017</c:v>
                </c:pt>
                <c:pt idx="43">
                  <c:v>5/1/2017</c:v>
                </c:pt>
                <c:pt idx="44">
                  <c:v>6/1/2017</c:v>
                </c:pt>
                <c:pt idx="45">
                  <c:v>7/1/2017</c:v>
                </c:pt>
                <c:pt idx="46">
                  <c:v>8/1/2017</c:v>
                </c:pt>
              </c:strCache>
            </c:strRef>
          </c:cat>
          <c:val>
            <c:numRef>
              <c:f>Sheet2!$B$36:$AV$36</c:f>
              <c:numCache>
                <c:formatCode>General</c:formatCode>
                <c:ptCount val="47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1DD-4BA5-895B-14A1C9334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22320"/>
        <c:axId val="248460336"/>
      </c:lineChart>
      <c:catAx>
        <c:axId val="41692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60336"/>
        <c:crosses val="autoZero"/>
        <c:auto val="1"/>
        <c:lblAlgn val="ctr"/>
        <c:lblOffset val="100"/>
        <c:noMultiLvlLbl val="1"/>
      </c:catAx>
      <c:valAx>
        <c:axId val="2484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Sheet2!$AQ$4</c:f>
              <c:strCache>
                <c:ptCount val="1"/>
                <c:pt idx="0">
                  <c:v>Validation_Actuals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Sheet2!$AR$4:$AV$4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5-4F26-BD53-A8D7252E5CDE}"/>
            </c:ext>
          </c:extLst>
        </c:ser>
        <c:ser>
          <c:idx val="1"/>
          <c:order val="1"/>
          <c:tx>
            <c:strRef>
              <c:f>Sheet2!$AQ$5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Sheet2!$AR$5:$AV$5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5-4F26-BD53-A8D7252E5CDE}"/>
            </c:ext>
          </c:extLst>
        </c:ser>
        <c:ser>
          <c:idx val="2"/>
          <c:order val="2"/>
          <c:tx>
            <c:strRef>
              <c:f>Sheet2!$AQ$6</c:f>
              <c:strCache>
                <c:ptCount val="1"/>
                <c:pt idx="0">
                  <c:v>Key_Sales_1_lr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Sheet2!$AR$6:$AV$6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5-4F26-BD53-A8D7252E5CDE}"/>
            </c:ext>
          </c:extLst>
        </c:ser>
        <c:ser>
          <c:idx val="3"/>
          <c:order val="3"/>
          <c:tx>
            <c:strRef>
              <c:f>Sheet2!$AQ$7</c:f>
              <c:strCache>
                <c:ptCount val="1"/>
                <c:pt idx="0">
                  <c:v>Key_Sales_1_lasso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Sheet2!$AR$7:$AV$7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5-4F26-BD53-A8D7252E5CDE}"/>
            </c:ext>
          </c:extLst>
        </c:ser>
        <c:ser>
          <c:idx val="4"/>
          <c:order val="4"/>
          <c:tx>
            <c:strRef>
              <c:f>Sheet2!$AQ$8</c:f>
              <c:strCache>
                <c:ptCount val="1"/>
                <c:pt idx="0">
                  <c:v>Key_Sales_1_ridge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Sheet2!$AR$8:$AV$8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5-4F26-BD53-A8D7252E5CDE}"/>
            </c:ext>
          </c:extLst>
        </c:ser>
        <c:ser>
          <c:idx val="5"/>
          <c:order val="5"/>
          <c:tx>
            <c:strRef>
              <c:f>Sheet2!$AQ$9</c:f>
              <c:strCache>
                <c:ptCount val="1"/>
                <c:pt idx="0">
                  <c:v>Key_Sales_1_en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Sheet2!$AR$9:$AV$9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5-4F26-BD53-A8D7252E5CDE}"/>
            </c:ext>
          </c:extLst>
        </c:ser>
        <c:ser>
          <c:idx val="6"/>
          <c:order val="6"/>
          <c:tx>
            <c:strRef>
              <c:f>Sheet2!$AQ$10</c:f>
              <c:strCache>
                <c:ptCount val="1"/>
                <c:pt idx="0">
                  <c:v>Key_Sales_1_huber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Sheet2!$AR$10:$AV$10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B5-4F26-BD53-A8D7252E5CDE}"/>
            </c:ext>
          </c:extLst>
        </c:ser>
        <c:ser>
          <c:idx val="7"/>
          <c:order val="7"/>
          <c:tx>
            <c:strRef>
              <c:f>Sheet2!$AQ$11</c:f>
              <c:strCache>
                <c:ptCount val="1"/>
                <c:pt idx="0">
                  <c:v>Key_Sales_1_llars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Sheet2!$AR$11:$AV$11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B5-4F26-BD53-A8D7252E5CDE}"/>
            </c:ext>
          </c:extLst>
        </c:ser>
        <c:ser>
          <c:idx val="8"/>
          <c:order val="8"/>
          <c:tx>
            <c:strRef>
              <c:f>Sheet2!$AQ$12</c:f>
              <c:strCache>
                <c:ptCount val="1"/>
                <c:pt idx="0">
                  <c:v>Key_Sales_1_pa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Sheet2!$AR$12:$AV$12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B5-4F26-BD53-A8D7252E5CDE}"/>
            </c:ext>
          </c:extLst>
        </c:ser>
        <c:ser>
          <c:idx val="9"/>
          <c:order val="9"/>
          <c:tx>
            <c:strRef>
              <c:f>Sheet2!$AQ$13</c:f>
              <c:strCache>
                <c:ptCount val="1"/>
                <c:pt idx="0">
                  <c:v>Key_Sales_1_knn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Sheet2!$AR$13:$AV$13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B5-4F26-BD53-A8D7252E5CDE}"/>
            </c:ext>
          </c:extLst>
        </c:ser>
        <c:ser>
          <c:idx val="10"/>
          <c:order val="10"/>
          <c:tx>
            <c:strRef>
              <c:f>Sheet2!$AQ$14</c:f>
              <c:strCache>
                <c:ptCount val="1"/>
                <c:pt idx="0">
                  <c:v>Key_Sales_1_cart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Sheet2!$AR$14:$AV$14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B5-4F26-BD53-A8D7252E5CDE}"/>
            </c:ext>
          </c:extLst>
        </c:ser>
        <c:ser>
          <c:idx val="11"/>
          <c:order val="11"/>
          <c:tx>
            <c:strRef>
              <c:f>Sheet2!$AQ$15</c:f>
              <c:strCache>
                <c:ptCount val="1"/>
                <c:pt idx="0">
                  <c:v>Key_Sales_1_extra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Sheet2!$AR$15:$AV$15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B5-4F26-BD53-A8D7252E5CDE}"/>
            </c:ext>
          </c:extLst>
        </c:ser>
        <c:ser>
          <c:idx val="12"/>
          <c:order val="12"/>
          <c:tx>
            <c:strRef>
              <c:f>Sheet2!$AQ$16</c:f>
              <c:strCache>
                <c:ptCount val="1"/>
                <c:pt idx="0">
                  <c:v>Key_Sales_1_svmr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Sheet2!$AR$16:$AV$16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B5-4F26-BD53-A8D7252E5CDE}"/>
            </c:ext>
          </c:extLst>
        </c:ser>
        <c:ser>
          <c:idx val="13"/>
          <c:order val="13"/>
          <c:tx>
            <c:strRef>
              <c:f>Sheet2!$AQ$17</c:f>
              <c:strCache>
                <c:ptCount val="1"/>
                <c:pt idx="0">
                  <c:v>Key_Sales_1_ada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Sheet2!$AR$17:$AV$17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B5-4F26-BD53-A8D7252E5CDE}"/>
            </c:ext>
          </c:extLst>
        </c:ser>
        <c:ser>
          <c:idx val="14"/>
          <c:order val="14"/>
          <c:tx>
            <c:strRef>
              <c:f>Sheet2!$AQ$18</c:f>
              <c:strCache>
                <c:ptCount val="1"/>
                <c:pt idx="0">
                  <c:v>Key_Sales_1_bag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Sheet2!$AR$18:$AV$18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B5-4F26-BD53-A8D7252E5CDE}"/>
            </c:ext>
          </c:extLst>
        </c:ser>
        <c:ser>
          <c:idx val="15"/>
          <c:order val="15"/>
          <c:tx>
            <c:strRef>
              <c:f>Sheet2!$AQ$19</c:f>
              <c:strCache>
                <c:ptCount val="1"/>
                <c:pt idx="0">
                  <c:v>Key_Sales_1_rf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Sheet2!$AR$19:$AV$19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B5-4F26-BD53-A8D7252E5CDE}"/>
            </c:ext>
          </c:extLst>
        </c:ser>
        <c:ser>
          <c:idx val="16"/>
          <c:order val="16"/>
          <c:tx>
            <c:strRef>
              <c:f>Sheet2!$AQ$20</c:f>
              <c:strCache>
                <c:ptCount val="1"/>
                <c:pt idx="0">
                  <c:v>Key_Sales_1_et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Sheet2!$AR$20:$AV$20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B5-4F26-BD53-A8D7252E5CDE}"/>
            </c:ext>
          </c:extLst>
        </c:ser>
        <c:ser>
          <c:idx val="17"/>
          <c:order val="17"/>
          <c:tx>
            <c:strRef>
              <c:f>Sheet2!$AQ$21</c:f>
              <c:strCache>
                <c:ptCount val="1"/>
                <c:pt idx="0">
                  <c:v>Key_Sales_1_gbm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Sheet2!$AR$21:$AV$21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BB5-4F26-BD53-A8D7252E5CDE}"/>
            </c:ext>
          </c:extLst>
        </c:ser>
        <c:ser>
          <c:idx val="18"/>
          <c:order val="18"/>
          <c:tx>
            <c:strRef>
              <c:f>Sheet2!$AQ$22</c:f>
              <c:strCache>
                <c:ptCount val="1"/>
                <c:pt idx="0">
                  <c:v>Key_Sales_1_AR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Sheet2!$AR$22:$AV$22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BB5-4F26-BD53-A8D7252E5CDE}"/>
            </c:ext>
          </c:extLst>
        </c:ser>
        <c:ser>
          <c:idx val="19"/>
          <c:order val="19"/>
          <c:tx>
            <c:strRef>
              <c:f>Sheet2!$AQ$23</c:f>
              <c:strCache>
                <c:ptCount val="1"/>
                <c:pt idx="0">
                  <c:v>Key_Sales_1_MA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Sheet2!$AR$23:$AV$23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BB5-4F26-BD53-A8D7252E5CDE}"/>
            </c:ext>
          </c:extLst>
        </c:ser>
        <c:ser>
          <c:idx val="20"/>
          <c:order val="20"/>
          <c:tx>
            <c:strRef>
              <c:f>Sheet2!$AQ$24</c:f>
              <c:strCache>
                <c:ptCount val="1"/>
                <c:pt idx="0">
                  <c:v>Key_Sales_1_ARMA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Sheet2!$AR$24:$AV$24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BB5-4F26-BD53-A8D7252E5CDE}"/>
            </c:ext>
          </c:extLst>
        </c:ser>
        <c:ser>
          <c:idx val="21"/>
          <c:order val="21"/>
          <c:tx>
            <c:strRef>
              <c:f>Sheet2!$AQ$25</c:f>
              <c:strCache>
                <c:ptCount val="1"/>
                <c:pt idx="0">
                  <c:v>Key_Sales_1_ARIMA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Sheet2!$AR$25:$AV$25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BB5-4F26-BD53-A8D7252E5CDE}"/>
            </c:ext>
          </c:extLst>
        </c:ser>
        <c:ser>
          <c:idx val="22"/>
          <c:order val="22"/>
          <c:tx>
            <c:strRef>
              <c:f>Sheet2!$AQ$26</c:f>
              <c:strCache>
                <c:ptCount val="1"/>
                <c:pt idx="0">
                  <c:v>Key_Sales_1_SES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Sheet2!$AR$26:$AV$26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BB5-4F26-BD53-A8D7252E5CDE}"/>
            </c:ext>
          </c:extLst>
        </c:ser>
        <c:ser>
          <c:idx val="23"/>
          <c:order val="23"/>
          <c:tx>
            <c:strRef>
              <c:f>Sheet2!$AQ$27</c:f>
              <c:strCache>
                <c:ptCount val="1"/>
                <c:pt idx="0">
                  <c:v>Key_Sales_1_HWES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Sheet2!$AR$27:$AV$27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BB5-4F26-BD53-A8D7252E5CDE}"/>
            </c:ext>
          </c:extLst>
        </c:ser>
        <c:ser>
          <c:idx val="24"/>
          <c:order val="24"/>
          <c:tx>
            <c:strRef>
              <c:f>Sheet2!$AQ$28</c:f>
              <c:strCache>
                <c:ptCount val="1"/>
                <c:pt idx="0">
                  <c:v>Key_Sales_1_naive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Sheet2!$AR$28:$AV$28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BB5-4F26-BD53-A8D7252E5CDE}"/>
            </c:ext>
          </c:extLst>
        </c:ser>
        <c:ser>
          <c:idx val="25"/>
          <c:order val="25"/>
          <c:tx>
            <c:strRef>
              <c:f>Sheet2!$AQ$29</c:f>
              <c:strCache>
                <c:ptCount val="1"/>
                <c:pt idx="0">
                  <c:v>Key_Sales_1_naive_rept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Sheet2!$AR$29:$AV$29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BB5-4F26-BD53-A8D7252E5CDE}"/>
            </c:ext>
          </c:extLst>
        </c:ser>
        <c:ser>
          <c:idx val="26"/>
          <c:order val="26"/>
          <c:tx>
            <c:strRef>
              <c:f>Sheet2!$AQ$30</c:f>
              <c:strCache>
                <c:ptCount val="1"/>
                <c:pt idx="0">
                  <c:v>Key_Sales_1_naive3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Sheet2!$AR$30:$AV$30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BB5-4F26-BD53-A8D7252E5CDE}"/>
            </c:ext>
          </c:extLst>
        </c:ser>
        <c:ser>
          <c:idx val="27"/>
          <c:order val="27"/>
          <c:tx>
            <c:strRef>
              <c:f>Sheet2!$AQ$31</c:f>
              <c:strCache>
                <c:ptCount val="1"/>
                <c:pt idx="0">
                  <c:v>Key_Sales_1_naive6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Sheet2!$AR$31:$AV$31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BB5-4F26-BD53-A8D7252E5CDE}"/>
            </c:ext>
          </c:extLst>
        </c:ser>
        <c:ser>
          <c:idx val="28"/>
          <c:order val="28"/>
          <c:tx>
            <c:strRef>
              <c:f>Sheet2!$AQ$32</c:f>
              <c:strCache>
                <c:ptCount val="1"/>
                <c:pt idx="0">
                  <c:v>Key_Sales_1_naive12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Sheet2!$AR$32:$AV$32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BB5-4F26-BD53-A8D7252E5CDE}"/>
            </c:ext>
          </c:extLst>
        </c:ser>
        <c:ser>
          <c:idx val="29"/>
          <c:order val="29"/>
          <c:tx>
            <c:strRef>
              <c:f>Sheet2!$AQ$33</c:f>
              <c:strCache>
                <c:ptCount val="1"/>
                <c:pt idx="0">
                  <c:v>Key_Sales_1_naive12wa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Sheet2!$AR$33:$AV$33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BB5-4F26-BD53-A8D7252E5CDE}"/>
            </c:ext>
          </c:extLst>
        </c:ser>
        <c:ser>
          <c:idx val="30"/>
          <c:order val="30"/>
          <c:tx>
            <c:strRef>
              <c:f>Sheet2!$AQ$34</c:f>
              <c:strCache>
                <c:ptCount val="1"/>
                <c:pt idx="0">
                  <c:v>Key_Sales_1_sma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Sheet2!$AR$34:$AV$34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BB5-4F26-BD53-A8D7252E5CDE}"/>
            </c:ext>
          </c:extLst>
        </c:ser>
        <c:ser>
          <c:idx val="31"/>
          <c:order val="31"/>
          <c:tx>
            <c:strRef>
              <c:f>Sheet2!$AQ$35</c:f>
              <c:strCache>
                <c:ptCount val="1"/>
                <c:pt idx="0">
                  <c:v>Key_Sales_1_wma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Sheet2!$AR$35:$AV$35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BB5-4F26-BD53-A8D7252E5CDE}"/>
            </c:ext>
          </c:extLst>
        </c:ser>
        <c:ser>
          <c:idx val="32"/>
          <c:order val="32"/>
          <c:tx>
            <c:strRef>
              <c:f>Sheet2!$AQ$36</c:f>
              <c:strCache>
                <c:ptCount val="1"/>
                <c:pt idx="0">
                  <c:v>Key_Sales_1_Croston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Sheet2!$AR$3:$AV$3</c:f>
              <c:numCache>
                <c:formatCode>m/d/yyyy</c:formatCode>
                <c:ptCount val="5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</c:numCache>
            </c:numRef>
          </c:cat>
          <c:val>
            <c:numRef>
              <c:f>Sheet2!$AR$36:$AV$36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BB5-4F26-BD53-A8D7252E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96208"/>
        <c:axId val="620696848"/>
      </c:lineChart>
      <c:dateAx>
        <c:axId val="62069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96848"/>
        <c:crosses val="autoZero"/>
        <c:auto val="1"/>
        <c:lblOffset val="100"/>
        <c:baseTimeUnit val="months"/>
      </c:dateAx>
      <c:valAx>
        <c:axId val="6206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4</xdr:row>
      <xdr:rowOff>179070</xdr:rowOff>
    </xdr:from>
    <xdr:to>
      <xdr:col>13</xdr:col>
      <xdr:colOff>701040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49899-91EA-42EA-B988-6DE000F92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179070</xdr:rowOff>
    </xdr:from>
    <xdr:to>
      <xdr:col>19</xdr:col>
      <xdr:colOff>403860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9ABC7-E987-4A84-9277-E4AAB1FE9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372B-9A9B-4028-A630-9D732A58162F}">
  <dimension ref="A1:AU6"/>
  <sheetViews>
    <sheetView zoomScaleNormal="100" workbookViewId="0">
      <selection activeCell="B13" sqref="B13"/>
    </sheetView>
  </sheetViews>
  <sheetFormatPr defaultRowHeight="14.4" x14ac:dyDescent="0.3"/>
  <cols>
    <col min="1" max="1" width="11" bestFit="1" customWidth="1"/>
    <col min="2" max="2" width="11.44140625" customWidth="1"/>
    <col min="3" max="3" width="11.109375" customWidth="1"/>
    <col min="47" max="47" width="10.33203125" bestFit="1" customWidth="1"/>
  </cols>
  <sheetData>
    <row r="1" spans="1:47" x14ac:dyDescent="0.3">
      <c r="A1" t="s">
        <v>3</v>
      </c>
      <c r="B1" s="1">
        <v>41579</v>
      </c>
      <c r="C1" s="1">
        <v>41609</v>
      </c>
      <c r="D1" s="1">
        <v>41640</v>
      </c>
      <c r="E1" s="1">
        <v>41671</v>
      </c>
      <c r="F1" s="1">
        <v>41699</v>
      </c>
      <c r="G1" s="1">
        <v>41730</v>
      </c>
      <c r="H1" s="1">
        <v>41760</v>
      </c>
      <c r="I1" s="1">
        <v>41791</v>
      </c>
      <c r="J1" s="1">
        <v>41821</v>
      </c>
      <c r="K1" s="1">
        <v>41852</v>
      </c>
      <c r="L1" s="1">
        <v>41883</v>
      </c>
      <c r="M1" s="1">
        <v>41913</v>
      </c>
      <c r="N1" s="1">
        <v>41944</v>
      </c>
      <c r="O1" s="1">
        <v>41974</v>
      </c>
      <c r="P1" s="1">
        <v>42005</v>
      </c>
      <c r="Q1" s="1">
        <v>42036</v>
      </c>
      <c r="R1" s="1">
        <v>42064</v>
      </c>
      <c r="S1" s="1">
        <v>42095</v>
      </c>
      <c r="T1" s="1">
        <v>42125</v>
      </c>
      <c r="U1" s="1">
        <v>42156</v>
      </c>
      <c r="V1" s="1">
        <v>42186</v>
      </c>
      <c r="W1" s="1">
        <v>42217</v>
      </c>
      <c r="X1" s="1">
        <v>42248</v>
      </c>
      <c r="Y1" s="1">
        <v>42278</v>
      </c>
      <c r="Z1" s="1">
        <v>42309</v>
      </c>
      <c r="AA1" s="1">
        <v>42339</v>
      </c>
      <c r="AB1" s="1">
        <v>42370</v>
      </c>
      <c r="AC1" s="1">
        <v>42401</v>
      </c>
      <c r="AD1" s="1">
        <v>42430</v>
      </c>
      <c r="AE1" s="1">
        <v>42461</v>
      </c>
      <c r="AF1" s="1">
        <v>42491</v>
      </c>
      <c r="AG1" s="1">
        <v>42522</v>
      </c>
      <c r="AH1" s="1">
        <v>42552</v>
      </c>
      <c r="AI1" s="1">
        <v>42583</v>
      </c>
      <c r="AJ1" s="1">
        <v>42614</v>
      </c>
      <c r="AK1" s="1">
        <v>42644</v>
      </c>
      <c r="AL1" s="1">
        <v>42675</v>
      </c>
      <c r="AM1" s="1">
        <v>42705</v>
      </c>
      <c r="AN1" s="1">
        <v>42736</v>
      </c>
      <c r="AO1" s="1">
        <v>42767</v>
      </c>
      <c r="AP1" s="1">
        <v>42795</v>
      </c>
      <c r="AQ1" s="1">
        <v>42826</v>
      </c>
      <c r="AR1" s="1">
        <v>42856</v>
      </c>
      <c r="AS1" s="1">
        <v>42887</v>
      </c>
      <c r="AT1" s="1">
        <v>42917</v>
      </c>
      <c r="AU1" s="1">
        <v>42948</v>
      </c>
    </row>
    <row r="2" spans="1:47" x14ac:dyDescent="0.3">
      <c r="A2" t="s">
        <v>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32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3">
      <c r="A3" t="s">
        <v>50</v>
      </c>
      <c r="B3">
        <v>5994</v>
      </c>
      <c r="C3">
        <v>4176</v>
      </c>
      <c r="D3">
        <v>5412</v>
      </c>
      <c r="E3">
        <v>636</v>
      </c>
      <c r="F3">
        <v>3470</v>
      </c>
      <c r="G3">
        <v>3150</v>
      </c>
      <c r="H3">
        <v>84</v>
      </c>
      <c r="I3">
        <v>643</v>
      </c>
      <c r="J3">
        <v>2784</v>
      </c>
      <c r="K3">
        <v>9456</v>
      </c>
      <c r="L3">
        <v>8516</v>
      </c>
      <c r="M3">
        <v>600</v>
      </c>
      <c r="N3">
        <v>1308</v>
      </c>
      <c r="O3">
        <v>2100</v>
      </c>
      <c r="P3">
        <v>2712</v>
      </c>
      <c r="Q3">
        <v>1080</v>
      </c>
      <c r="R3">
        <v>3921</v>
      </c>
      <c r="S3">
        <v>4383</v>
      </c>
      <c r="T3">
        <v>2592</v>
      </c>
      <c r="U3">
        <v>3959</v>
      </c>
      <c r="V3">
        <v>4032</v>
      </c>
      <c r="W3">
        <v>3416</v>
      </c>
      <c r="X3">
        <v>5796</v>
      </c>
      <c r="Y3">
        <v>2568</v>
      </c>
      <c r="Z3">
        <v>2976</v>
      </c>
      <c r="AA3">
        <v>3016</v>
      </c>
      <c r="AB3">
        <v>2796</v>
      </c>
      <c r="AC3">
        <v>3600</v>
      </c>
      <c r="AD3">
        <v>1716</v>
      </c>
      <c r="AE3">
        <v>2008</v>
      </c>
      <c r="AF3">
        <v>1472</v>
      </c>
      <c r="AG3">
        <v>2364</v>
      </c>
      <c r="AH3">
        <v>528</v>
      </c>
      <c r="AI3">
        <v>2016</v>
      </c>
      <c r="AJ3">
        <v>5196</v>
      </c>
      <c r="AK3">
        <v>2772</v>
      </c>
      <c r="AL3">
        <v>8085</v>
      </c>
      <c r="AM3">
        <v>4152</v>
      </c>
      <c r="AN3">
        <v>1692</v>
      </c>
      <c r="AO3">
        <v>1668</v>
      </c>
      <c r="AP3">
        <v>3168</v>
      </c>
      <c r="AQ3">
        <v>3408</v>
      </c>
      <c r="AR3">
        <v>756</v>
      </c>
      <c r="AS3">
        <v>3396</v>
      </c>
      <c r="AT3">
        <v>1428</v>
      </c>
      <c r="AU3">
        <v>1460</v>
      </c>
    </row>
    <row r="4" spans="1:47" x14ac:dyDescent="0.3">
      <c r="A4" t="s">
        <v>0</v>
      </c>
      <c r="B4">
        <v>1068</v>
      </c>
      <c r="C4">
        <v>1362</v>
      </c>
      <c r="D4">
        <v>1020</v>
      </c>
      <c r="E4">
        <v>692</v>
      </c>
      <c r="F4">
        <v>1500</v>
      </c>
      <c r="G4">
        <v>1218</v>
      </c>
      <c r="H4">
        <v>60</v>
      </c>
      <c r="I4">
        <v>132</v>
      </c>
      <c r="J4">
        <v>72</v>
      </c>
      <c r="K4">
        <v>1866</v>
      </c>
      <c r="L4">
        <v>2178</v>
      </c>
      <c r="M4">
        <v>144</v>
      </c>
      <c r="N4">
        <v>270</v>
      </c>
      <c r="O4">
        <v>588</v>
      </c>
      <c r="P4">
        <v>780</v>
      </c>
      <c r="Q4">
        <v>6</v>
      </c>
      <c r="R4">
        <v>726</v>
      </c>
      <c r="S4">
        <v>648</v>
      </c>
      <c r="T4">
        <v>732</v>
      </c>
      <c r="U4">
        <v>912</v>
      </c>
      <c r="V4">
        <v>840</v>
      </c>
      <c r="W4">
        <v>1398</v>
      </c>
      <c r="X4">
        <v>1338</v>
      </c>
      <c r="Y4">
        <v>378</v>
      </c>
      <c r="Z4">
        <v>474</v>
      </c>
      <c r="AA4">
        <v>744</v>
      </c>
      <c r="AB4">
        <v>204</v>
      </c>
      <c r="AC4">
        <v>456</v>
      </c>
      <c r="AD4">
        <v>456</v>
      </c>
      <c r="AE4">
        <v>258</v>
      </c>
      <c r="AF4">
        <v>696</v>
      </c>
      <c r="AG4">
        <v>370</v>
      </c>
      <c r="AH4">
        <v>320</v>
      </c>
      <c r="AI4">
        <v>504</v>
      </c>
      <c r="AJ4">
        <v>972</v>
      </c>
      <c r="AK4">
        <v>1080</v>
      </c>
      <c r="AL4">
        <v>1032</v>
      </c>
      <c r="AM4">
        <v>642</v>
      </c>
      <c r="AN4">
        <v>600</v>
      </c>
      <c r="AO4">
        <v>498</v>
      </c>
      <c r="AP4">
        <v>732</v>
      </c>
      <c r="AQ4">
        <v>1056</v>
      </c>
      <c r="AR4">
        <v>462</v>
      </c>
      <c r="AS4">
        <v>732</v>
      </c>
      <c r="AT4">
        <v>414</v>
      </c>
      <c r="AU4">
        <v>156</v>
      </c>
    </row>
    <row r="5" spans="1:47" x14ac:dyDescent="0.3">
      <c r="A5" t="s">
        <v>1</v>
      </c>
      <c r="B5">
        <v>325</v>
      </c>
      <c r="C5">
        <v>324</v>
      </c>
      <c r="D5">
        <v>473</v>
      </c>
      <c r="E5">
        <v>270</v>
      </c>
      <c r="F5">
        <v>234</v>
      </c>
      <c r="G5">
        <v>242</v>
      </c>
      <c r="H5">
        <v>211</v>
      </c>
      <c r="I5">
        <v>302</v>
      </c>
      <c r="J5">
        <v>198</v>
      </c>
      <c r="K5">
        <v>381</v>
      </c>
      <c r="L5">
        <v>445</v>
      </c>
      <c r="M5">
        <v>224</v>
      </c>
      <c r="N5">
        <v>236</v>
      </c>
      <c r="O5">
        <v>366</v>
      </c>
      <c r="P5">
        <v>368</v>
      </c>
      <c r="Q5">
        <v>246</v>
      </c>
      <c r="R5">
        <v>292</v>
      </c>
      <c r="S5">
        <v>389</v>
      </c>
      <c r="T5">
        <v>201</v>
      </c>
      <c r="U5">
        <v>336</v>
      </c>
      <c r="V5">
        <v>294</v>
      </c>
      <c r="W5">
        <v>566</v>
      </c>
      <c r="X5">
        <v>380</v>
      </c>
      <c r="Y5">
        <v>344</v>
      </c>
      <c r="Z5">
        <v>289</v>
      </c>
      <c r="AA5">
        <v>326</v>
      </c>
      <c r="AB5">
        <v>375</v>
      </c>
      <c r="AC5">
        <v>229</v>
      </c>
      <c r="AD5">
        <v>293</v>
      </c>
      <c r="AE5">
        <v>279</v>
      </c>
      <c r="AF5">
        <v>283</v>
      </c>
      <c r="AG5">
        <v>176</v>
      </c>
      <c r="AH5">
        <v>199</v>
      </c>
      <c r="AI5">
        <v>328</v>
      </c>
      <c r="AJ5">
        <v>381</v>
      </c>
      <c r="AK5">
        <v>359</v>
      </c>
      <c r="AL5">
        <v>260</v>
      </c>
      <c r="AM5">
        <v>247</v>
      </c>
      <c r="AN5">
        <v>286</v>
      </c>
      <c r="AO5">
        <v>177</v>
      </c>
      <c r="AP5">
        <v>248</v>
      </c>
      <c r="AQ5">
        <v>252</v>
      </c>
      <c r="AR5">
        <v>162</v>
      </c>
      <c r="AS5">
        <v>156</v>
      </c>
      <c r="AT5">
        <v>195</v>
      </c>
      <c r="AU5">
        <v>492</v>
      </c>
    </row>
    <row r="6" spans="1:47" x14ac:dyDescent="0.3">
      <c r="A6" t="s">
        <v>2</v>
      </c>
      <c r="B6">
        <v>11715</v>
      </c>
      <c r="C6">
        <v>19605</v>
      </c>
      <c r="D6">
        <v>3946</v>
      </c>
      <c r="E6">
        <v>6057</v>
      </c>
      <c r="F6">
        <v>4010</v>
      </c>
      <c r="G6">
        <v>14069</v>
      </c>
      <c r="H6">
        <v>5514</v>
      </c>
      <c r="I6">
        <v>3143</v>
      </c>
      <c r="J6">
        <v>4261</v>
      </c>
      <c r="K6">
        <v>5510</v>
      </c>
      <c r="L6">
        <v>9264</v>
      </c>
      <c r="M6">
        <v>5059</v>
      </c>
      <c r="N6">
        <v>3174</v>
      </c>
      <c r="O6">
        <v>5430</v>
      </c>
      <c r="P6">
        <v>3282</v>
      </c>
      <c r="Q6">
        <v>1146</v>
      </c>
      <c r="R6">
        <v>5203</v>
      </c>
      <c r="S6">
        <v>3107</v>
      </c>
      <c r="T6">
        <v>6936</v>
      </c>
      <c r="U6">
        <v>1254</v>
      </c>
      <c r="V6">
        <v>1861</v>
      </c>
      <c r="W6">
        <v>2567</v>
      </c>
      <c r="X6">
        <v>1278</v>
      </c>
      <c r="Y6">
        <v>1398</v>
      </c>
      <c r="Z6">
        <v>1326</v>
      </c>
      <c r="AA6">
        <v>2022</v>
      </c>
      <c r="AB6">
        <v>1806</v>
      </c>
      <c r="AC6">
        <v>606</v>
      </c>
      <c r="AD6">
        <v>2616</v>
      </c>
      <c r="AE6">
        <v>156</v>
      </c>
      <c r="AF6">
        <v>1974</v>
      </c>
      <c r="AG6">
        <v>1890</v>
      </c>
      <c r="AH6">
        <v>2958</v>
      </c>
      <c r="AI6">
        <v>3060</v>
      </c>
      <c r="AJ6">
        <v>1489</v>
      </c>
      <c r="AK6">
        <v>420</v>
      </c>
      <c r="AL6">
        <v>634</v>
      </c>
      <c r="AM6">
        <v>432</v>
      </c>
      <c r="AN6">
        <v>222</v>
      </c>
      <c r="AO6">
        <v>270</v>
      </c>
      <c r="AP6">
        <v>581</v>
      </c>
      <c r="AQ6">
        <v>390</v>
      </c>
      <c r="AR6">
        <v>150</v>
      </c>
      <c r="AS6">
        <v>417</v>
      </c>
      <c r="AT6">
        <v>516</v>
      </c>
      <c r="AU6">
        <v>932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DAF1-8EB7-470F-A2F8-F8CD98B5C3F5}">
  <dimension ref="A1:BB36"/>
  <sheetViews>
    <sheetView tabSelected="1" workbookViewId="0">
      <selection activeCell="E1" sqref="E1"/>
    </sheetView>
  </sheetViews>
  <sheetFormatPr defaultRowHeight="14.4" x14ac:dyDescent="0.3"/>
  <cols>
    <col min="1" max="2" width="11" bestFit="1" customWidth="1"/>
    <col min="3" max="42" width="10.33203125" bestFit="1" customWidth="1"/>
    <col min="43" max="43" width="21" bestFit="1" customWidth="1"/>
    <col min="44" max="48" width="10.33203125" bestFit="1" customWidth="1"/>
    <col min="50" max="54" width="10.33203125" bestFit="1" customWidth="1"/>
  </cols>
  <sheetData>
    <row r="1" spans="1:54" x14ac:dyDescent="0.3">
      <c r="B1" s="25" t="s">
        <v>43</v>
      </c>
      <c r="C1" s="26" t="s">
        <v>44</v>
      </c>
    </row>
    <row r="2" spans="1:54" ht="15" thickBot="1" x14ac:dyDescent="0.35">
      <c r="B2" s="27" t="str">
        <f>VLOOKUP(C2,Sheet3!A1:B6,2,0)</f>
        <v>Key_Sales_1</v>
      </c>
      <c r="C2" s="28">
        <v>1</v>
      </c>
    </row>
    <row r="3" spans="1:54" x14ac:dyDescent="0.3">
      <c r="A3" s="5" t="s">
        <v>42</v>
      </c>
      <c r="B3" s="24">
        <v>41579</v>
      </c>
      <c r="C3" s="24">
        <v>41609</v>
      </c>
      <c r="D3" s="6">
        <v>41640</v>
      </c>
      <c r="E3" s="6">
        <v>41671</v>
      </c>
      <c r="F3" s="6">
        <v>41699</v>
      </c>
      <c r="G3" s="6">
        <v>41730</v>
      </c>
      <c r="H3" s="6">
        <v>41760</v>
      </c>
      <c r="I3" s="6">
        <v>41791</v>
      </c>
      <c r="J3" s="6">
        <v>41821</v>
      </c>
      <c r="K3" s="6">
        <v>41852</v>
      </c>
      <c r="L3" s="6">
        <v>41883</v>
      </c>
      <c r="M3" s="6">
        <v>41913</v>
      </c>
      <c r="N3" s="6">
        <v>41944</v>
      </c>
      <c r="O3" s="6">
        <v>41974</v>
      </c>
      <c r="P3" s="6">
        <v>42005</v>
      </c>
      <c r="Q3" s="6">
        <v>42036</v>
      </c>
      <c r="R3" s="6">
        <v>42064</v>
      </c>
      <c r="S3" s="6">
        <v>42095</v>
      </c>
      <c r="T3" s="6">
        <v>42125</v>
      </c>
      <c r="U3" s="6">
        <v>42156</v>
      </c>
      <c r="V3" s="6">
        <v>42186</v>
      </c>
      <c r="W3" s="6">
        <v>42217</v>
      </c>
      <c r="X3" s="6">
        <v>42248</v>
      </c>
      <c r="Y3" s="6">
        <v>42278</v>
      </c>
      <c r="Z3" s="6">
        <v>42309</v>
      </c>
      <c r="AA3" s="6">
        <v>42339</v>
      </c>
      <c r="AB3" s="6">
        <v>42370</v>
      </c>
      <c r="AC3" s="6">
        <v>42401</v>
      </c>
      <c r="AD3" s="6">
        <v>42430</v>
      </c>
      <c r="AE3" s="6">
        <v>42461</v>
      </c>
      <c r="AF3" s="6">
        <v>42491</v>
      </c>
      <c r="AG3" s="6">
        <v>42522</v>
      </c>
      <c r="AH3" s="6">
        <v>42552</v>
      </c>
      <c r="AI3" s="6">
        <v>42583</v>
      </c>
      <c r="AJ3" s="6">
        <v>42614</v>
      </c>
      <c r="AK3" s="6">
        <v>42644</v>
      </c>
      <c r="AL3" s="6">
        <v>42675</v>
      </c>
      <c r="AM3" s="6">
        <v>42705</v>
      </c>
      <c r="AN3" s="6">
        <v>42736</v>
      </c>
      <c r="AO3" s="6">
        <v>42767</v>
      </c>
      <c r="AP3" s="7">
        <v>42795</v>
      </c>
      <c r="AQ3" s="15" t="s">
        <v>47</v>
      </c>
      <c r="AR3" s="17">
        <v>42826</v>
      </c>
      <c r="AS3" s="6">
        <v>42856</v>
      </c>
      <c r="AT3" s="6">
        <v>42887</v>
      </c>
      <c r="AU3" s="6">
        <v>42917</v>
      </c>
      <c r="AV3" s="7">
        <v>42948</v>
      </c>
      <c r="AX3" s="1"/>
      <c r="AY3" s="1"/>
      <c r="AZ3" s="1"/>
      <c r="BA3" s="1"/>
      <c r="BB3" s="1"/>
    </row>
    <row r="4" spans="1:54" ht="15" thickBot="1" x14ac:dyDescent="0.35">
      <c r="A4" s="8" t="str">
        <f>B2</f>
        <v>Key_Sales_1</v>
      </c>
      <c r="B4" s="9">
        <f>VLOOKUP($A$4,data!$A1:$AU6,2,0)</f>
        <v>0</v>
      </c>
      <c r="C4" s="9">
        <f>VLOOKUP($A$4,data!$A1:$AU6,3,0)</f>
        <v>0</v>
      </c>
      <c r="D4" s="9">
        <f>VLOOKUP($A$4,data!$A1:$AU6,4,0)</f>
        <v>0</v>
      </c>
      <c r="E4" s="9">
        <f>VLOOKUP($A$4,data!$A1:$AU6,5,0)</f>
        <v>0</v>
      </c>
      <c r="F4" s="9">
        <f>VLOOKUP($A$4,data!$A1:$AU6,6,0)</f>
        <v>0</v>
      </c>
      <c r="G4" s="9">
        <f>VLOOKUP($A$4,data!$A1:$AU6,7,0)</f>
        <v>0</v>
      </c>
      <c r="H4" s="9">
        <f>VLOOKUP($A$4,data!$A1:$AU6,8,0)</f>
        <v>0</v>
      </c>
      <c r="I4" s="9">
        <f>VLOOKUP($A$4,data!$A1:$AU6,9,0)</f>
        <v>0</v>
      </c>
      <c r="J4" s="9">
        <f>VLOOKUP($A$4,data!$A1:$AU6,10,0)</f>
        <v>0</v>
      </c>
      <c r="K4" s="9">
        <f>VLOOKUP($A$4,data!$A1:$AU6,11,0)</f>
        <v>0</v>
      </c>
      <c r="L4" s="9">
        <f>VLOOKUP($A$4,data!$A1:$AU6,12,0)</f>
        <v>0</v>
      </c>
      <c r="M4" s="9">
        <f>VLOOKUP($A$4,data!$A1:$AU6,13,0)</f>
        <v>0</v>
      </c>
      <c r="N4" s="9">
        <f>VLOOKUP($A$4,data!$A1:$AU6,14,0)</f>
        <v>0</v>
      </c>
      <c r="O4" s="9">
        <f>VLOOKUP($A$4,data!$A1:$AU6,15,0)</f>
        <v>0</v>
      </c>
      <c r="P4" s="9">
        <f>VLOOKUP($A$4,data!$A1:$AU6,16,0)</f>
        <v>0</v>
      </c>
      <c r="Q4" s="9">
        <f>VLOOKUP($A$4,data!$A1:$AU6,17,0)</f>
        <v>0</v>
      </c>
      <c r="R4" s="9">
        <f>VLOOKUP($A$4,data!$A1:$AU6,18,0)</f>
        <v>0</v>
      </c>
      <c r="S4" s="9">
        <f>VLOOKUP($A$4,data!$A1:$AU6,19,0)</f>
        <v>0</v>
      </c>
      <c r="T4" s="9">
        <f>VLOOKUP($A$4,data!$A1:$AU6,20,0)</f>
        <v>0</v>
      </c>
      <c r="U4" s="9">
        <f>VLOOKUP($A$4,data!$A1:$AU6,21,0)</f>
        <v>0</v>
      </c>
      <c r="V4" s="9">
        <f>VLOOKUP($A$4,data!$A1:$AU6,22,0)</f>
        <v>0</v>
      </c>
      <c r="W4" s="9">
        <f>VLOOKUP($A$4,data!$A1:$AU6,23,0)</f>
        <v>0</v>
      </c>
      <c r="X4" s="9">
        <f>VLOOKUP($A$4,data!$A1:$AU6,24,0)</f>
        <v>0</v>
      </c>
      <c r="Y4" s="9">
        <f>VLOOKUP($A$4,data!$A1:$AU6,25,0)</f>
        <v>0</v>
      </c>
      <c r="Z4" s="9">
        <f>VLOOKUP($A$4,data!$A1:$AU6,26,0)</f>
        <v>0</v>
      </c>
      <c r="AA4" s="9">
        <f>VLOOKUP($A$4,data!$A1:$AU6,27,0)</f>
        <v>0</v>
      </c>
      <c r="AB4" s="9">
        <f>VLOOKUP($A$4,data!$A1:$AU6,28,0)</f>
        <v>0</v>
      </c>
      <c r="AC4" s="9">
        <f>VLOOKUP($A$4,data!$A1:$AU6,29,0)</f>
        <v>0</v>
      </c>
      <c r="AD4" s="9">
        <f>VLOOKUP($A$4,data!$A1:$AU6,30,0)</f>
        <v>0</v>
      </c>
      <c r="AE4" s="9">
        <f>VLOOKUP($A$4,data!$A1:$AU6,31,0)</f>
        <v>0</v>
      </c>
      <c r="AF4" s="9">
        <f>VLOOKUP($A$4,data!$A1:$AU6,32,0)</f>
        <v>0</v>
      </c>
      <c r="AG4" s="9">
        <f>VLOOKUP($A$4,data!$A1:$AU6,33,0)</f>
        <v>0</v>
      </c>
      <c r="AH4" s="9">
        <f>VLOOKUP($A$4,data!$A1:$AU6,34,0)</f>
        <v>0</v>
      </c>
      <c r="AI4" s="9">
        <f>VLOOKUP($A$4,data!$A1:$AU6,35,0)</f>
        <v>0</v>
      </c>
      <c r="AJ4" s="9">
        <f>VLOOKUP($A$4,data!$A1:$AU6,36,0)</f>
        <v>0</v>
      </c>
      <c r="AK4" s="9">
        <f>VLOOKUP($A$4,data!$A1:$AU6,37,0)</f>
        <v>0</v>
      </c>
      <c r="AL4" s="9">
        <f>VLOOKUP($A$4,data!$A1:$AU6,38,0)</f>
        <v>0</v>
      </c>
      <c r="AM4" s="9">
        <f>VLOOKUP($A$4,data!$A1:$AU6,39,0)</f>
        <v>32</v>
      </c>
      <c r="AN4" s="9">
        <f>VLOOKUP($A$4,data!$A1:$AU6,40,0)</f>
        <v>0</v>
      </c>
      <c r="AO4" s="9">
        <f>VLOOKUP($A$4,data!$A1:$AU6,41,0)</f>
        <v>0</v>
      </c>
      <c r="AP4" s="10">
        <f>VLOOKUP($A$4,data!$A1:$AU6,42,0)</f>
        <v>0</v>
      </c>
      <c r="AQ4" s="16" t="s">
        <v>48</v>
      </c>
      <c r="AR4" s="8">
        <f>VLOOKUP($A$4,data!$A1:$AU6,43,0)</f>
        <v>0</v>
      </c>
      <c r="AS4" s="9">
        <f>VLOOKUP($A$4,data!$A1:$AU6,44,0)</f>
        <v>0</v>
      </c>
      <c r="AT4" s="9">
        <f>VLOOKUP($A$4,data!$A1:$AU6,45,0)</f>
        <v>0</v>
      </c>
      <c r="AU4" s="9">
        <f>VLOOKUP($A$4,data!$A1:$AU6,46,0)</f>
        <v>0</v>
      </c>
      <c r="AV4" s="10">
        <f>VLOOKUP($A$4,data!$A1:$AU6,47,0)</f>
        <v>0</v>
      </c>
    </row>
    <row r="5" spans="1:54" ht="15" thickBot="1" x14ac:dyDescent="0.35">
      <c r="A5" s="12" t="s">
        <v>5</v>
      </c>
      <c r="B5" s="1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2"/>
      <c r="AR5" s="19"/>
      <c r="AS5" s="19"/>
      <c r="AT5" s="19"/>
      <c r="AU5" s="19"/>
      <c r="AV5" s="19"/>
    </row>
    <row r="6" spans="1:54" x14ac:dyDescent="0.3">
      <c r="A6" s="13" t="s">
        <v>11</v>
      </c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18" t="str">
        <f>$A$4&amp;"_"&amp;A6</f>
        <v>Key_Sales_1_lr</v>
      </c>
      <c r="AR6" s="5">
        <f>VLOOKUP($AQ6,Sheet1!$C1:$H156,2,0)</f>
        <v>0</v>
      </c>
      <c r="AS6" s="20">
        <f>VLOOKUP($AQ6,Sheet1!$C1:$H156,3,0)</f>
        <v>0</v>
      </c>
      <c r="AT6" s="20">
        <f>VLOOKUP($AQ6,Sheet1!$C1:$H156,4,0)</f>
        <v>0</v>
      </c>
      <c r="AU6" s="20">
        <f>VLOOKUP($AQ6,Sheet1!$C1:$H156,5,0)</f>
        <v>0</v>
      </c>
      <c r="AV6" s="21">
        <f>VLOOKUP($AQ6,Sheet1!$C1:$H156,6,0)</f>
        <v>0</v>
      </c>
    </row>
    <row r="7" spans="1:54" x14ac:dyDescent="0.3">
      <c r="A7" s="13" t="s">
        <v>12</v>
      </c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18" t="str">
        <f t="shared" ref="AQ7:AQ36" si="0">$A$4&amp;"_"&amp;A7</f>
        <v>Key_Sales_1_lasso</v>
      </c>
      <c r="AR7" s="22">
        <f>VLOOKUP($AQ7,Sheet1!$C2:$H157,2,0)</f>
        <v>0</v>
      </c>
      <c r="AS7" s="2">
        <f>VLOOKUP($AQ7,Sheet1!$C2:$H157,3,0)</f>
        <v>0</v>
      </c>
      <c r="AT7" s="2">
        <f>VLOOKUP($AQ7,Sheet1!$C2:$H157,4,0)</f>
        <v>0</v>
      </c>
      <c r="AU7" s="2">
        <f>VLOOKUP($AQ7,Sheet1!$C2:$H157,5,0)</f>
        <v>0</v>
      </c>
      <c r="AV7" s="23">
        <f>VLOOKUP($AQ7,Sheet1!$C2:$H157,6,0)</f>
        <v>0</v>
      </c>
    </row>
    <row r="8" spans="1:54" x14ac:dyDescent="0.3">
      <c r="A8" s="13" t="s">
        <v>13</v>
      </c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18" t="str">
        <f t="shared" si="0"/>
        <v>Key_Sales_1_ridge</v>
      </c>
      <c r="AR8" s="22">
        <f>VLOOKUP($AQ8,Sheet1!$C3:$H158,2,0)</f>
        <v>0</v>
      </c>
      <c r="AS8" s="2">
        <f>VLOOKUP($AQ8,Sheet1!$C3:$H158,3,0)</f>
        <v>0</v>
      </c>
      <c r="AT8" s="2">
        <f>VLOOKUP($AQ8,Sheet1!$C3:$H158,4,0)</f>
        <v>0</v>
      </c>
      <c r="AU8" s="2">
        <f>VLOOKUP($AQ8,Sheet1!$C3:$H158,5,0)</f>
        <v>0</v>
      </c>
      <c r="AV8" s="23">
        <f>VLOOKUP($AQ8,Sheet1!$C3:$H158,6,0)</f>
        <v>0</v>
      </c>
    </row>
    <row r="9" spans="1:54" x14ac:dyDescent="0.3">
      <c r="A9" s="13" t="s">
        <v>14</v>
      </c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18" t="str">
        <f t="shared" si="0"/>
        <v>Key_Sales_1_en</v>
      </c>
      <c r="AR9" s="22">
        <f>VLOOKUP($AQ9,Sheet1!$C4:$H159,2,0)</f>
        <v>0</v>
      </c>
      <c r="AS9" s="2">
        <f>VLOOKUP($AQ9,Sheet1!$C4:$H159,3,0)</f>
        <v>0</v>
      </c>
      <c r="AT9" s="2">
        <f>VLOOKUP($AQ9,Sheet1!$C4:$H159,4,0)</f>
        <v>0</v>
      </c>
      <c r="AU9" s="2">
        <f>VLOOKUP($AQ9,Sheet1!$C4:$H159,5,0)</f>
        <v>0</v>
      </c>
      <c r="AV9" s="23">
        <f>VLOOKUP($AQ9,Sheet1!$C4:$H159,6,0)</f>
        <v>0</v>
      </c>
    </row>
    <row r="10" spans="1:54" x14ac:dyDescent="0.3">
      <c r="A10" s="13" t="s">
        <v>15</v>
      </c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18" t="str">
        <f t="shared" si="0"/>
        <v>Key_Sales_1_huber</v>
      </c>
      <c r="AR10" s="22">
        <f>VLOOKUP($AQ10,Sheet1!$C5:$H160,2,0)</f>
        <v>0</v>
      </c>
      <c r="AS10" s="2">
        <f>VLOOKUP($AQ10,Sheet1!$C5:$H160,3,0)</f>
        <v>0</v>
      </c>
      <c r="AT10" s="2">
        <f>VLOOKUP($AQ10,Sheet1!$C5:$H160,4,0)</f>
        <v>0</v>
      </c>
      <c r="AU10" s="2">
        <f>VLOOKUP($AQ10,Sheet1!$C5:$H160,5,0)</f>
        <v>0</v>
      </c>
      <c r="AV10" s="23">
        <f>VLOOKUP($AQ10,Sheet1!$C5:$H160,6,0)</f>
        <v>0</v>
      </c>
    </row>
    <row r="11" spans="1:54" x14ac:dyDescent="0.3">
      <c r="A11" s="13" t="s">
        <v>16</v>
      </c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18" t="str">
        <f t="shared" si="0"/>
        <v>Key_Sales_1_llars</v>
      </c>
      <c r="AR11" s="22">
        <f>VLOOKUP($AQ11,Sheet1!$C6:$H161,2,0)</f>
        <v>0</v>
      </c>
      <c r="AS11" s="2">
        <f>VLOOKUP($AQ11,Sheet1!$C6:$H161,3,0)</f>
        <v>0</v>
      </c>
      <c r="AT11" s="2">
        <f>VLOOKUP($AQ11,Sheet1!$C6:$H161,4,0)</f>
        <v>0</v>
      </c>
      <c r="AU11" s="2">
        <f>VLOOKUP($AQ11,Sheet1!$C6:$H161,5,0)</f>
        <v>0</v>
      </c>
      <c r="AV11" s="23">
        <f>VLOOKUP($AQ11,Sheet1!$C6:$H161,6,0)</f>
        <v>0</v>
      </c>
    </row>
    <row r="12" spans="1:54" x14ac:dyDescent="0.3">
      <c r="A12" s="13" t="s">
        <v>17</v>
      </c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18" t="str">
        <f t="shared" si="0"/>
        <v>Key_Sales_1_pa</v>
      </c>
      <c r="AR12" s="22">
        <f>VLOOKUP($AQ12,Sheet1!$C7:$H162,2,0)</f>
        <v>0</v>
      </c>
      <c r="AS12" s="2">
        <f>VLOOKUP($AQ12,Sheet1!$C7:$H162,3,0)</f>
        <v>0</v>
      </c>
      <c r="AT12" s="2">
        <f>VLOOKUP($AQ12,Sheet1!$C7:$H162,4,0)</f>
        <v>0</v>
      </c>
      <c r="AU12" s="2">
        <f>VLOOKUP($AQ12,Sheet1!$C7:$H162,5,0)</f>
        <v>0</v>
      </c>
      <c r="AV12" s="23">
        <f>VLOOKUP($AQ12,Sheet1!$C7:$H162,6,0)</f>
        <v>0</v>
      </c>
    </row>
    <row r="13" spans="1:54" x14ac:dyDescent="0.3">
      <c r="A13" s="13" t="s">
        <v>18</v>
      </c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18" t="str">
        <f t="shared" si="0"/>
        <v>Key_Sales_1_knn</v>
      </c>
      <c r="AR13" s="22">
        <f>VLOOKUP($AQ13,Sheet1!$C8:$H163,2,0)</f>
        <v>0</v>
      </c>
      <c r="AS13" s="2">
        <f>VLOOKUP($AQ13,Sheet1!$C8:$H163,3,0)</f>
        <v>0</v>
      </c>
      <c r="AT13" s="2">
        <f>VLOOKUP($AQ13,Sheet1!$C8:$H163,4,0)</f>
        <v>0</v>
      </c>
      <c r="AU13" s="2">
        <f>VLOOKUP($AQ13,Sheet1!$C8:$H163,5,0)</f>
        <v>0</v>
      </c>
      <c r="AV13" s="23">
        <f>VLOOKUP($AQ13,Sheet1!$C8:$H163,6,0)</f>
        <v>0</v>
      </c>
    </row>
    <row r="14" spans="1:54" x14ac:dyDescent="0.3">
      <c r="A14" s="13" t="s">
        <v>19</v>
      </c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18" t="str">
        <f t="shared" si="0"/>
        <v>Key_Sales_1_cart</v>
      </c>
      <c r="AR14" s="22">
        <f>VLOOKUP($AQ14,Sheet1!$C9:$H164,2,0)</f>
        <v>0</v>
      </c>
      <c r="AS14" s="2">
        <f>VLOOKUP($AQ14,Sheet1!$C9:$H164,3,0)</f>
        <v>0</v>
      </c>
      <c r="AT14" s="2">
        <f>VLOOKUP($AQ14,Sheet1!$C9:$H164,4,0)</f>
        <v>0</v>
      </c>
      <c r="AU14" s="2">
        <f>VLOOKUP($AQ14,Sheet1!$C9:$H164,5,0)</f>
        <v>0</v>
      </c>
      <c r="AV14" s="23">
        <f>VLOOKUP($AQ14,Sheet1!$C9:$H164,6,0)</f>
        <v>0</v>
      </c>
    </row>
    <row r="15" spans="1:54" x14ac:dyDescent="0.3">
      <c r="A15" s="13" t="s">
        <v>20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18" t="str">
        <f t="shared" si="0"/>
        <v>Key_Sales_1_extra</v>
      </c>
      <c r="AR15" s="22">
        <f>VLOOKUP($AQ15,Sheet1!$C10:$H165,2,0)</f>
        <v>0</v>
      </c>
      <c r="AS15" s="2">
        <f>VLOOKUP($AQ15,Sheet1!$C10:$H165,3,0)</f>
        <v>0</v>
      </c>
      <c r="AT15" s="2">
        <f>VLOOKUP($AQ15,Sheet1!$C10:$H165,4,0)</f>
        <v>0</v>
      </c>
      <c r="AU15" s="2">
        <f>VLOOKUP($AQ15,Sheet1!$C10:$H165,5,0)</f>
        <v>0</v>
      </c>
      <c r="AV15" s="23">
        <f>VLOOKUP($AQ15,Sheet1!$C10:$H165,6,0)</f>
        <v>0</v>
      </c>
    </row>
    <row r="16" spans="1:54" x14ac:dyDescent="0.3">
      <c r="A16" s="13" t="s">
        <v>21</v>
      </c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18" t="str">
        <f t="shared" si="0"/>
        <v>Key_Sales_1_svmr</v>
      </c>
      <c r="AR16" s="22">
        <f>VLOOKUP($AQ16,Sheet1!$C11:$H166,2,0)</f>
        <v>0</v>
      </c>
      <c r="AS16" s="2">
        <f>VLOOKUP($AQ16,Sheet1!$C11:$H166,3,0)</f>
        <v>0</v>
      </c>
      <c r="AT16" s="2">
        <f>VLOOKUP($AQ16,Sheet1!$C11:$H166,4,0)</f>
        <v>0</v>
      </c>
      <c r="AU16" s="2">
        <f>VLOOKUP($AQ16,Sheet1!$C11:$H166,5,0)</f>
        <v>0</v>
      </c>
      <c r="AV16" s="23">
        <f>VLOOKUP($AQ16,Sheet1!$C11:$H166,6,0)</f>
        <v>0</v>
      </c>
    </row>
    <row r="17" spans="1:48" x14ac:dyDescent="0.3">
      <c r="A17" s="13" t="s">
        <v>22</v>
      </c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18" t="str">
        <f t="shared" si="0"/>
        <v>Key_Sales_1_ada</v>
      </c>
      <c r="AR17" s="22">
        <f>VLOOKUP($AQ17,Sheet1!$C12:$H167,2,0)</f>
        <v>0</v>
      </c>
      <c r="AS17" s="2">
        <f>VLOOKUP($AQ17,Sheet1!$C12:$H167,3,0)</f>
        <v>0</v>
      </c>
      <c r="AT17" s="2">
        <f>VLOOKUP($AQ17,Sheet1!$C12:$H167,4,0)</f>
        <v>0</v>
      </c>
      <c r="AU17" s="2">
        <f>VLOOKUP($AQ17,Sheet1!$C12:$H167,5,0)</f>
        <v>0</v>
      </c>
      <c r="AV17" s="23">
        <f>VLOOKUP($AQ17,Sheet1!$C12:$H167,6,0)</f>
        <v>0</v>
      </c>
    </row>
    <row r="18" spans="1:48" x14ac:dyDescent="0.3">
      <c r="A18" s="13" t="s">
        <v>23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18" t="str">
        <f t="shared" si="0"/>
        <v>Key_Sales_1_bag</v>
      </c>
      <c r="AR18" s="22">
        <f>VLOOKUP($AQ18,Sheet1!$C13:$H168,2,0)</f>
        <v>0</v>
      </c>
      <c r="AS18" s="2">
        <f>VLOOKUP($AQ18,Sheet1!$C13:$H168,3,0)</f>
        <v>0</v>
      </c>
      <c r="AT18" s="2">
        <f>VLOOKUP($AQ18,Sheet1!$C13:$H168,4,0)</f>
        <v>0</v>
      </c>
      <c r="AU18" s="2">
        <f>VLOOKUP($AQ18,Sheet1!$C13:$H168,5,0)</f>
        <v>0</v>
      </c>
      <c r="AV18" s="23">
        <f>VLOOKUP($AQ18,Sheet1!$C13:$H168,6,0)</f>
        <v>0</v>
      </c>
    </row>
    <row r="19" spans="1:48" x14ac:dyDescent="0.3">
      <c r="A19" s="13" t="s">
        <v>24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18" t="str">
        <f t="shared" si="0"/>
        <v>Key_Sales_1_rf</v>
      </c>
      <c r="AR19" s="22">
        <f>VLOOKUP($AQ19,Sheet1!$C14:$H169,2,0)</f>
        <v>0</v>
      </c>
      <c r="AS19" s="2">
        <f>VLOOKUP($AQ19,Sheet1!$C14:$H169,3,0)</f>
        <v>0</v>
      </c>
      <c r="AT19" s="2">
        <f>VLOOKUP($AQ19,Sheet1!$C14:$H169,4,0)</f>
        <v>0</v>
      </c>
      <c r="AU19" s="2">
        <f>VLOOKUP($AQ19,Sheet1!$C14:$H169,5,0)</f>
        <v>0</v>
      </c>
      <c r="AV19" s="23">
        <f>VLOOKUP($AQ19,Sheet1!$C14:$H169,6,0)</f>
        <v>0</v>
      </c>
    </row>
    <row r="20" spans="1:48" x14ac:dyDescent="0.3">
      <c r="A20" s="13" t="s">
        <v>25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18" t="str">
        <f t="shared" si="0"/>
        <v>Key_Sales_1_et</v>
      </c>
      <c r="AR20" s="22">
        <f>VLOOKUP($AQ20,Sheet1!$C15:$H170,2,0)</f>
        <v>0</v>
      </c>
      <c r="AS20" s="2">
        <f>VLOOKUP($AQ20,Sheet1!$C15:$H170,3,0)</f>
        <v>0</v>
      </c>
      <c r="AT20" s="2">
        <f>VLOOKUP($AQ20,Sheet1!$C15:$H170,4,0)</f>
        <v>0</v>
      </c>
      <c r="AU20" s="2">
        <f>VLOOKUP($AQ20,Sheet1!$C15:$H170,5,0)</f>
        <v>0</v>
      </c>
      <c r="AV20" s="23">
        <f>VLOOKUP($AQ20,Sheet1!$C15:$H170,6,0)</f>
        <v>0</v>
      </c>
    </row>
    <row r="21" spans="1:48" x14ac:dyDescent="0.3">
      <c r="A21" s="13" t="s">
        <v>26</v>
      </c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18" t="str">
        <f t="shared" si="0"/>
        <v>Key_Sales_1_gbm</v>
      </c>
      <c r="AR21" s="22">
        <f>VLOOKUP($AQ21,Sheet1!$C16:$H171,2,0)</f>
        <v>0</v>
      </c>
      <c r="AS21" s="2">
        <f>VLOOKUP($AQ21,Sheet1!$C16:$H171,3,0)</f>
        <v>0</v>
      </c>
      <c r="AT21" s="2">
        <f>VLOOKUP($AQ21,Sheet1!$C16:$H171,4,0)</f>
        <v>0</v>
      </c>
      <c r="AU21" s="2">
        <f>VLOOKUP($AQ21,Sheet1!$C16:$H171,5,0)</f>
        <v>0</v>
      </c>
      <c r="AV21" s="23">
        <f>VLOOKUP($AQ21,Sheet1!$C16:$H171,6,0)</f>
        <v>0</v>
      </c>
    </row>
    <row r="22" spans="1:48" x14ac:dyDescent="0.3">
      <c r="A22" s="13" t="s">
        <v>27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18" t="str">
        <f t="shared" si="0"/>
        <v>Key_Sales_1_AR</v>
      </c>
      <c r="AR22" s="22">
        <f>VLOOKUP($AQ22,Sheet1!$C17:$H172,2,0)</f>
        <v>0</v>
      </c>
      <c r="AS22" s="2">
        <f>VLOOKUP($AQ22,Sheet1!$C17:$H172,3,0)</f>
        <v>0</v>
      </c>
      <c r="AT22" s="2">
        <f>VLOOKUP($AQ22,Sheet1!$C17:$H172,4,0)</f>
        <v>0</v>
      </c>
      <c r="AU22" s="2">
        <f>VLOOKUP($AQ22,Sheet1!$C17:$H172,5,0)</f>
        <v>0</v>
      </c>
      <c r="AV22" s="23">
        <f>VLOOKUP($AQ22,Sheet1!$C17:$H172,6,0)</f>
        <v>0</v>
      </c>
    </row>
    <row r="23" spans="1:48" x14ac:dyDescent="0.3">
      <c r="A23" s="13" t="s">
        <v>28</v>
      </c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18" t="str">
        <f t="shared" si="0"/>
        <v>Key_Sales_1_MA</v>
      </c>
      <c r="AR23" s="22">
        <f>VLOOKUP($AQ23,Sheet1!$C18:$H173,2,0)</f>
        <v>2</v>
      </c>
      <c r="AS23" s="2">
        <f>VLOOKUP($AQ23,Sheet1!$C18:$H173,3,0)</f>
        <v>2</v>
      </c>
      <c r="AT23" s="2">
        <f>VLOOKUP($AQ23,Sheet1!$C18:$H173,4,0)</f>
        <v>2</v>
      </c>
      <c r="AU23" s="2">
        <f>VLOOKUP($AQ23,Sheet1!$C18:$H173,5,0)</f>
        <v>2</v>
      </c>
      <c r="AV23" s="23">
        <f>VLOOKUP($AQ23,Sheet1!$C18:$H173,6,0)</f>
        <v>2</v>
      </c>
    </row>
    <row r="24" spans="1:48" x14ac:dyDescent="0.3">
      <c r="A24" s="13" t="s">
        <v>29</v>
      </c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8" t="str">
        <f t="shared" si="0"/>
        <v>Key_Sales_1_ARMA</v>
      </c>
      <c r="AR24" s="22">
        <f>VLOOKUP($AQ24,Sheet1!$C19:$H174,2,0)</f>
        <v>0</v>
      </c>
      <c r="AS24" s="2">
        <f>VLOOKUP($AQ24,Sheet1!$C19:$H174,3,0)</f>
        <v>0</v>
      </c>
      <c r="AT24" s="2">
        <f>VLOOKUP($AQ24,Sheet1!$C19:$H174,4,0)</f>
        <v>0</v>
      </c>
      <c r="AU24" s="2">
        <f>VLOOKUP($AQ24,Sheet1!$C19:$H174,5,0)</f>
        <v>0</v>
      </c>
      <c r="AV24" s="23">
        <f>VLOOKUP($AQ24,Sheet1!$C19:$H174,6,0)</f>
        <v>0</v>
      </c>
    </row>
    <row r="25" spans="1:48" x14ac:dyDescent="0.3">
      <c r="A25" s="13" t="s">
        <v>30</v>
      </c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8" t="str">
        <f t="shared" si="0"/>
        <v>Key_Sales_1_ARIMA</v>
      </c>
      <c r="AR25" s="22">
        <f>VLOOKUP($AQ25,Sheet1!$C20:$H175,2,0)</f>
        <v>2</v>
      </c>
      <c r="AS25" s="2">
        <f>VLOOKUP($AQ25,Sheet1!$C20:$H175,3,0)</f>
        <v>2</v>
      </c>
      <c r="AT25" s="2">
        <f>VLOOKUP($AQ25,Sheet1!$C20:$H175,4,0)</f>
        <v>2</v>
      </c>
      <c r="AU25" s="2">
        <f>VLOOKUP($AQ25,Sheet1!$C20:$H175,5,0)</f>
        <v>2</v>
      </c>
      <c r="AV25" s="23">
        <f>VLOOKUP($AQ25,Sheet1!$C20:$H175,6,0)</f>
        <v>2</v>
      </c>
    </row>
    <row r="26" spans="1:48" x14ac:dyDescent="0.3">
      <c r="A26" s="13" t="s">
        <v>31</v>
      </c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18" t="str">
        <f t="shared" si="0"/>
        <v>Key_Sales_1_SES</v>
      </c>
      <c r="AR26" s="22">
        <f>VLOOKUP($AQ26,Sheet1!$C21:$H176,2,0)</f>
        <v>0</v>
      </c>
      <c r="AS26" s="2">
        <f>VLOOKUP($AQ26,Sheet1!$C21:$H176,3,0)</f>
        <v>0</v>
      </c>
      <c r="AT26" s="2">
        <f>VLOOKUP($AQ26,Sheet1!$C21:$H176,4,0)</f>
        <v>0</v>
      </c>
      <c r="AU26" s="2">
        <f>VLOOKUP($AQ26,Sheet1!$C21:$H176,5,0)</f>
        <v>0</v>
      </c>
      <c r="AV26" s="23">
        <f>VLOOKUP($AQ26,Sheet1!$C21:$H176,6,0)</f>
        <v>0</v>
      </c>
    </row>
    <row r="27" spans="1:48" x14ac:dyDescent="0.3">
      <c r="A27" s="13" t="s">
        <v>32</v>
      </c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18" t="str">
        <f t="shared" si="0"/>
        <v>Key_Sales_1_HWES</v>
      </c>
      <c r="AR27" s="22">
        <f>VLOOKUP($AQ27,Sheet1!$C22:$H177,2,0)</f>
        <v>0</v>
      </c>
      <c r="AS27" s="2">
        <f>VLOOKUP($AQ27,Sheet1!$C22:$H177,3,0)</f>
        <v>0</v>
      </c>
      <c r="AT27" s="2">
        <f>VLOOKUP($AQ27,Sheet1!$C22:$H177,4,0)</f>
        <v>0</v>
      </c>
      <c r="AU27" s="2">
        <f>VLOOKUP($AQ27,Sheet1!$C22:$H177,5,0)</f>
        <v>0</v>
      </c>
      <c r="AV27" s="23">
        <f>VLOOKUP($AQ27,Sheet1!$C22:$H177,6,0)</f>
        <v>0</v>
      </c>
    </row>
    <row r="28" spans="1:48" x14ac:dyDescent="0.3">
      <c r="A28" s="13" t="s">
        <v>33</v>
      </c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18" t="str">
        <f t="shared" si="0"/>
        <v>Key_Sales_1_naive</v>
      </c>
      <c r="AR28" s="22">
        <f>VLOOKUP($AQ28,Sheet1!$C23:$H178,2,0)</f>
        <v>0</v>
      </c>
      <c r="AS28" s="2">
        <f>VLOOKUP($AQ28,Sheet1!$C23:$H178,3,0)</f>
        <v>0</v>
      </c>
      <c r="AT28" s="2">
        <f>VLOOKUP($AQ28,Sheet1!$C23:$H178,4,0)</f>
        <v>0</v>
      </c>
      <c r="AU28" s="2">
        <f>VLOOKUP($AQ28,Sheet1!$C23:$H178,5,0)</f>
        <v>0</v>
      </c>
      <c r="AV28" s="23">
        <f>VLOOKUP($AQ28,Sheet1!$C23:$H178,6,0)</f>
        <v>0</v>
      </c>
    </row>
    <row r="29" spans="1:48" x14ac:dyDescent="0.3">
      <c r="A29" s="13" t="s">
        <v>34</v>
      </c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18" t="str">
        <f t="shared" si="0"/>
        <v>Key_Sales_1_naive_rept</v>
      </c>
      <c r="AR29" s="22">
        <f>VLOOKUP($AQ29,Sheet1!$C24:$H179,2,0)</f>
        <v>0</v>
      </c>
      <c r="AS29" s="2">
        <f>VLOOKUP($AQ29,Sheet1!$C24:$H179,3,0)</f>
        <v>0</v>
      </c>
      <c r="AT29" s="2">
        <f>VLOOKUP($AQ29,Sheet1!$C24:$H179,4,0)</f>
        <v>0</v>
      </c>
      <c r="AU29" s="2">
        <f>VLOOKUP($AQ29,Sheet1!$C24:$H179,5,0)</f>
        <v>0</v>
      </c>
      <c r="AV29" s="23">
        <f>VLOOKUP($AQ29,Sheet1!$C24:$H179,6,0)</f>
        <v>0</v>
      </c>
    </row>
    <row r="30" spans="1:48" x14ac:dyDescent="0.3">
      <c r="A30" s="13" t="s">
        <v>35</v>
      </c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18" t="str">
        <f t="shared" si="0"/>
        <v>Key_Sales_1_naive3</v>
      </c>
      <c r="AR30" s="22">
        <f>VLOOKUP($AQ30,Sheet1!$C25:$H180,2,0)</f>
        <v>0</v>
      </c>
      <c r="AS30" s="2">
        <f>VLOOKUP($AQ30,Sheet1!$C25:$H180,3,0)</f>
        <v>0</v>
      </c>
      <c r="AT30" s="2">
        <f>VLOOKUP($AQ30,Sheet1!$C25:$H180,4,0)</f>
        <v>0</v>
      </c>
      <c r="AU30" s="2">
        <f>VLOOKUP($AQ30,Sheet1!$C25:$H180,5,0)</f>
        <v>0</v>
      </c>
      <c r="AV30" s="23">
        <f>VLOOKUP($AQ30,Sheet1!$C25:$H180,6,0)</f>
        <v>0</v>
      </c>
    </row>
    <row r="31" spans="1:48" x14ac:dyDescent="0.3">
      <c r="A31" s="13" t="s">
        <v>36</v>
      </c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18" t="str">
        <f t="shared" si="0"/>
        <v>Key_Sales_1_naive6</v>
      </c>
      <c r="AR31" s="22">
        <f>VLOOKUP($AQ31,Sheet1!$C26:$H181,2,0)</f>
        <v>0</v>
      </c>
      <c r="AS31" s="2">
        <f>VLOOKUP($AQ31,Sheet1!$C26:$H181,3,0)</f>
        <v>0</v>
      </c>
      <c r="AT31" s="2">
        <f>VLOOKUP($AQ31,Sheet1!$C26:$H181,4,0)</f>
        <v>0</v>
      </c>
      <c r="AU31" s="2">
        <f>VLOOKUP($AQ31,Sheet1!$C26:$H181,5,0)</f>
        <v>0</v>
      </c>
      <c r="AV31" s="23">
        <f>VLOOKUP($AQ31,Sheet1!$C26:$H181,6,0)</f>
        <v>0</v>
      </c>
    </row>
    <row r="32" spans="1:48" x14ac:dyDescent="0.3">
      <c r="A32" s="13" t="s">
        <v>37</v>
      </c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18" t="str">
        <f t="shared" si="0"/>
        <v>Key_Sales_1_naive12</v>
      </c>
      <c r="AR32" s="22">
        <f>VLOOKUP($AQ32,Sheet1!$C27:$H182,2,0)</f>
        <v>0</v>
      </c>
      <c r="AS32" s="2">
        <f>VLOOKUP($AQ32,Sheet1!$C27:$H182,3,0)</f>
        <v>0</v>
      </c>
      <c r="AT32" s="2">
        <f>VLOOKUP($AQ32,Sheet1!$C27:$H182,4,0)</f>
        <v>0</v>
      </c>
      <c r="AU32" s="2">
        <f>VLOOKUP($AQ32,Sheet1!$C27:$H182,5,0)</f>
        <v>0</v>
      </c>
      <c r="AV32" s="23">
        <f>VLOOKUP($AQ32,Sheet1!$C27:$H182,6,0)</f>
        <v>32</v>
      </c>
    </row>
    <row r="33" spans="1:48" x14ac:dyDescent="0.3">
      <c r="A33" s="13" t="s">
        <v>38</v>
      </c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18" t="str">
        <f t="shared" si="0"/>
        <v>Key_Sales_1_naive12wa</v>
      </c>
      <c r="AR33" s="22">
        <f>VLOOKUP($AQ33,Sheet1!$C28:$H183,2,0)</f>
        <v>0</v>
      </c>
      <c r="AS33" s="2">
        <f>VLOOKUP($AQ33,Sheet1!$C28:$H183,3,0)</f>
        <v>0</v>
      </c>
      <c r="AT33" s="2">
        <f>VLOOKUP($AQ33,Sheet1!$C28:$H183,4,0)</f>
        <v>0</v>
      </c>
      <c r="AU33" s="2">
        <f>VLOOKUP($AQ33,Sheet1!$C28:$H183,5,0)</f>
        <v>0</v>
      </c>
      <c r="AV33" s="23">
        <f>VLOOKUP($AQ33,Sheet1!$C28:$H183,6,0)</f>
        <v>17</v>
      </c>
    </row>
    <row r="34" spans="1:48" x14ac:dyDescent="0.3">
      <c r="A34" s="13" t="s">
        <v>39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18" t="str">
        <f t="shared" si="0"/>
        <v>Key_Sales_1_sma</v>
      </c>
      <c r="AR34" s="22">
        <f>VLOOKUP($AQ34,Sheet1!$C29:$H184,2,0)</f>
        <v>0</v>
      </c>
      <c r="AS34" s="2">
        <f>VLOOKUP($AQ34,Sheet1!$C29:$H184,3,0)</f>
        <v>0</v>
      </c>
      <c r="AT34" s="2">
        <f>VLOOKUP($AQ34,Sheet1!$C29:$H184,4,0)</f>
        <v>0</v>
      </c>
      <c r="AU34" s="2">
        <f>VLOOKUP($AQ34,Sheet1!$C29:$H184,5,0)</f>
        <v>0</v>
      </c>
      <c r="AV34" s="23">
        <f>VLOOKUP($AQ34,Sheet1!$C29:$H184,6,0)</f>
        <v>0</v>
      </c>
    </row>
    <row r="35" spans="1:48" x14ac:dyDescent="0.3">
      <c r="A35" s="13" t="s">
        <v>40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18" t="str">
        <f t="shared" si="0"/>
        <v>Key_Sales_1_wma</v>
      </c>
      <c r="AR35" s="22">
        <f>VLOOKUP($AQ35,Sheet1!$C30:$H185,2,0)</f>
        <v>0</v>
      </c>
      <c r="AS35" s="2">
        <f>VLOOKUP($AQ35,Sheet1!$C30:$H185,3,0)</f>
        <v>0</v>
      </c>
      <c r="AT35" s="2">
        <f>VLOOKUP($AQ35,Sheet1!$C30:$H185,4,0)</f>
        <v>0</v>
      </c>
      <c r="AU35" s="2">
        <f>VLOOKUP($AQ35,Sheet1!$C30:$H185,5,0)</f>
        <v>0</v>
      </c>
      <c r="AV35" s="23">
        <f>VLOOKUP($AQ35,Sheet1!$C30:$H185,6,0)</f>
        <v>0</v>
      </c>
    </row>
    <row r="36" spans="1:48" ht="15" thickBot="1" x14ac:dyDescent="0.35">
      <c r="A36" s="14" t="s">
        <v>41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18" t="str">
        <f t="shared" si="0"/>
        <v>Key_Sales_1_Croston</v>
      </c>
      <c r="AR36" s="8">
        <f>VLOOKUP($AQ36,Sheet1!$C31:$H186,2,0)</f>
        <v>0</v>
      </c>
      <c r="AS36" s="9">
        <f>VLOOKUP($AQ36,Sheet1!$C31:$H186,3,0)</f>
        <v>0</v>
      </c>
      <c r="AT36" s="9">
        <f>VLOOKUP($AQ36,Sheet1!$C31:$H186,4,0)</f>
        <v>0</v>
      </c>
      <c r="AU36" s="9">
        <f>VLOOKUP($AQ36,Sheet1!$C31:$H186,5,0)</f>
        <v>0</v>
      </c>
      <c r="AV36" s="10">
        <f>VLOOKUP($AQ36,Sheet1!$C31:$H186,6,0)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A033-F9BE-4275-8D1D-57E091946A80}">
  <dimension ref="A1:B6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44</v>
      </c>
      <c r="B1" t="s">
        <v>45</v>
      </c>
    </row>
    <row r="2" spans="1:2" x14ac:dyDescent="0.3">
      <c r="A2">
        <v>1</v>
      </c>
      <c r="B2" t="s">
        <v>49</v>
      </c>
    </row>
    <row r="3" spans="1:2" x14ac:dyDescent="0.3">
      <c r="A3">
        <v>2</v>
      </c>
      <c r="B3" t="s">
        <v>50</v>
      </c>
    </row>
    <row r="4" spans="1:2" x14ac:dyDescent="0.3">
      <c r="A4">
        <v>3</v>
      </c>
      <c r="B4" t="s">
        <v>0</v>
      </c>
    </row>
    <row r="5" spans="1:2" x14ac:dyDescent="0.3">
      <c r="A5">
        <v>4</v>
      </c>
      <c r="B5" t="s">
        <v>1</v>
      </c>
    </row>
    <row r="6" spans="1:2" x14ac:dyDescent="0.3">
      <c r="A6">
        <v>5</v>
      </c>
      <c r="B6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BC96-7C4E-4EBC-B114-1CE13C79AEB5}">
  <dimension ref="A1:H156"/>
  <sheetViews>
    <sheetView workbookViewId="0">
      <selection activeCell="A18" sqref="A18"/>
    </sheetView>
  </sheetViews>
  <sheetFormatPr defaultRowHeight="14.4" x14ac:dyDescent="0.3"/>
  <cols>
    <col min="1" max="1" width="17.109375" customWidth="1"/>
    <col min="3" max="3" width="21" bestFit="1" customWidth="1"/>
  </cols>
  <sheetData>
    <row r="1" spans="1:8" x14ac:dyDescent="0.3">
      <c r="A1" t="s">
        <v>4</v>
      </c>
      <c r="B1" t="s">
        <v>5</v>
      </c>
      <c r="C1" t="s">
        <v>46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 t="s">
        <v>49</v>
      </c>
      <c r="B2" t="s">
        <v>11</v>
      </c>
      <c r="C2" t="str">
        <f>A2&amp;"_"&amp;B2</f>
        <v>Key_Sales_1_lr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49</v>
      </c>
      <c r="B3" t="s">
        <v>12</v>
      </c>
      <c r="C3" t="str">
        <f t="shared" ref="C3:C66" si="0">A3&amp;"_"&amp;B3</f>
        <v>Key_Sales_1_lasso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49</v>
      </c>
      <c r="B4" t="s">
        <v>13</v>
      </c>
      <c r="C4" t="str">
        <f t="shared" si="0"/>
        <v>Key_Sales_1_ridge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49</v>
      </c>
      <c r="B5" t="s">
        <v>14</v>
      </c>
      <c r="C5" t="str">
        <f t="shared" si="0"/>
        <v>Key_Sales_1_en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49</v>
      </c>
      <c r="B6" t="s">
        <v>15</v>
      </c>
      <c r="C6" t="str">
        <f t="shared" si="0"/>
        <v>Key_Sales_1_huber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49</v>
      </c>
      <c r="B7" t="s">
        <v>16</v>
      </c>
      <c r="C7" t="str">
        <f t="shared" si="0"/>
        <v>Key_Sales_1_llars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49</v>
      </c>
      <c r="B8" t="s">
        <v>17</v>
      </c>
      <c r="C8" t="str">
        <f t="shared" si="0"/>
        <v>Key_Sales_1_pa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49</v>
      </c>
      <c r="B9" t="s">
        <v>18</v>
      </c>
      <c r="C9" t="str">
        <f t="shared" si="0"/>
        <v>Key_Sales_1_knn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49</v>
      </c>
      <c r="B10" t="s">
        <v>19</v>
      </c>
      <c r="C10" t="str">
        <f t="shared" si="0"/>
        <v>Key_Sales_1_cart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49</v>
      </c>
      <c r="B11" t="s">
        <v>20</v>
      </c>
      <c r="C11" t="str">
        <f t="shared" si="0"/>
        <v>Key_Sales_1_extra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49</v>
      </c>
      <c r="B12" t="s">
        <v>21</v>
      </c>
      <c r="C12" t="str">
        <f t="shared" si="0"/>
        <v>Key_Sales_1_svmr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49</v>
      </c>
      <c r="B13" t="s">
        <v>22</v>
      </c>
      <c r="C13" t="str">
        <f t="shared" si="0"/>
        <v>Key_Sales_1_ada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49</v>
      </c>
      <c r="B14" t="s">
        <v>23</v>
      </c>
      <c r="C14" t="str">
        <f t="shared" si="0"/>
        <v>Key_Sales_1_bag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49</v>
      </c>
      <c r="B15" t="s">
        <v>24</v>
      </c>
      <c r="C15" t="str">
        <f t="shared" si="0"/>
        <v>Key_Sales_1_rf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49</v>
      </c>
      <c r="B16" t="s">
        <v>25</v>
      </c>
      <c r="C16" t="str">
        <f t="shared" si="0"/>
        <v>Key_Sales_1_et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49</v>
      </c>
      <c r="B17" t="s">
        <v>26</v>
      </c>
      <c r="C17" t="str">
        <f t="shared" si="0"/>
        <v>Key_Sales_1_gbm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49</v>
      </c>
      <c r="B18" t="s">
        <v>27</v>
      </c>
      <c r="C18" t="str">
        <f t="shared" si="0"/>
        <v>Key_Sales_1_AR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49</v>
      </c>
      <c r="B19" t="s">
        <v>28</v>
      </c>
      <c r="C19" t="str">
        <f t="shared" si="0"/>
        <v>Key_Sales_1_MA</v>
      </c>
      <c r="D19">
        <v>2</v>
      </c>
      <c r="E19">
        <v>2</v>
      </c>
      <c r="F19">
        <v>2</v>
      </c>
      <c r="G19">
        <v>2</v>
      </c>
      <c r="H19">
        <v>2</v>
      </c>
    </row>
    <row r="20" spans="1:8" x14ac:dyDescent="0.3">
      <c r="A20" t="s">
        <v>49</v>
      </c>
      <c r="B20" t="s">
        <v>29</v>
      </c>
      <c r="C20" t="str">
        <f t="shared" si="0"/>
        <v>Key_Sales_1_ARMA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49</v>
      </c>
      <c r="B21" t="s">
        <v>30</v>
      </c>
      <c r="C21" t="str">
        <f t="shared" si="0"/>
        <v>Key_Sales_1_ARIMA</v>
      </c>
      <c r="D21">
        <v>2</v>
      </c>
      <c r="E21">
        <v>2</v>
      </c>
      <c r="F21">
        <v>2</v>
      </c>
      <c r="G21">
        <v>2</v>
      </c>
      <c r="H21">
        <v>2</v>
      </c>
    </row>
    <row r="22" spans="1:8" x14ac:dyDescent="0.3">
      <c r="A22" t="s">
        <v>49</v>
      </c>
      <c r="B22" t="s">
        <v>31</v>
      </c>
      <c r="C22" t="str">
        <f t="shared" si="0"/>
        <v>Key_Sales_1_SES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49</v>
      </c>
      <c r="B23" t="s">
        <v>32</v>
      </c>
      <c r="C23" t="str">
        <f t="shared" si="0"/>
        <v>Key_Sales_1_HWES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49</v>
      </c>
      <c r="B24" t="s">
        <v>33</v>
      </c>
      <c r="C24" t="str">
        <f t="shared" si="0"/>
        <v>Key_Sales_1_naive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49</v>
      </c>
      <c r="B25" t="s">
        <v>34</v>
      </c>
      <c r="C25" t="str">
        <f t="shared" si="0"/>
        <v>Key_Sales_1_naive_rept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49</v>
      </c>
      <c r="B26" t="s">
        <v>35</v>
      </c>
      <c r="C26" t="str">
        <f t="shared" si="0"/>
        <v>Key_Sales_1_naive3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49</v>
      </c>
      <c r="B27" t="s">
        <v>36</v>
      </c>
      <c r="C27" t="str">
        <f t="shared" si="0"/>
        <v>Key_Sales_1_naive6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49</v>
      </c>
      <c r="B28" t="s">
        <v>37</v>
      </c>
      <c r="C28" t="str">
        <f t="shared" si="0"/>
        <v>Key_Sales_1_naive12</v>
      </c>
      <c r="D28">
        <v>0</v>
      </c>
      <c r="E28">
        <v>0</v>
      </c>
      <c r="F28">
        <v>0</v>
      </c>
      <c r="G28">
        <v>0</v>
      </c>
      <c r="H28">
        <v>32</v>
      </c>
    </row>
    <row r="29" spans="1:8" x14ac:dyDescent="0.3">
      <c r="A29" t="s">
        <v>49</v>
      </c>
      <c r="B29" t="s">
        <v>38</v>
      </c>
      <c r="C29" t="str">
        <f t="shared" si="0"/>
        <v>Key_Sales_1_naive12wa</v>
      </c>
      <c r="D29">
        <v>0</v>
      </c>
      <c r="E29">
        <v>0</v>
      </c>
      <c r="F29">
        <v>0</v>
      </c>
      <c r="G29">
        <v>0</v>
      </c>
      <c r="H29">
        <v>17</v>
      </c>
    </row>
    <row r="30" spans="1:8" x14ac:dyDescent="0.3">
      <c r="A30" t="s">
        <v>49</v>
      </c>
      <c r="B30" t="s">
        <v>39</v>
      </c>
      <c r="C30" t="str">
        <f t="shared" si="0"/>
        <v>Key_Sales_1_sma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49</v>
      </c>
      <c r="B31" t="s">
        <v>40</v>
      </c>
      <c r="C31" t="str">
        <f t="shared" si="0"/>
        <v>Key_Sales_1_wma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49</v>
      </c>
      <c r="B32" t="s">
        <v>41</v>
      </c>
      <c r="C32" t="str">
        <f t="shared" si="0"/>
        <v>Key_Sales_1_Croston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50</v>
      </c>
      <c r="B33" t="s">
        <v>11</v>
      </c>
      <c r="C33" t="str">
        <f t="shared" si="0"/>
        <v>Key_Sales_2_lr</v>
      </c>
      <c r="D33">
        <v>2946</v>
      </c>
      <c r="E33">
        <v>2611</v>
      </c>
      <c r="F33">
        <v>2870</v>
      </c>
      <c r="G33">
        <v>2812</v>
      </c>
      <c r="H33">
        <v>2857</v>
      </c>
    </row>
    <row r="34" spans="1:8" x14ac:dyDescent="0.3">
      <c r="A34" t="s">
        <v>50</v>
      </c>
      <c r="B34" t="s">
        <v>12</v>
      </c>
      <c r="C34" t="str">
        <f t="shared" si="0"/>
        <v>Key_Sales_2_lasso</v>
      </c>
      <c r="D34">
        <v>2946</v>
      </c>
      <c r="E34">
        <v>2611</v>
      </c>
      <c r="F34">
        <v>2870</v>
      </c>
      <c r="G34">
        <v>2812</v>
      </c>
      <c r="H34">
        <v>2857</v>
      </c>
    </row>
    <row r="35" spans="1:8" x14ac:dyDescent="0.3">
      <c r="A35" t="s">
        <v>50</v>
      </c>
      <c r="B35" t="s">
        <v>13</v>
      </c>
      <c r="C35" t="str">
        <f t="shared" si="0"/>
        <v>Key_Sales_2_ridge</v>
      </c>
      <c r="D35">
        <v>2946</v>
      </c>
      <c r="E35">
        <v>2611</v>
      </c>
      <c r="F35">
        <v>2870</v>
      </c>
      <c r="G35">
        <v>2812</v>
      </c>
      <c r="H35">
        <v>2857</v>
      </c>
    </row>
    <row r="36" spans="1:8" x14ac:dyDescent="0.3">
      <c r="A36" t="s">
        <v>50</v>
      </c>
      <c r="B36" t="s">
        <v>14</v>
      </c>
      <c r="C36" t="str">
        <f t="shared" si="0"/>
        <v>Key_Sales_2_en</v>
      </c>
      <c r="D36">
        <v>2913</v>
      </c>
      <c r="E36">
        <v>2735</v>
      </c>
      <c r="F36">
        <v>2869</v>
      </c>
      <c r="G36">
        <v>2853</v>
      </c>
      <c r="H36">
        <v>2865</v>
      </c>
    </row>
    <row r="37" spans="1:8" x14ac:dyDescent="0.3">
      <c r="A37" t="s">
        <v>50</v>
      </c>
      <c r="B37" t="s">
        <v>15</v>
      </c>
      <c r="C37" t="str">
        <f t="shared" si="0"/>
        <v>Key_Sales_2_huber</v>
      </c>
      <c r="D37">
        <v>2915</v>
      </c>
      <c r="E37">
        <v>2534</v>
      </c>
      <c r="F37">
        <v>2822</v>
      </c>
      <c r="G37">
        <v>2748</v>
      </c>
      <c r="H37">
        <v>2804</v>
      </c>
    </row>
    <row r="38" spans="1:8" x14ac:dyDescent="0.3">
      <c r="A38" t="s">
        <v>50</v>
      </c>
      <c r="B38" t="s">
        <v>16</v>
      </c>
      <c r="C38" t="str">
        <f t="shared" si="0"/>
        <v>Key_Sales_2_llars</v>
      </c>
      <c r="D38">
        <v>2944</v>
      </c>
      <c r="E38">
        <v>2617</v>
      </c>
      <c r="F38">
        <v>2869</v>
      </c>
      <c r="G38">
        <v>2815</v>
      </c>
      <c r="H38">
        <v>2857</v>
      </c>
    </row>
    <row r="39" spans="1:8" x14ac:dyDescent="0.3">
      <c r="A39" t="s">
        <v>50</v>
      </c>
      <c r="B39" t="s">
        <v>17</v>
      </c>
      <c r="C39" t="str">
        <f t="shared" si="0"/>
        <v>Key_Sales_2_pa</v>
      </c>
      <c r="D39">
        <v>2273</v>
      </c>
      <c r="E39">
        <v>956</v>
      </c>
      <c r="F39">
        <v>1522</v>
      </c>
      <c r="G39">
        <v>640</v>
      </c>
      <c r="H39">
        <v>1019</v>
      </c>
    </row>
    <row r="40" spans="1:8" x14ac:dyDescent="0.3">
      <c r="A40" t="s">
        <v>50</v>
      </c>
      <c r="B40" t="s">
        <v>18</v>
      </c>
      <c r="C40" t="str">
        <f t="shared" si="0"/>
        <v>Key_Sales_2_knn</v>
      </c>
      <c r="D40">
        <v>2660</v>
      </c>
      <c r="E40">
        <v>2544</v>
      </c>
      <c r="F40">
        <v>2671</v>
      </c>
      <c r="G40">
        <v>2671</v>
      </c>
      <c r="H40">
        <v>4005</v>
      </c>
    </row>
    <row r="41" spans="1:8" x14ac:dyDescent="0.3">
      <c r="A41" t="s">
        <v>50</v>
      </c>
      <c r="B41" t="s">
        <v>19</v>
      </c>
      <c r="C41" t="str">
        <f t="shared" si="0"/>
        <v>Key_Sales_2_cart</v>
      </c>
      <c r="D41">
        <v>2470</v>
      </c>
      <c r="E41">
        <v>3080</v>
      </c>
      <c r="F41">
        <v>3080</v>
      </c>
      <c r="G41">
        <v>3080</v>
      </c>
      <c r="H41">
        <v>3080</v>
      </c>
    </row>
    <row r="42" spans="1:8" x14ac:dyDescent="0.3">
      <c r="A42" t="s">
        <v>50</v>
      </c>
      <c r="B42" t="s">
        <v>20</v>
      </c>
      <c r="C42" t="str">
        <f t="shared" si="0"/>
        <v>Key_Sales_2_extra</v>
      </c>
      <c r="D42">
        <v>2364</v>
      </c>
      <c r="E42">
        <v>2364</v>
      </c>
      <c r="F42">
        <v>528</v>
      </c>
      <c r="G42">
        <v>528</v>
      </c>
      <c r="H42">
        <v>2016</v>
      </c>
    </row>
    <row r="43" spans="1:8" x14ac:dyDescent="0.3">
      <c r="A43" t="s">
        <v>50</v>
      </c>
      <c r="B43" t="s">
        <v>21</v>
      </c>
      <c r="C43" t="str">
        <f t="shared" si="0"/>
        <v>Key_Sales_2_svmr</v>
      </c>
      <c r="D43">
        <v>2790</v>
      </c>
      <c r="E43">
        <v>2790</v>
      </c>
      <c r="F43">
        <v>2790</v>
      </c>
      <c r="G43">
        <v>2790</v>
      </c>
      <c r="H43">
        <v>2790</v>
      </c>
    </row>
    <row r="44" spans="1:8" x14ac:dyDescent="0.3">
      <c r="A44" t="s">
        <v>50</v>
      </c>
      <c r="B44" t="s">
        <v>22</v>
      </c>
      <c r="C44" t="str">
        <f t="shared" si="0"/>
        <v>Key_Sales_2_ada</v>
      </c>
      <c r="D44">
        <v>2713</v>
      </c>
      <c r="E44">
        <v>2363</v>
      </c>
      <c r="F44">
        <v>2097</v>
      </c>
      <c r="G44">
        <v>2305</v>
      </c>
      <c r="H44">
        <v>2363</v>
      </c>
    </row>
    <row r="45" spans="1:8" x14ac:dyDescent="0.3">
      <c r="A45" t="s">
        <v>50</v>
      </c>
      <c r="B45" t="s">
        <v>23</v>
      </c>
      <c r="C45" t="str">
        <f t="shared" si="0"/>
        <v>Key_Sales_2_bag</v>
      </c>
      <c r="D45">
        <v>2364</v>
      </c>
      <c r="E45">
        <v>2055</v>
      </c>
      <c r="F45">
        <v>1524</v>
      </c>
      <c r="G45">
        <v>3390</v>
      </c>
      <c r="H45">
        <v>2454</v>
      </c>
    </row>
    <row r="46" spans="1:8" x14ac:dyDescent="0.3">
      <c r="A46" t="s">
        <v>50</v>
      </c>
      <c r="B46" t="s">
        <v>24</v>
      </c>
      <c r="C46" t="str">
        <f t="shared" si="0"/>
        <v>Key_Sales_2_rf</v>
      </c>
      <c r="D46">
        <v>2353</v>
      </c>
      <c r="E46">
        <v>2353</v>
      </c>
      <c r="F46">
        <v>1386</v>
      </c>
      <c r="G46">
        <v>1386</v>
      </c>
      <c r="H46">
        <v>2253</v>
      </c>
    </row>
    <row r="47" spans="1:8" x14ac:dyDescent="0.3">
      <c r="A47" t="s">
        <v>50</v>
      </c>
      <c r="B47" t="s">
        <v>25</v>
      </c>
      <c r="C47" t="str">
        <f t="shared" si="0"/>
        <v>Key_Sales_2_et</v>
      </c>
      <c r="D47">
        <v>2303</v>
      </c>
      <c r="E47">
        <v>2303</v>
      </c>
      <c r="F47">
        <v>964</v>
      </c>
      <c r="G47">
        <v>964</v>
      </c>
      <c r="H47">
        <v>3737</v>
      </c>
    </row>
    <row r="48" spans="1:8" x14ac:dyDescent="0.3">
      <c r="A48" t="s">
        <v>50</v>
      </c>
      <c r="B48" t="s">
        <v>26</v>
      </c>
      <c r="C48" t="str">
        <f t="shared" si="0"/>
        <v>Key_Sales_2_gbm</v>
      </c>
      <c r="D48">
        <v>2326</v>
      </c>
      <c r="E48">
        <v>2891</v>
      </c>
      <c r="F48">
        <v>1206</v>
      </c>
      <c r="G48">
        <v>3009</v>
      </c>
      <c r="H48">
        <v>2326</v>
      </c>
    </row>
    <row r="49" spans="1:8" x14ac:dyDescent="0.3">
      <c r="A49" t="s">
        <v>50</v>
      </c>
      <c r="B49" t="s">
        <v>27</v>
      </c>
      <c r="C49" t="str">
        <f t="shared" si="0"/>
        <v>Key_Sales_2_AR</v>
      </c>
      <c r="D49">
        <v>2015</v>
      </c>
      <c r="E49">
        <v>1695</v>
      </c>
      <c r="F49">
        <v>1697</v>
      </c>
      <c r="G49">
        <v>1585</v>
      </c>
      <c r="H49">
        <v>1513</v>
      </c>
    </row>
    <row r="50" spans="1:8" x14ac:dyDescent="0.3">
      <c r="A50" t="s">
        <v>50</v>
      </c>
      <c r="B50" t="s">
        <v>28</v>
      </c>
      <c r="C50" t="str">
        <f t="shared" si="0"/>
        <v>Key_Sales_2_MA</v>
      </c>
      <c r="D50">
        <v>2588</v>
      </c>
      <c r="E50">
        <v>2547</v>
      </c>
      <c r="F50">
        <v>2532</v>
      </c>
      <c r="G50">
        <v>2515</v>
      </c>
      <c r="H50">
        <v>2498</v>
      </c>
    </row>
    <row r="51" spans="1:8" x14ac:dyDescent="0.3">
      <c r="A51" t="s">
        <v>50</v>
      </c>
      <c r="B51" t="s">
        <v>29</v>
      </c>
      <c r="C51" t="str">
        <f t="shared" si="0"/>
        <v>Key_Sales_2_ARMA</v>
      </c>
      <c r="D51">
        <v>1860</v>
      </c>
      <c r="E51">
        <v>2228</v>
      </c>
      <c r="F51">
        <v>1838</v>
      </c>
      <c r="G51">
        <v>1975</v>
      </c>
      <c r="H51">
        <v>2014</v>
      </c>
    </row>
    <row r="52" spans="1:8" x14ac:dyDescent="0.3">
      <c r="A52" t="s">
        <v>50</v>
      </c>
      <c r="B52" t="s">
        <v>30</v>
      </c>
      <c r="C52" t="str">
        <f t="shared" si="0"/>
        <v>Key_Sales_2_ARIMA</v>
      </c>
      <c r="D52">
        <v>2309</v>
      </c>
      <c r="E52">
        <v>2447</v>
      </c>
      <c r="F52">
        <v>2460</v>
      </c>
      <c r="G52">
        <v>2447</v>
      </c>
      <c r="H52">
        <v>2429</v>
      </c>
    </row>
    <row r="53" spans="1:8" x14ac:dyDescent="0.3">
      <c r="A53" t="s">
        <v>50</v>
      </c>
      <c r="B53" t="s">
        <v>31</v>
      </c>
      <c r="C53" t="str">
        <f t="shared" si="0"/>
        <v>Key_Sales_2_SES</v>
      </c>
      <c r="D53">
        <v>2944</v>
      </c>
      <c r="E53">
        <v>2944</v>
      </c>
      <c r="F53">
        <v>2944</v>
      </c>
      <c r="G53">
        <v>2944</v>
      </c>
      <c r="H53">
        <v>2944</v>
      </c>
    </row>
    <row r="54" spans="1:8" x14ac:dyDescent="0.3">
      <c r="A54" t="s">
        <v>50</v>
      </c>
      <c r="B54" t="s">
        <v>32</v>
      </c>
      <c r="C54" t="str">
        <f t="shared" si="0"/>
        <v>Key_Sales_2_HWES</v>
      </c>
      <c r="D54">
        <v>2944</v>
      </c>
      <c r="E54">
        <v>2944</v>
      </c>
      <c r="F54">
        <v>2944</v>
      </c>
      <c r="G54">
        <v>2944</v>
      </c>
      <c r="H54">
        <v>2944</v>
      </c>
    </row>
    <row r="55" spans="1:8" x14ac:dyDescent="0.3">
      <c r="A55" t="s">
        <v>50</v>
      </c>
      <c r="B55" t="s">
        <v>33</v>
      </c>
      <c r="C55" t="str">
        <f t="shared" si="0"/>
        <v>Key_Sales_2_naive</v>
      </c>
      <c r="D55">
        <v>1428</v>
      </c>
      <c r="E55">
        <v>1428</v>
      </c>
      <c r="F55">
        <v>1428</v>
      </c>
      <c r="G55">
        <v>1428</v>
      </c>
      <c r="H55">
        <v>1428</v>
      </c>
    </row>
    <row r="56" spans="1:8" x14ac:dyDescent="0.3">
      <c r="A56" t="s">
        <v>50</v>
      </c>
      <c r="B56" t="s">
        <v>34</v>
      </c>
      <c r="C56" t="str">
        <f t="shared" si="0"/>
        <v>Key_Sales_2_naive_rept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 t="s">
        <v>35</v>
      </c>
      <c r="C57" t="str">
        <f t="shared" si="0"/>
        <v>Key_Sales_2_naive3</v>
      </c>
      <c r="D57">
        <v>756</v>
      </c>
      <c r="E57">
        <v>3396</v>
      </c>
      <c r="F57">
        <v>1428</v>
      </c>
      <c r="G57">
        <v>756</v>
      </c>
      <c r="H57">
        <v>3396</v>
      </c>
    </row>
    <row r="58" spans="1:8" x14ac:dyDescent="0.3">
      <c r="A58" t="s">
        <v>50</v>
      </c>
      <c r="B58" t="s">
        <v>36</v>
      </c>
      <c r="C58" t="str">
        <f t="shared" si="0"/>
        <v>Key_Sales_2_naive6</v>
      </c>
      <c r="D58">
        <v>1668</v>
      </c>
      <c r="E58">
        <v>3168</v>
      </c>
      <c r="F58">
        <v>3408</v>
      </c>
      <c r="G58">
        <v>756</v>
      </c>
      <c r="H58">
        <v>3396</v>
      </c>
    </row>
    <row r="59" spans="1:8" x14ac:dyDescent="0.3">
      <c r="A59" t="s">
        <v>50</v>
      </c>
      <c r="B59" t="s">
        <v>37</v>
      </c>
      <c r="C59" t="str">
        <f t="shared" si="0"/>
        <v>Key_Sales_2_naive12</v>
      </c>
      <c r="D59">
        <v>2016</v>
      </c>
      <c r="E59">
        <v>4140</v>
      </c>
      <c r="F59">
        <v>2772</v>
      </c>
      <c r="G59">
        <v>6978</v>
      </c>
      <c r="H59">
        <v>4152</v>
      </c>
    </row>
    <row r="60" spans="1:8" x14ac:dyDescent="0.3">
      <c r="A60" t="s">
        <v>50</v>
      </c>
      <c r="B60" t="s">
        <v>38</v>
      </c>
      <c r="C60" t="str">
        <f t="shared" si="0"/>
        <v>Key_Sales_2_naive12wa</v>
      </c>
      <c r="D60">
        <v>2646</v>
      </c>
      <c r="E60">
        <v>4885</v>
      </c>
      <c r="F60">
        <v>2680</v>
      </c>
      <c r="G60">
        <v>5177</v>
      </c>
      <c r="H60">
        <v>3640</v>
      </c>
    </row>
    <row r="61" spans="1:8" x14ac:dyDescent="0.3">
      <c r="A61" t="s">
        <v>50</v>
      </c>
      <c r="B61" t="s">
        <v>39</v>
      </c>
      <c r="C61" t="str">
        <f t="shared" si="0"/>
        <v>Key_Sales_2_sma</v>
      </c>
      <c r="D61">
        <v>1860</v>
      </c>
      <c r="E61">
        <v>2228</v>
      </c>
      <c r="F61">
        <v>1838</v>
      </c>
      <c r="G61">
        <v>1975</v>
      </c>
      <c r="H61">
        <v>2014</v>
      </c>
    </row>
    <row r="62" spans="1:8" x14ac:dyDescent="0.3">
      <c r="A62" t="s">
        <v>50</v>
      </c>
      <c r="B62" t="s">
        <v>40</v>
      </c>
      <c r="C62" t="str">
        <f t="shared" si="0"/>
        <v>Key_Sales_2_wma</v>
      </c>
      <c r="D62">
        <v>1948</v>
      </c>
      <c r="E62">
        <v>2128</v>
      </c>
      <c r="F62">
        <v>1890</v>
      </c>
      <c r="G62">
        <v>1988</v>
      </c>
      <c r="H62">
        <v>1989</v>
      </c>
    </row>
    <row r="63" spans="1:8" x14ac:dyDescent="0.3">
      <c r="A63" t="s">
        <v>50</v>
      </c>
      <c r="B63" t="s">
        <v>41</v>
      </c>
      <c r="C63" t="str">
        <f t="shared" si="0"/>
        <v>Key_Sales_2_Croston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0</v>
      </c>
      <c r="B64" t="s">
        <v>11</v>
      </c>
      <c r="C64" t="str">
        <f t="shared" si="0"/>
        <v>Key_Sales_3_lr</v>
      </c>
      <c r="D64">
        <v>618</v>
      </c>
      <c r="E64">
        <v>526</v>
      </c>
      <c r="F64">
        <v>624</v>
      </c>
      <c r="G64">
        <v>580</v>
      </c>
      <c r="H64">
        <v>627</v>
      </c>
    </row>
    <row r="65" spans="1:8" x14ac:dyDescent="0.3">
      <c r="A65" t="s">
        <v>0</v>
      </c>
      <c r="B65" t="s">
        <v>12</v>
      </c>
      <c r="C65" t="str">
        <f t="shared" si="0"/>
        <v>Key_Sales_3_lasso</v>
      </c>
      <c r="D65">
        <v>618</v>
      </c>
      <c r="E65">
        <v>526</v>
      </c>
      <c r="F65">
        <v>624</v>
      </c>
      <c r="G65">
        <v>580</v>
      </c>
      <c r="H65">
        <v>627</v>
      </c>
    </row>
    <row r="66" spans="1:8" x14ac:dyDescent="0.3">
      <c r="A66" t="s">
        <v>0</v>
      </c>
      <c r="B66" t="s">
        <v>13</v>
      </c>
      <c r="C66" t="str">
        <f t="shared" si="0"/>
        <v>Key_Sales_3_ridge</v>
      </c>
      <c r="D66">
        <v>618</v>
      </c>
      <c r="E66">
        <v>526</v>
      </c>
      <c r="F66">
        <v>624</v>
      </c>
      <c r="G66">
        <v>580</v>
      </c>
      <c r="H66">
        <v>627</v>
      </c>
    </row>
    <row r="67" spans="1:8" x14ac:dyDescent="0.3">
      <c r="A67" t="s">
        <v>0</v>
      </c>
      <c r="B67" t="s">
        <v>14</v>
      </c>
      <c r="C67" t="str">
        <f t="shared" ref="C67:C130" si="1">A67&amp;"_"&amp;B67</f>
        <v>Key_Sales_3_en</v>
      </c>
      <c r="D67">
        <v>618</v>
      </c>
      <c r="E67">
        <v>526</v>
      </c>
      <c r="F67">
        <v>624</v>
      </c>
      <c r="G67">
        <v>580</v>
      </c>
      <c r="H67">
        <v>627</v>
      </c>
    </row>
    <row r="68" spans="1:8" x14ac:dyDescent="0.3">
      <c r="A68" t="s">
        <v>0</v>
      </c>
      <c r="B68" t="s">
        <v>15</v>
      </c>
      <c r="C68" t="str">
        <f t="shared" si="1"/>
        <v>Key_Sales_3_huber</v>
      </c>
      <c r="D68">
        <v>620</v>
      </c>
      <c r="E68">
        <v>510</v>
      </c>
      <c r="F68">
        <v>629</v>
      </c>
      <c r="G68">
        <v>565</v>
      </c>
      <c r="H68">
        <v>633</v>
      </c>
    </row>
    <row r="69" spans="1:8" x14ac:dyDescent="0.3">
      <c r="A69" t="s">
        <v>0</v>
      </c>
      <c r="B69" t="s">
        <v>16</v>
      </c>
      <c r="C69" t="str">
        <f t="shared" si="1"/>
        <v>Key_Sales_3_llars</v>
      </c>
      <c r="D69">
        <v>619</v>
      </c>
      <c r="E69">
        <v>530</v>
      </c>
      <c r="F69">
        <v>625</v>
      </c>
      <c r="G69">
        <v>584</v>
      </c>
      <c r="H69">
        <v>628</v>
      </c>
    </row>
    <row r="70" spans="1:8" x14ac:dyDescent="0.3">
      <c r="A70" t="s">
        <v>0</v>
      </c>
      <c r="B70" t="s">
        <v>17</v>
      </c>
      <c r="C70" t="str">
        <f t="shared" si="1"/>
        <v>Key_Sales_3_pa</v>
      </c>
      <c r="D70">
        <v>890</v>
      </c>
      <c r="E70">
        <v>608</v>
      </c>
      <c r="F70">
        <v>1307</v>
      </c>
      <c r="G70">
        <v>894</v>
      </c>
      <c r="H70">
        <v>1920</v>
      </c>
    </row>
    <row r="71" spans="1:8" x14ac:dyDescent="0.3">
      <c r="A71" t="s">
        <v>0</v>
      </c>
      <c r="B71" t="s">
        <v>18</v>
      </c>
      <c r="C71" t="str">
        <f t="shared" si="1"/>
        <v>Key_Sales_3_knn</v>
      </c>
      <c r="D71">
        <v>564</v>
      </c>
      <c r="E71">
        <v>396</v>
      </c>
      <c r="F71">
        <v>564</v>
      </c>
      <c r="G71">
        <v>312</v>
      </c>
      <c r="H71">
        <v>564</v>
      </c>
    </row>
    <row r="72" spans="1:8" x14ac:dyDescent="0.3">
      <c r="A72" t="s">
        <v>0</v>
      </c>
      <c r="B72" t="s">
        <v>19</v>
      </c>
      <c r="C72" t="str">
        <f t="shared" si="1"/>
        <v>Key_Sales_3_cart</v>
      </c>
      <c r="D72">
        <v>712</v>
      </c>
      <c r="E72">
        <v>712</v>
      </c>
      <c r="F72">
        <v>712</v>
      </c>
      <c r="G72">
        <v>712</v>
      </c>
      <c r="H72">
        <v>712</v>
      </c>
    </row>
    <row r="73" spans="1:8" x14ac:dyDescent="0.3">
      <c r="A73" t="s">
        <v>0</v>
      </c>
      <c r="B73" t="s">
        <v>20</v>
      </c>
      <c r="C73" t="str">
        <f t="shared" si="1"/>
        <v>Key_Sales_3_extra</v>
      </c>
      <c r="D73">
        <v>474</v>
      </c>
      <c r="E73">
        <v>474</v>
      </c>
      <c r="F73">
        <v>744</v>
      </c>
      <c r="G73">
        <v>744</v>
      </c>
      <c r="H73">
        <v>204</v>
      </c>
    </row>
    <row r="74" spans="1:8" x14ac:dyDescent="0.3">
      <c r="A74" t="s">
        <v>0</v>
      </c>
      <c r="B74" t="s">
        <v>21</v>
      </c>
      <c r="C74" t="str">
        <f t="shared" si="1"/>
        <v>Key_Sales_3_svmr</v>
      </c>
      <c r="D74">
        <v>603</v>
      </c>
      <c r="E74">
        <v>602</v>
      </c>
      <c r="F74">
        <v>602</v>
      </c>
      <c r="G74">
        <v>602</v>
      </c>
      <c r="H74">
        <v>602</v>
      </c>
    </row>
    <row r="75" spans="1:8" x14ac:dyDescent="0.3">
      <c r="A75" t="s">
        <v>0</v>
      </c>
      <c r="B75" t="s">
        <v>22</v>
      </c>
      <c r="C75" t="str">
        <f t="shared" si="1"/>
        <v>Key_Sales_3_ada</v>
      </c>
      <c r="D75">
        <v>420</v>
      </c>
      <c r="E75">
        <v>1309</v>
      </c>
      <c r="F75">
        <v>420</v>
      </c>
      <c r="G75">
        <v>433</v>
      </c>
      <c r="H75">
        <v>420</v>
      </c>
    </row>
    <row r="76" spans="1:8" x14ac:dyDescent="0.3">
      <c r="A76" t="s">
        <v>0</v>
      </c>
      <c r="B76" t="s">
        <v>23</v>
      </c>
      <c r="C76" t="str">
        <f t="shared" si="1"/>
        <v>Key_Sales_3_bag</v>
      </c>
      <c r="D76">
        <v>434</v>
      </c>
      <c r="E76">
        <v>652</v>
      </c>
      <c r="F76">
        <v>404</v>
      </c>
      <c r="G76">
        <v>724</v>
      </c>
      <c r="H76">
        <v>405</v>
      </c>
    </row>
    <row r="77" spans="1:8" x14ac:dyDescent="0.3">
      <c r="A77" t="s">
        <v>0</v>
      </c>
      <c r="B77" t="s">
        <v>24</v>
      </c>
      <c r="C77" t="str">
        <f t="shared" si="1"/>
        <v>Key_Sales_3_rf</v>
      </c>
      <c r="D77">
        <v>437</v>
      </c>
      <c r="E77">
        <v>696</v>
      </c>
      <c r="F77">
        <v>381</v>
      </c>
      <c r="G77">
        <v>740</v>
      </c>
      <c r="H77">
        <v>415</v>
      </c>
    </row>
    <row r="78" spans="1:8" x14ac:dyDescent="0.3">
      <c r="A78" t="s">
        <v>0</v>
      </c>
      <c r="B78" t="s">
        <v>25</v>
      </c>
      <c r="C78" t="str">
        <f t="shared" si="1"/>
        <v>Key_Sales_3_et</v>
      </c>
      <c r="D78">
        <v>426</v>
      </c>
      <c r="E78">
        <v>426</v>
      </c>
      <c r="F78">
        <v>406</v>
      </c>
      <c r="G78">
        <v>406</v>
      </c>
      <c r="H78">
        <v>437</v>
      </c>
    </row>
    <row r="79" spans="1:8" x14ac:dyDescent="0.3">
      <c r="A79" t="s">
        <v>0</v>
      </c>
      <c r="B79" t="s">
        <v>26</v>
      </c>
      <c r="C79" t="str">
        <f t="shared" si="1"/>
        <v>Key_Sales_3_gbm</v>
      </c>
      <c r="D79">
        <v>405</v>
      </c>
      <c r="E79">
        <v>726</v>
      </c>
      <c r="F79">
        <v>405</v>
      </c>
      <c r="G79">
        <v>671</v>
      </c>
      <c r="H79">
        <v>405</v>
      </c>
    </row>
    <row r="80" spans="1:8" x14ac:dyDescent="0.3">
      <c r="A80" t="s">
        <v>0</v>
      </c>
      <c r="B80" t="s">
        <v>27</v>
      </c>
      <c r="C80" t="str">
        <f t="shared" si="1"/>
        <v>Key_Sales_3_AR</v>
      </c>
      <c r="D80">
        <v>435</v>
      </c>
      <c r="E80">
        <v>412</v>
      </c>
      <c r="F80">
        <v>398</v>
      </c>
      <c r="G80">
        <v>382</v>
      </c>
      <c r="H80">
        <v>367</v>
      </c>
    </row>
    <row r="81" spans="1:8" x14ac:dyDescent="0.3">
      <c r="A81" t="s">
        <v>0</v>
      </c>
      <c r="B81" t="s">
        <v>28</v>
      </c>
      <c r="C81" t="str">
        <f t="shared" si="1"/>
        <v>Key_Sales_3_MA</v>
      </c>
      <c r="D81">
        <v>399</v>
      </c>
      <c r="E81">
        <v>384</v>
      </c>
      <c r="F81">
        <v>369</v>
      </c>
      <c r="G81">
        <v>354</v>
      </c>
      <c r="H81">
        <v>339</v>
      </c>
    </row>
    <row r="82" spans="1:8" x14ac:dyDescent="0.3">
      <c r="A82" t="s">
        <v>0</v>
      </c>
      <c r="B82" t="s">
        <v>29</v>
      </c>
      <c r="C82" t="str">
        <f t="shared" si="1"/>
        <v>Key_Sales_3_ARMA</v>
      </c>
      <c r="D82">
        <v>494</v>
      </c>
      <c r="E82">
        <v>504</v>
      </c>
      <c r="F82">
        <v>470</v>
      </c>
      <c r="G82">
        <v>489</v>
      </c>
      <c r="H82">
        <v>488</v>
      </c>
    </row>
    <row r="83" spans="1:8" x14ac:dyDescent="0.3">
      <c r="A83" t="s">
        <v>0</v>
      </c>
      <c r="B83" t="s">
        <v>30</v>
      </c>
      <c r="C83" t="str">
        <f t="shared" si="1"/>
        <v>Key_Sales_3_ARIMA</v>
      </c>
      <c r="D83">
        <v>435</v>
      </c>
      <c r="E83">
        <v>412</v>
      </c>
      <c r="F83">
        <v>398</v>
      </c>
      <c r="G83">
        <v>382</v>
      </c>
      <c r="H83">
        <v>367</v>
      </c>
    </row>
    <row r="84" spans="1:8" x14ac:dyDescent="0.3">
      <c r="A84" t="s">
        <v>0</v>
      </c>
      <c r="B84" t="s">
        <v>31</v>
      </c>
      <c r="C84" t="str">
        <f t="shared" si="1"/>
        <v>Key_Sales_3_SES</v>
      </c>
      <c r="D84">
        <v>514</v>
      </c>
      <c r="E84">
        <v>514</v>
      </c>
      <c r="F84">
        <v>514</v>
      </c>
      <c r="G84">
        <v>514</v>
      </c>
      <c r="H84">
        <v>514</v>
      </c>
    </row>
    <row r="85" spans="1:8" x14ac:dyDescent="0.3">
      <c r="A85" t="s">
        <v>0</v>
      </c>
      <c r="B85" t="s">
        <v>32</v>
      </c>
      <c r="C85" t="str">
        <f t="shared" si="1"/>
        <v>Key_Sales_3_HWES</v>
      </c>
      <c r="D85">
        <v>514</v>
      </c>
      <c r="E85">
        <v>514</v>
      </c>
      <c r="F85">
        <v>514</v>
      </c>
      <c r="G85">
        <v>514</v>
      </c>
      <c r="H85">
        <v>514</v>
      </c>
    </row>
    <row r="86" spans="1:8" x14ac:dyDescent="0.3">
      <c r="A86" t="s">
        <v>0</v>
      </c>
      <c r="B86" t="s">
        <v>33</v>
      </c>
      <c r="C86" t="str">
        <f t="shared" si="1"/>
        <v>Key_Sales_3_naive</v>
      </c>
      <c r="D86">
        <v>414</v>
      </c>
      <c r="E86">
        <v>414</v>
      </c>
      <c r="F86">
        <v>414</v>
      </c>
      <c r="G86">
        <v>414</v>
      </c>
      <c r="H86">
        <v>414</v>
      </c>
    </row>
    <row r="87" spans="1:8" x14ac:dyDescent="0.3">
      <c r="A87" t="s">
        <v>0</v>
      </c>
      <c r="B87" t="s">
        <v>34</v>
      </c>
      <c r="C87" t="str">
        <f t="shared" si="1"/>
        <v>Key_Sales_3_naive_rept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0</v>
      </c>
      <c r="B88" t="s">
        <v>35</v>
      </c>
      <c r="C88" t="str">
        <f t="shared" si="1"/>
        <v>Key_Sales_3_naive3</v>
      </c>
      <c r="D88">
        <v>462</v>
      </c>
      <c r="E88">
        <v>606</v>
      </c>
      <c r="F88">
        <v>414</v>
      </c>
      <c r="G88">
        <v>462</v>
      </c>
      <c r="H88">
        <v>606</v>
      </c>
    </row>
    <row r="89" spans="1:8" x14ac:dyDescent="0.3">
      <c r="A89" t="s">
        <v>0</v>
      </c>
      <c r="B89" t="s">
        <v>36</v>
      </c>
      <c r="C89" t="str">
        <f t="shared" si="1"/>
        <v>Key_Sales_3_naive6</v>
      </c>
      <c r="D89">
        <v>498</v>
      </c>
      <c r="E89">
        <v>732</v>
      </c>
      <c r="F89">
        <v>1056</v>
      </c>
      <c r="G89">
        <v>462</v>
      </c>
      <c r="H89">
        <v>606</v>
      </c>
    </row>
    <row r="90" spans="1:8" x14ac:dyDescent="0.3">
      <c r="A90" t="s">
        <v>0</v>
      </c>
      <c r="B90" t="s">
        <v>37</v>
      </c>
      <c r="C90" t="str">
        <f t="shared" si="1"/>
        <v>Key_Sales_3_naive12</v>
      </c>
      <c r="D90">
        <v>504</v>
      </c>
      <c r="E90">
        <v>972</v>
      </c>
      <c r="F90">
        <v>1080</v>
      </c>
      <c r="G90">
        <v>1032</v>
      </c>
      <c r="H90">
        <v>642</v>
      </c>
    </row>
    <row r="91" spans="1:8" x14ac:dyDescent="0.3">
      <c r="A91" t="s">
        <v>0</v>
      </c>
      <c r="B91" t="s">
        <v>38</v>
      </c>
      <c r="C91" t="str">
        <f t="shared" si="1"/>
        <v>Key_Sales_3_naive12wa</v>
      </c>
      <c r="D91">
        <v>906</v>
      </c>
      <c r="E91">
        <v>1136</v>
      </c>
      <c r="F91">
        <v>764</v>
      </c>
      <c r="G91">
        <v>780</v>
      </c>
      <c r="H91">
        <v>687</v>
      </c>
    </row>
    <row r="92" spans="1:8" x14ac:dyDescent="0.3">
      <c r="A92" t="s">
        <v>0</v>
      </c>
      <c r="B92" t="s">
        <v>39</v>
      </c>
      <c r="C92" t="str">
        <f t="shared" si="1"/>
        <v>Key_Sales_3_sma</v>
      </c>
      <c r="D92">
        <v>494</v>
      </c>
      <c r="E92">
        <v>504</v>
      </c>
      <c r="F92">
        <v>470</v>
      </c>
      <c r="G92">
        <v>489</v>
      </c>
      <c r="H92">
        <v>488</v>
      </c>
    </row>
    <row r="93" spans="1:8" x14ac:dyDescent="0.3">
      <c r="A93" t="s">
        <v>0</v>
      </c>
      <c r="B93" t="s">
        <v>40</v>
      </c>
      <c r="C93" t="str">
        <f t="shared" si="1"/>
        <v>Key_Sales_3_wma</v>
      </c>
      <c r="D93">
        <v>493</v>
      </c>
      <c r="E93">
        <v>493</v>
      </c>
      <c r="F93">
        <v>473</v>
      </c>
      <c r="G93">
        <v>485</v>
      </c>
      <c r="H93">
        <v>483</v>
      </c>
    </row>
    <row r="94" spans="1:8" x14ac:dyDescent="0.3">
      <c r="A94" t="s">
        <v>0</v>
      </c>
      <c r="B94" t="s">
        <v>41</v>
      </c>
      <c r="C94" t="str">
        <f t="shared" si="1"/>
        <v>Key_Sales_3_Croston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</v>
      </c>
      <c r="B95" t="s">
        <v>11</v>
      </c>
      <c r="C95" t="str">
        <f t="shared" si="1"/>
        <v>Key_Sales_4_lr</v>
      </c>
      <c r="D95">
        <v>175</v>
      </c>
      <c r="E95">
        <v>256</v>
      </c>
      <c r="F95">
        <v>240</v>
      </c>
      <c r="G95">
        <v>294</v>
      </c>
      <c r="H95">
        <v>246</v>
      </c>
    </row>
    <row r="96" spans="1:8" x14ac:dyDescent="0.3">
      <c r="A96" t="s">
        <v>1</v>
      </c>
      <c r="B96" t="s">
        <v>12</v>
      </c>
      <c r="C96" t="str">
        <f t="shared" si="1"/>
        <v>Key_Sales_4_lasso</v>
      </c>
      <c r="D96">
        <v>175</v>
      </c>
      <c r="E96">
        <v>256</v>
      </c>
      <c r="F96">
        <v>240</v>
      </c>
      <c r="G96">
        <v>294</v>
      </c>
      <c r="H96">
        <v>246</v>
      </c>
    </row>
    <row r="97" spans="1:8" x14ac:dyDescent="0.3">
      <c r="A97" t="s">
        <v>1</v>
      </c>
      <c r="B97" t="s">
        <v>13</v>
      </c>
      <c r="C97" t="str">
        <f t="shared" si="1"/>
        <v>Key_Sales_4_ridge</v>
      </c>
      <c r="D97">
        <v>175</v>
      </c>
      <c r="E97">
        <v>256</v>
      </c>
      <c r="F97">
        <v>240</v>
      </c>
      <c r="G97">
        <v>294</v>
      </c>
      <c r="H97">
        <v>246</v>
      </c>
    </row>
    <row r="98" spans="1:8" x14ac:dyDescent="0.3">
      <c r="A98" t="s">
        <v>1</v>
      </c>
      <c r="B98" t="s">
        <v>14</v>
      </c>
      <c r="C98" t="str">
        <f t="shared" si="1"/>
        <v>Key_Sales_4_en</v>
      </c>
      <c r="D98">
        <v>178</v>
      </c>
      <c r="E98">
        <v>254</v>
      </c>
      <c r="F98">
        <v>241</v>
      </c>
      <c r="G98">
        <v>286</v>
      </c>
      <c r="H98">
        <v>241</v>
      </c>
    </row>
    <row r="99" spans="1:8" x14ac:dyDescent="0.3">
      <c r="A99" t="s">
        <v>1</v>
      </c>
      <c r="B99" t="s">
        <v>15</v>
      </c>
      <c r="C99" t="str">
        <f t="shared" si="1"/>
        <v>Key_Sales_4_huber</v>
      </c>
      <c r="D99">
        <v>180</v>
      </c>
      <c r="E99">
        <v>250</v>
      </c>
      <c r="F99">
        <v>245</v>
      </c>
      <c r="G99">
        <v>305</v>
      </c>
      <c r="H99">
        <v>247</v>
      </c>
    </row>
    <row r="100" spans="1:8" x14ac:dyDescent="0.3">
      <c r="A100" t="s">
        <v>1</v>
      </c>
      <c r="B100" t="s">
        <v>16</v>
      </c>
      <c r="C100" t="str">
        <f t="shared" si="1"/>
        <v>Key_Sales_4_llars</v>
      </c>
      <c r="D100">
        <v>196</v>
      </c>
      <c r="E100">
        <v>258</v>
      </c>
      <c r="F100">
        <v>255</v>
      </c>
      <c r="G100">
        <v>274</v>
      </c>
      <c r="H100">
        <v>239</v>
      </c>
    </row>
    <row r="101" spans="1:8" x14ac:dyDescent="0.3">
      <c r="A101" t="s">
        <v>1</v>
      </c>
      <c r="B101" t="s">
        <v>17</v>
      </c>
      <c r="C101" t="str">
        <f t="shared" si="1"/>
        <v>Key_Sales_4_pa</v>
      </c>
      <c r="D101">
        <v>159</v>
      </c>
      <c r="E101">
        <v>244</v>
      </c>
      <c r="F101">
        <v>232</v>
      </c>
      <c r="G101">
        <v>273</v>
      </c>
      <c r="H101">
        <v>230</v>
      </c>
    </row>
    <row r="102" spans="1:8" x14ac:dyDescent="0.3">
      <c r="A102" t="s">
        <v>1</v>
      </c>
      <c r="B102" t="s">
        <v>18</v>
      </c>
      <c r="C102" t="str">
        <f t="shared" si="1"/>
        <v>Key_Sales_4_knn</v>
      </c>
      <c r="D102">
        <v>178</v>
      </c>
      <c r="E102">
        <v>296</v>
      </c>
      <c r="F102">
        <v>296</v>
      </c>
      <c r="G102">
        <v>300</v>
      </c>
      <c r="H102">
        <v>260</v>
      </c>
    </row>
    <row r="103" spans="1:8" x14ac:dyDescent="0.3">
      <c r="A103" t="s">
        <v>1</v>
      </c>
      <c r="B103" t="s">
        <v>19</v>
      </c>
      <c r="C103" t="str">
        <f t="shared" si="1"/>
        <v>Key_Sales_4_cart</v>
      </c>
      <c r="D103">
        <v>310</v>
      </c>
      <c r="E103">
        <v>310</v>
      </c>
      <c r="F103">
        <v>310</v>
      </c>
      <c r="G103">
        <v>234</v>
      </c>
      <c r="H103">
        <v>234</v>
      </c>
    </row>
    <row r="104" spans="1:8" x14ac:dyDescent="0.3">
      <c r="A104" t="s">
        <v>1</v>
      </c>
      <c r="B104" t="s">
        <v>20</v>
      </c>
      <c r="C104" t="str">
        <f t="shared" si="1"/>
        <v>Key_Sales_4_extra</v>
      </c>
      <c r="D104">
        <v>156</v>
      </c>
      <c r="E104">
        <v>381</v>
      </c>
      <c r="F104">
        <v>381</v>
      </c>
      <c r="G104">
        <v>156</v>
      </c>
      <c r="H104">
        <v>156</v>
      </c>
    </row>
    <row r="105" spans="1:8" x14ac:dyDescent="0.3">
      <c r="A105" t="s">
        <v>1</v>
      </c>
      <c r="B105" t="s">
        <v>21</v>
      </c>
      <c r="C105" t="str">
        <f t="shared" si="1"/>
        <v>Key_Sales_4_svmr</v>
      </c>
      <c r="D105">
        <v>283</v>
      </c>
      <c r="E105">
        <v>283</v>
      </c>
      <c r="F105">
        <v>283</v>
      </c>
      <c r="G105">
        <v>283</v>
      </c>
      <c r="H105">
        <v>283</v>
      </c>
    </row>
    <row r="106" spans="1:8" x14ac:dyDescent="0.3">
      <c r="A106" t="s">
        <v>1</v>
      </c>
      <c r="B106" t="s">
        <v>22</v>
      </c>
      <c r="C106" t="str">
        <f t="shared" si="1"/>
        <v>Key_Sales_4_ada</v>
      </c>
      <c r="D106">
        <v>294</v>
      </c>
      <c r="E106">
        <v>328</v>
      </c>
      <c r="F106">
        <v>359</v>
      </c>
      <c r="G106">
        <v>292</v>
      </c>
      <c r="H106">
        <v>262</v>
      </c>
    </row>
    <row r="107" spans="1:8" x14ac:dyDescent="0.3">
      <c r="A107" t="s">
        <v>1</v>
      </c>
      <c r="B107" t="s">
        <v>23</v>
      </c>
      <c r="C107" t="str">
        <f t="shared" si="1"/>
        <v>Key_Sales_4_bag</v>
      </c>
      <c r="D107">
        <v>265</v>
      </c>
      <c r="E107">
        <v>322</v>
      </c>
      <c r="F107">
        <v>305</v>
      </c>
      <c r="G107">
        <v>288</v>
      </c>
      <c r="H107">
        <v>262</v>
      </c>
    </row>
    <row r="108" spans="1:8" x14ac:dyDescent="0.3">
      <c r="A108" t="s">
        <v>1</v>
      </c>
      <c r="B108" t="s">
        <v>24</v>
      </c>
      <c r="C108" t="str">
        <f t="shared" si="1"/>
        <v>Key_Sales_4_rf</v>
      </c>
      <c r="D108">
        <v>266</v>
      </c>
      <c r="E108">
        <v>330</v>
      </c>
      <c r="F108">
        <v>303</v>
      </c>
      <c r="G108">
        <v>286</v>
      </c>
      <c r="H108">
        <v>265</v>
      </c>
    </row>
    <row r="109" spans="1:8" x14ac:dyDescent="0.3">
      <c r="A109" t="s">
        <v>1</v>
      </c>
      <c r="B109" t="s">
        <v>25</v>
      </c>
      <c r="C109" t="str">
        <f t="shared" si="1"/>
        <v>Key_Sales_4_et</v>
      </c>
      <c r="D109">
        <v>257</v>
      </c>
      <c r="E109">
        <v>308</v>
      </c>
      <c r="F109">
        <v>330</v>
      </c>
      <c r="G109">
        <v>279</v>
      </c>
      <c r="H109">
        <v>259</v>
      </c>
    </row>
    <row r="110" spans="1:8" x14ac:dyDescent="0.3">
      <c r="A110" t="s">
        <v>1</v>
      </c>
      <c r="B110" t="s">
        <v>26</v>
      </c>
      <c r="C110" t="str">
        <f t="shared" si="1"/>
        <v>Key_Sales_4_gbm</v>
      </c>
      <c r="D110">
        <v>197</v>
      </c>
      <c r="E110">
        <v>307</v>
      </c>
      <c r="F110">
        <v>274</v>
      </c>
      <c r="G110">
        <v>241</v>
      </c>
      <c r="H110">
        <v>213</v>
      </c>
    </row>
    <row r="111" spans="1:8" x14ac:dyDescent="0.3">
      <c r="A111" t="s">
        <v>1</v>
      </c>
      <c r="B111" t="s">
        <v>27</v>
      </c>
      <c r="C111" t="str">
        <f t="shared" si="1"/>
        <v>Key_Sales_4_AR</v>
      </c>
      <c r="D111">
        <v>255</v>
      </c>
      <c r="E111">
        <v>280</v>
      </c>
      <c r="F111">
        <v>306</v>
      </c>
      <c r="G111">
        <v>265</v>
      </c>
      <c r="H111">
        <v>235</v>
      </c>
    </row>
    <row r="112" spans="1:8" x14ac:dyDescent="0.3">
      <c r="A112" t="s">
        <v>1</v>
      </c>
      <c r="B112" t="s">
        <v>28</v>
      </c>
      <c r="C112" t="str">
        <f t="shared" si="1"/>
        <v>Key_Sales_4_MA</v>
      </c>
      <c r="D112">
        <v>176</v>
      </c>
      <c r="E112">
        <v>173</v>
      </c>
      <c r="F112">
        <v>170</v>
      </c>
      <c r="G112">
        <v>166</v>
      </c>
      <c r="H112">
        <v>163</v>
      </c>
    </row>
    <row r="113" spans="1:8" x14ac:dyDescent="0.3">
      <c r="A113" t="s">
        <v>1</v>
      </c>
      <c r="B113" t="s">
        <v>29</v>
      </c>
      <c r="C113" t="str">
        <f t="shared" si="1"/>
        <v>Key_Sales_4_ARMA</v>
      </c>
      <c r="D113">
        <v>166</v>
      </c>
      <c r="E113">
        <v>167</v>
      </c>
      <c r="F113">
        <v>171</v>
      </c>
      <c r="G113">
        <v>168</v>
      </c>
      <c r="H113">
        <v>168</v>
      </c>
    </row>
    <row r="114" spans="1:8" x14ac:dyDescent="0.3">
      <c r="A114" t="s">
        <v>1</v>
      </c>
      <c r="B114" t="s">
        <v>30</v>
      </c>
      <c r="C114" t="str">
        <f t="shared" si="1"/>
        <v>Key_Sales_4_ARIMA</v>
      </c>
      <c r="D114">
        <v>255</v>
      </c>
      <c r="E114">
        <v>280</v>
      </c>
      <c r="F114">
        <v>306</v>
      </c>
      <c r="G114">
        <v>265</v>
      </c>
      <c r="H114">
        <v>235</v>
      </c>
    </row>
    <row r="115" spans="1:8" x14ac:dyDescent="0.3">
      <c r="A115" t="s">
        <v>1</v>
      </c>
      <c r="B115" t="s">
        <v>31</v>
      </c>
      <c r="C115" t="str">
        <f t="shared" si="1"/>
        <v>Key_Sales_4_SES</v>
      </c>
      <c r="D115">
        <v>223</v>
      </c>
      <c r="E115">
        <v>223</v>
      </c>
      <c r="F115">
        <v>223</v>
      </c>
      <c r="G115">
        <v>223</v>
      </c>
      <c r="H115">
        <v>223</v>
      </c>
    </row>
    <row r="116" spans="1:8" x14ac:dyDescent="0.3">
      <c r="A116" t="s">
        <v>1</v>
      </c>
      <c r="B116" t="s">
        <v>32</v>
      </c>
      <c r="C116" t="str">
        <f t="shared" si="1"/>
        <v>Key_Sales_4_HWES</v>
      </c>
      <c r="D116">
        <v>223</v>
      </c>
      <c r="E116">
        <v>223</v>
      </c>
      <c r="F116">
        <v>223</v>
      </c>
      <c r="G116">
        <v>223</v>
      </c>
      <c r="H116">
        <v>223</v>
      </c>
    </row>
    <row r="117" spans="1:8" x14ac:dyDescent="0.3">
      <c r="A117" t="s">
        <v>1</v>
      </c>
      <c r="B117" t="s">
        <v>33</v>
      </c>
      <c r="C117" t="str">
        <f t="shared" si="1"/>
        <v>Key_Sales_4_naive</v>
      </c>
      <c r="D117">
        <v>328</v>
      </c>
      <c r="E117">
        <v>381</v>
      </c>
      <c r="F117">
        <v>359</v>
      </c>
      <c r="G117">
        <v>260</v>
      </c>
      <c r="H117">
        <v>247</v>
      </c>
    </row>
    <row r="118" spans="1:8" x14ac:dyDescent="0.3">
      <c r="A118" t="s">
        <v>1</v>
      </c>
      <c r="B118" t="s">
        <v>34</v>
      </c>
      <c r="C118" t="str">
        <f t="shared" si="1"/>
        <v>Key_Sales_4_naive_rept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3">
      <c r="A119" t="s">
        <v>1</v>
      </c>
      <c r="B119" t="s">
        <v>35</v>
      </c>
      <c r="C119" t="str">
        <f t="shared" si="1"/>
        <v>Key_Sales_4_naive3</v>
      </c>
      <c r="D119">
        <v>162</v>
      </c>
      <c r="E119">
        <v>156</v>
      </c>
      <c r="F119">
        <v>180</v>
      </c>
      <c r="G119">
        <v>162</v>
      </c>
      <c r="H119">
        <v>156</v>
      </c>
    </row>
    <row r="120" spans="1:8" x14ac:dyDescent="0.3">
      <c r="A120" t="s">
        <v>1</v>
      </c>
      <c r="B120" t="s">
        <v>36</v>
      </c>
      <c r="C120" t="str">
        <f t="shared" si="1"/>
        <v>Key_Sales_4_naive6</v>
      </c>
      <c r="D120">
        <v>230</v>
      </c>
      <c r="E120">
        <v>248</v>
      </c>
      <c r="F120">
        <v>252</v>
      </c>
      <c r="G120">
        <v>162</v>
      </c>
      <c r="H120">
        <v>156</v>
      </c>
    </row>
    <row r="121" spans="1:8" x14ac:dyDescent="0.3">
      <c r="A121" t="s">
        <v>1</v>
      </c>
      <c r="B121" t="s">
        <v>37</v>
      </c>
      <c r="C121" t="str">
        <f t="shared" si="1"/>
        <v>Key_Sales_4_naive12</v>
      </c>
      <c r="D121">
        <v>328</v>
      </c>
      <c r="E121">
        <v>381</v>
      </c>
      <c r="F121">
        <v>359</v>
      </c>
      <c r="G121">
        <v>260</v>
      </c>
      <c r="H121">
        <v>247</v>
      </c>
    </row>
    <row r="122" spans="1:8" x14ac:dyDescent="0.3">
      <c r="A122" t="s">
        <v>1</v>
      </c>
      <c r="B122" t="s">
        <v>38</v>
      </c>
      <c r="C122" t="str">
        <f t="shared" si="1"/>
        <v>Key_Sales_4_naive12wa</v>
      </c>
      <c r="D122">
        <v>391</v>
      </c>
      <c r="E122">
        <v>380</v>
      </c>
      <c r="F122">
        <v>352</v>
      </c>
      <c r="G122">
        <v>273</v>
      </c>
      <c r="H122">
        <v>282</v>
      </c>
    </row>
    <row r="123" spans="1:8" x14ac:dyDescent="0.3">
      <c r="A123" t="s">
        <v>1</v>
      </c>
      <c r="B123" t="s">
        <v>39</v>
      </c>
      <c r="C123" t="str">
        <f t="shared" si="1"/>
        <v>Key_Sales_4_sma</v>
      </c>
      <c r="D123">
        <v>166</v>
      </c>
      <c r="E123">
        <v>167</v>
      </c>
      <c r="F123">
        <v>171</v>
      </c>
      <c r="G123">
        <v>168</v>
      </c>
      <c r="H123">
        <v>168</v>
      </c>
    </row>
    <row r="124" spans="1:8" x14ac:dyDescent="0.3">
      <c r="A124" t="s">
        <v>1</v>
      </c>
      <c r="B124" t="s">
        <v>40</v>
      </c>
      <c r="C124" t="str">
        <f t="shared" si="1"/>
        <v>Key_Sales_4_wma</v>
      </c>
      <c r="D124">
        <v>167</v>
      </c>
      <c r="E124">
        <v>168</v>
      </c>
      <c r="F124">
        <v>171</v>
      </c>
      <c r="G124">
        <v>169</v>
      </c>
      <c r="H124">
        <v>169</v>
      </c>
    </row>
    <row r="125" spans="1:8" x14ac:dyDescent="0.3">
      <c r="A125" t="s">
        <v>1</v>
      </c>
      <c r="B125" t="s">
        <v>41</v>
      </c>
      <c r="C125" t="str">
        <f t="shared" si="1"/>
        <v>Key_Sales_4_Croston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2</v>
      </c>
      <c r="B126" t="s">
        <v>11</v>
      </c>
      <c r="C126" t="str">
        <f t="shared" si="1"/>
        <v>Key_Sales_5_lr</v>
      </c>
      <c r="D126">
        <v>0</v>
      </c>
      <c r="E126">
        <v>64</v>
      </c>
      <c r="F126">
        <v>254</v>
      </c>
      <c r="G126">
        <v>0</v>
      </c>
      <c r="H126">
        <v>0</v>
      </c>
    </row>
    <row r="127" spans="1:8" x14ac:dyDescent="0.3">
      <c r="A127" t="s">
        <v>2</v>
      </c>
      <c r="B127" t="s">
        <v>12</v>
      </c>
      <c r="C127" t="str">
        <f t="shared" si="1"/>
        <v>Key_Sales_5_lasso</v>
      </c>
      <c r="D127">
        <v>0</v>
      </c>
      <c r="E127">
        <v>64</v>
      </c>
      <c r="F127">
        <v>254</v>
      </c>
      <c r="G127">
        <v>0</v>
      </c>
      <c r="H127">
        <v>0</v>
      </c>
    </row>
    <row r="128" spans="1:8" x14ac:dyDescent="0.3">
      <c r="A128" t="s">
        <v>2</v>
      </c>
      <c r="B128" t="s">
        <v>13</v>
      </c>
      <c r="C128" t="str">
        <f t="shared" si="1"/>
        <v>Key_Sales_5_ridge</v>
      </c>
      <c r="D128">
        <v>0</v>
      </c>
      <c r="E128">
        <v>64</v>
      </c>
      <c r="F128">
        <v>254</v>
      </c>
      <c r="G128">
        <v>0</v>
      </c>
      <c r="H128">
        <v>0</v>
      </c>
    </row>
    <row r="129" spans="1:8" x14ac:dyDescent="0.3">
      <c r="A129" t="s">
        <v>2</v>
      </c>
      <c r="B129" t="s">
        <v>14</v>
      </c>
      <c r="C129" t="str">
        <f t="shared" si="1"/>
        <v>Key_Sales_5_en</v>
      </c>
      <c r="D129">
        <v>0</v>
      </c>
      <c r="E129">
        <v>64</v>
      </c>
      <c r="F129">
        <v>0</v>
      </c>
      <c r="G129">
        <v>0</v>
      </c>
      <c r="H129">
        <v>0</v>
      </c>
    </row>
    <row r="130" spans="1:8" x14ac:dyDescent="0.3">
      <c r="A130" t="s">
        <v>2</v>
      </c>
      <c r="B130" t="s">
        <v>15</v>
      </c>
      <c r="C130" t="str">
        <f t="shared" si="1"/>
        <v>Key_Sales_5_huber</v>
      </c>
      <c r="D130">
        <v>0</v>
      </c>
      <c r="E130">
        <v>64</v>
      </c>
      <c r="F130">
        <v>0</v>
      </c>
      <c r="G130">
        <v>0</v>
      </c>
      <c r="H130">
        <v>0</v>
      </c>
    </row>
    <row r="131" spans="1:8" x14ac:dyDescent="0.3">
      <c r="A131" t="s">
        <v>2</v>
      </c>
      <c r="B131" t="s">
        <v>16</v>
      </c>
      <c r="C131" t="str">
        <f t="shared" ref="C131:C156" si="2">A131&amp;"_"&amp;B131</f>
        <v>Key_Sales_5_llars</v>
      </c>
      <c r="D131">
        <v>0</v>
      </c>
      <c r="E131">
        <v>64</v>
      </c>
      <c r="F131">
        <v>0</v>
      </c>
      <c r="G131">
        <v>0</v>
      </c>
      <c r="H131">
        <v>0</v>
      </c>
    </row>
    <row r="132" spans="1:8" x14ac:dyDescent="0.3">
      <c r="A132" t="s">
        <v>2</v>
      </c>
      <c r="B132" t="s">
        <v>17</v>
      </c>
      <c r="C132" t="str">
        <f t="shared" si="2"/>
        <v>Key_Sales_5_pa</v>
      </c>
      <c r="D132">
        <v>1013</v>
      </c>
      <c r="E132">
        <v>376</v>
      </c>
      <c r="F132">
        <v>1887</v>
      </c>
      <c r="G132">
        <v>0</v>
      </c>
      <c r="H132">
        <v>5729</v>
      </c>
    </row>
    <row r="133" spans="1:8" x14ac:dyDescent="0.3">
      <c r="A133" t="s">
        <v>2</v>
      </c>
      <c r="B133" t="s">
        <v>18</v>
      </c>
      <c r="C133" t="str">
        <f t="shared" si="2"/>
        <v>Key_Sales_5_knn</v>
      </c>
      <c r="D133">
        <v>0</v>
      </c>
      <c r="E133">
        <v>64</v>
      </c>
      <c r="F133">
        <v>0</v>
      </c>
      <c r="G133">
        <v>0</v>
      </c>
      <c r="H133">
        <v>0</v>
      </c>
    </row>
    <row r="134" spans="1:8" x14ac:dyDescent="0.3">
      <c r="A134" t="s">
        <v>2</v>
      </c>
      <c r="B134" t="s">
        <v>19</v>
      </c>
      <c r="C134" t="str">
        <f t="shared" si="2"/>
        <v>Key_Sales_5_cart</v>
      </c>
      <c r="D134">
        <v>64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">
        <v>2</v>
      </c>
      <c r="B135" t="s">
        <v>20</v>
      </c>
      <c r="C135" t="str">
        <f t="shared" si="2"/>
        <v>Key_Sales_5_extra</v>
      </c>
      <c r="D135">
        <v>64</v>
      </c>
      <c r="E135">
        <v>0</v>
      </c>
      <c r="F135">
        <v>696</v>
      </c>
      <c r="G135">
        <v>0</v>
      </c>
      <c r="H135">
        <v>1249</v>
      </c>
    </row>
    <row r="136" spans="1:8" x14ac:dyDescent="0.3">
      <c r="A136" t="s">
        <v>2</v>
      </c>
      <c r="B136" t="s">
        <v>21</v>
      </c>
      <c r="C136" t="str">
        <f t="shared" si="2"/>
        <v>Key_Sales_5_svmr</v>
      </c>
      <c r="D136">
        <v>64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2</v>
      </c>
      <c r="B137" t="s">
        <v>22</v>
      </c>
      <c r="C137" t="str">
        <f t="shared" si="2"/>
        <v>Key_Sales_5_ada</v>
      </c>
      <c r="D137">
        <v>6</v>
      </c>
      <c r="E137">
        <v>6</v>
      </c>
      <c r="F137">
        <v>6</v>
      </c>
      <c r="G137">
        <v>6</v>
      </c>
      <c r="H137">
        <v>6</v>
      </c>
    </row>
    <row r="138" spans="1:8" x14ac:dyDescent="0.3">
      <c r="A138" t="s">
        <v>2</v>
      </c>
      <c r="B138" t="s">
        <v>23</v>
      </c>
      <c r="C138" t="str">
        <f t="shared" si="2"/>
        <v>Key_Sales_5_bag</v>
      </c>
      <c r="D138">
        <v>64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</v>
      </c>
      <c r="B139" t="s">
        <v>24</v>
      </c>
      <c r="C139" t="str">
        <f t="shared" si="2"/>
        <v>Key_Sales_5_rf</v>
      </c>
      <c r="D139">
        <v>64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2</v>
      </c>
      <c r="B140" t="s">
        <v>25</v>
      </c>
      <c r="C140" t="str">
        <f t="shared" si="2"/>
        <v>Key_Sales_5_et</v>
      </c>
      <c r="D140">
        <v>64</v>
      </c>
      <c r="E140">
        <v>0</v>
      </c>
      <c r="F140">
        <v>549</v>
      </c>
      <c r="G140">
        <v>165</v>
      </c>
      <c r="H140">
        <v>281</v>
      </c>
    </row>
    <row r="141" spans="1:8" x14ac:dyDescent="0.3">
      <c r="A141" t="s">
        <v>2</v>
      </c>
      <c r="B141" t="s">
        <v>26</v>
      </c>
      <c r="C141" t="str">
        <f t="shared" si="2"/>
        <v>Key_Sales_5_gbm</v>
      </c>
      <c r="D141">
        <v>64</v>
      </c>
      <c r="E141">
        <v>0</v>
      </c>
      <c r="F141">
        <v>244</v>
      </c>
      <c r="G141">
        <v>0</v>
      </c>
      <c r="H141">
        <v>127</v>
      </c>
    </row>
    <row r="142" spans="1:8" x14ac:dyDescent="0.3">
      <c r="A142" t="s">
        <v>2</v>
      </c>
      <c r="B142" t="s">
        <v>27</v>
      </c>
      <c r="C142" t="str">
        <f t="shared" si="2"/>
        <v>Key_Sales_5_AR</v>
      </c>
      <c r="D142">
        <v>394</v>
      </c>
      <c r="E142">
        <v>436</v>
      </c>
      <c r="F142">
        <v>443</v>
      </c>
      <c r="G142">
        <v>428</v>
      </c>
      <c r="H142">
        <v>434</v>
      </c>
    </row>
    <row r="143" spans="1:8" x14ac:dyDescent="0.3">
      <c r="A143" t="s">
        <v>2</v>
      </c>
      <c r="B143" t="s">
        <v>28</v>
      </c>
      <c r="C143" t="str">
        <f t="shared" si="2"/>
        <v>Key_Sales_5_MA</v>
      </c>
      <c r="D143">
        <v>261</v>
      </c>
      <c r="E143">
        <v>6</v>
      </c>
      <c r="F143">
        <v>210</v>
      </c>
      <c r="G143">
        <v>161</v>
      </c>
      <c r="H143">
        <v>137</v>
      </c>
    </row>
    <row r="144" spans="1:8" x14ac:dyDescent="0.3">
      <c r="A144" t="s">
        <v>2</v>
      </c>
      <c r="B144" t="s">
        <v>29</v>
      </c>
      <c r="C144" t="str">
        <f t="shared" si="2"/>
        <v>Key_Sales_5_ARMA</v>
      </c>
      <c r="D144">
        <v>361</v>
      </c>
      <c r="E144">
        <v>431</v>
      </c>
      <c r="F144">
        <v>436</v>
      </c>
      <c r="G144">
        <v>409</v>
      </c>
      <c r="H144">
        <v>425</v>
      </c>
    </row>
    <row r="145" spans="1:8" x14ac:dyDescent="0.3">
      <c r="A145" t="s">
        <v>2</v>
      </c>
      <c r="B145" t="s">
        <v>30</v>
      </c>
      <c r="C145" t="str">
        <f t="shared" si="2"/>
        <v>Key_Sales_5_ARIMA</v>
      </c>
      <c r="D145">
        <v>394</v>
      </c>
      <c r="E145">
        <v>436</v>
      </c>
      <c r="F145">
        <v>443</v>
      </c>
      <c r="G145">
        <v>428</v>
      </c>
      <c r="H145">
        <v>434</v>
      </c>
    </row>
    <row r="146" spans="1:8" x14ac:dyDescent="0.3">
      <c r="A146" t="s">
        <v>2</v>
      </c>
      <c r="B146" t="s">
        <v>31</v>
      </c>
      <c r="C146" t="str">
        <f t="shared" si="2"/>
        <v>Key_Sales_5_SES</v>
      </c>
      <c r="D146">
        <v>457</v>
      </c>
      <c r="E146">
        <v>457</v>
      </c>
      <c r="F146">
        <v>457</v>
      </c>
      <c r="G146">
        <v>457</v>
      </c>
      <c r="H146">
        <v>457</v>
      </c>
    </row>
    <row r="147" spans="1:8" x14ac:dyDescent="0.3">
      <c r="A147" t="s">
        <v>2</v>
      </c>
      <c r="B147" t="s">
        <v>32</v>
      </c>
      <c r="C147" t="str">
        <f t="shared" si="2"/>
        <v>Key_Sales_5_HWES</v>
      </c>
      <c r="D147">
        <v>457</v>
      </c>
      <c r="E147">
        <v>457</v>
      </c>
      <c r="F147">
        <v>457</v>
      </c>
      <c r="G147">
        <v>457</v>
      </c>
      <c r="H147">
        <v>457</v>
      </c>
    </row>
    <row r="148" spans="1:8" x14ac:dyDescent="0.3">
      <c r="A148" t="s">
        <v>2</v>
      </c>
      <c r="B148" t="s">
        <v>33</v>
      </c>
      <c r="C148" t="str">
        <f t="shared" si="2"/>
        <v>Key_Sales_5_naive</v>
      </c>
      <c r="D148">
        <v>516</v>
      </c>
      <c r="E148">
        <v>516</v>
      </c>
      <c r="F148">
        <v>516</v>
      </c>
      <c r="G148">
        <v>516</v>
      </c>
      <c r="H148">
        <v>516</v>
      </c>
    </row>
    <row r="149" spans="1:8" x14ac:dyDescent="0.3">
      <c r="A149" t="s">
        <v>2</v>
      </c>
      <c r="B149" t="s">
        <v>34</v>
      </c>
      <c r="C149" t="str">
        <f t="shared" si="2"/>
        <v>Key_Sales_5_naive_rept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2</v>
      </c>
      <c r="B150" t="s">
        <v>35</v>
      </c>
      <c r="C150" t="str">
        <f t="shared" si="2"/>
        <v>Key_Sales_5_naive3</v>
      </c>
      <c r="D150">
        <v>150</v>
      </c>
      <c r="E150">
        <v>417</v>
      </c>
      <c r="F150">
        <v>516</v>
      </c>
      <c r="G150">
        <v>150</v>
      </c>
      <c r="H150">
        <v>417</v>
      </c>
    </row>
    <row r="151" spans="1:8" x14ac:dyDescent="0.3">
      <c r="A151" t="s">
        <v>2</v>
      </c>
      <c r="B151" t="s">
        <v>36</v>
      </c>
      <c r="C151" t="str">
        <f t="shared" si="2"/>
        <v>Key_Sales_5_naive6</v>
      </c>
      <c r="D151">
        <v>270</v>
      </c>
      <c r="E151">
        <v>581</v>
      </c>
      <c r="F151">
        <v>390</v>
      </c>
      <c r="G151">
        <v>150</v>
      </c>
      <c r="H151">
        <v>417</v>
      </c>
    </row>
    <row r="152" spans="1:8" x14ac:dyDescent="0.3">
      <c r="A152" t="s">
        <v>2</v>
      </c>
      <c r="B152" t="s">
        <v>37</v>
      </c>
      <c r="C152" t="str">
        <f t="shared" si="2"/>
        <v>Key_Sales_5_naive12</v>
      </c>
      <c r="D152">
        <v>3060</v>
      </c>
      <c r="E152">
        <v>1489</v>
      </c>
      <c r="F152">
        <v>420</v>
      </c>
      <c r="G152">
        <v>634</v>
      </c>
      <c r="H152">
        <v>432</v>
      </c>
    </row>
    <row r="153" spans="1:8" x14ac:dyDescent="0.3">
      <c r="A153" t="s">
        <v>2</v>
      </c>
      <c r="B153" t="s">
        <v>38</v>
      </c>
      <c r="C153" t="str">
        <f t="shared" si="2"/>
        <v>Key_Sales_5_naive12wa</v>
      </c>
      <c r="D153">
        <v>2838</v>
      </c>
      <c r="E153">
        <v>1394</v>
      </c>
      <c r="F153">
        <v>860</v>
      </c>
      <c r="G153">
        <v>945</v>
      </c>
      <c r="H153">
        <v>1147</v>
      </c>
    </row>
    <row r="154" spans="1:8" x14ac:dyDescent="0.3">
      <c r="A154" t="s">
        <v>2</v>
      </c>
      <c r="B154" t="s">
        <v>39</v>
      </c>
      <c r="C154" t="str">
        <f t="shared" si="2"/>
        <v>Key_Sales_5_sma</v>
      </c>
      <c r="D154">
        <v>361</v>
      </c>
      <c r="E154">
        <v>431</v>
      </c>
      <c r="F154">
        <v>436</v>
      </c>
      <c r="G154">
        <v>409</v>
      </c>
      <c r="H154">
        <v>425</v>
      </c>
    </row>
    <row r="155" spans="1:8" x14ac:dyDescent="0.3">
      <c r="A155" t="s">
        <v>2</v>
      </c>
      <c r="B155" t="s">
        <v>40</v>
      </c>
      <c r="C155" t="str">
        <f t="shared" si="2"/>
        <v>Key_Sales_5_wma</v>
      </c>
      <c r="D155">
        <v>389</v>
      </c>
      <c r="E155">
        <v>440</v>
      </c>
      <c r="F155">
        <v>441</v>
      </c>
      <c r="G155">
        <v>428</v>
      </c>
      <c r="H155">
        <v>436</v>
      </c>
    </row>
    <row r="156" spans="1:8" x14ac:dyDescent="0.3">
      <c r="A156" t="s">
        <v>2</v>
      </c>
      <c r="B156" t="s">
        <v>41</v>
      </c>
      <c r="C156" t="str">
        <f t="shared" si="2"/>
        <v>Key_Sales_5_Croston</v>
      </c>
      <c r="D156">
        <v>0</v>
      </c>
      <c r="E156">
        <v>0</v>
      </c>
      <c r="F156">
        <v>0</v>
      </c>
      <c r="G156">
        <v>0</v>
      </c>
      <c r="H156">
        <v>0</v>
      </c>
    </row>
  </sheetData>
  <autoFilter ref="A1:H156" xr:uid="{32DEC3CF-B995-447E-91BF-4198CE1E3B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nimai63 nimai63</dc:creator>
  <cp:lastModifiedBy>Alekhya Bhupati</cp:lastModifiedBy>
  <dcterms:created xsi:type="dcterms:W3CDTF">2019-10-14T17:50:27Z</dcterms:created>
  <dcterms:modified xsi:type="dcterms:W3CDTF">2019-12-12T10:51:45Z</dcterms:modified>
</cp:coreProperties>
</file>