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olek1\OneDrive - Politechnika Warszawska\TZiB\"/>
    </mc:Choice>
  </mc:AlternateContent>
  <xr:revisionPtr revIDLastSave="47" documentId="11_07B14FE6CC4399BC88683677E047B482AD53AB2C" xr6:coauthVersionLast="45" xr6:coauthVersionMax="45" xr10:uidLastSave="{0A1B41E5-C3EC-4054-B71D-FC347BBBCC57}"/>
  <bookViews>
    <workbookView xWindow="-120" yWindow="-120" windowWidth="29040" windowHeight="15840" activeTab="6" xr2:uid="{00000000-000D-0000-FFFF-FFFF00000000}"/>
  </bookViews>
  <sheets>
    <sheet name="Zad1 rozkl.normalny" sheetId="4" r:id="rId1"/>
    <sheet name="Zad2 rozkl.lognorm" sheetId="6" r:id="rId2"/>
    <sheet name="Zad3 rozkl.Gumbela I" sheetId="7" r:id="rId3"/>
    <sheet name="S1" sheetId="3" r:id="rId4"/>
    <sheet name="S2_rozkł.norm" sheetId="1" r:id="rId5"/>
    <sheet name="S2.rozkł.lognorm" sheetId="2" r:id="rId6"/>
    <sheet name="S3.Arkusz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D8" i="6" l="1"/>
  <c r="C5" i="6"/>
  <c r="C4" i="6"/>
  <c r="C3" i="6"/>
  <c r="E5" i="4"/>
  <c r="E6" i="4"/>
  <c r="D5" i="4"/>
  <c r="D6" i="4"/>
  <c r="E4" i="4"/>
  <c r="D4" i="4"/>
  <c r="E2" i="4"/>
  <c r="E3" i="4"/>
  <c r="D2" i="4"/>
  <c r="D3" i="4"/>
  <c r="E1" i="4"/>
  <c r="D1" i="4"/>
  <c r="C7" i="6" l="1"/>
  <c r="C6" i="4"/>
  <c r="C5" i="4"/>
  <c r="C4" i="4"/>
  <c r="C3" i="4"/>
  <c r="C2" i="4"/>
  <c r="C1" i="4"/>
  <c r="E4" i="8" l="1"/>
  <c r="F4" i="8" s="1"/>
  <c r="E5" i="8"/>
  <c r="F5" i="8" s="1"/>
  <c r="E6" i="8"/>
  <c r="F6" i="8"/>
  <c r="E7" i="8"/>
  <c r="F7" i="8"/>
  <c r="E8" i="8"/>
  <c r="F8" i="8" s="1"/>
  <c r="E9" i="8"/>
  <c r="F9" i="8" s="1"/>
  <c r="E10" i="8"/>
  <c r="F10" i="8"/>
  <c r="E11" i="8"/>
  <c r="F11" i="8"/>
  <c r="E12" i="8"/>
  <c r="F12" i="8" s="1"/>
  <c r="E13" i="8"/>
  <c r="F13" i="8" s="1"/>
  <c r="E14" i="8"/>
  <c r="F14" i="8"/>
  <c r="E15" i="8"/>
  <c r="F15" i="8"/>
  <c r="E16" i="8"/>
  <c r="F16" i="8" s="1"/>
  <c r="E17" i="8"/>
  <c r="F17" i="8" s="1"/>
  <c r="E18" i="8"/>
  <c r="F18" i="8"/>
  <c r="E19" i="8"/>
  <c r="F19" i="8"/>
  <c r="E20" i="8"/>
  <c r="F20" i="8" s="1"/>
  <c r="E21" i="8"/>
  <c r="F21" i="8" s="1"/>
  <c r="E22" i="8"/>
  <c r="F22" i="8"/>
  <c r="E3" i="8"/>
  <c r="B13" i="8"/>
  <c r="C13" i="8" s="1"/>
  <c r="G13" i="8" s="1"/>
  <c r="B14" i="8"/>
  <c r="C14" i="8" s="1"/>
  <c r="G14" i="8" s="1"/>
  <c r="B15" i="8"/>
  <c r="C15" i="8" s="1"/>
  <c r="G15" i="8" s="1"/>
  <c r="B16" i="8"/>
  <c r="C16" i="8" s="1"/>
  <c r="G16" i="8" s="1"/>
  <c r="B17" i="8"/>
  <c r="C17" i="8" s="1"/>
  <c r="G17" i="8" s="1"/>
  <c r="B18" i="8"/>
  <c r="C18" i="8" s="1"/>
  <c r="G18" i="8" s="1"/>
  <c r="B19" i="8"/>
  <c r="C19" i="8" s="1"/>
  <c r="G19" i="8" s="1"/>
  <c r="B20" i="8"/>
  <c r="C20" i="8" s="1"/>
  <c r="G20" i="8" s="1"/>
  <c r="B21" i="8"/>
  <c r="C21" i="8" s="1"/>
  <c r="G21" i="8" s="1"/>
  <c r="B22" i="8"/>
  <c r="C22" i="8" s="1"/>
  <c r="G22" i="8" s="1"/>
  <c r="F3" i="8"/>
  <c r="B4" i="8"/>
  <c r="C4" i="8" s="1"/>
  <c r="G4" i="8"/>
  <c r="B5" i="8"/>
  <c r="C5" i="8" s="1"/>
  <c r="G5" i="8"/>
  <c r="B6" i="8"/>
  <c r="C6" i="8" s="1"/>
  <c r="G6" i="8"/>
  <c r="B7" i="8"/>
  <c r="C7" i="8" s="1"/>
  <c r="G7" i="8"/>
  <c r="B8" i="8"/>
  <c r="C8" i="8" s="1"/>
  <c r="G8" i="8"/>
  <c r="B9" i="8"/>
  <c r="C9" i="8" s="1"/>
  <c r="G9" i="8"/>
  <c r="B10" i="8"/>
  <c r="C10" i="8" s="1"/>
  <c r="G10" i="8" s="1"/>
  <c r="B11" i="8"/>
  <c r="C11" i="8" s="1"/>
  <c r="G11" i="8" s="1"/>
  <c r="B12" i="8"/>
  <c r="C12" i="8" s="1"/>
  <c r="G12" i="8" s="1"/>
  <c r="B3" i="8"/>
  <c r="B4" i="7"/>
  <c r="C8" i="7" s="1"/>
  <c r="B3" i="7"/>
  <c r="C7" i="7" s="1"/>
  <c r="B3" i="6"/>
  <c r="B5" i="6" s="1"/>
  <c r="M5" i="3"/>
  <c r="M6" i="3"/>
  <c r="M7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4" i="2"/>
  <c r="B35" i="1"/>
  <c r="D35" i="1"/>
  <c r="F35" i="1"/>
  <c r="H35" i="1"/>
  <c r="B36" i="1"/>
  <c r="D36" i="1"/>
  <c r="F36" i="1"/>
  <c r="H36" i="1"/>
  <c r="B37" i="1"/>
  <c r="D37" i="1"/>
  <c r="F37" i="1"/>
  <c r="H37" i="1"/>
  <c r="B38" i="1"/>
  <c r="D38" i="1"/>
  <c r="F38" i="1"/>
  <c r="H38" i="1"/>
  <c r="B39" i="1"/>
  <c r="D39" i="1"/>
  <c r="F39" i="1"/>
  <c r="H39" i="1"/>
  <c r="B40" i="1"/>
  <c r="D40" i="1"/>
  <c r="F40" i="1"/>
  <c r="H40" i="1"/>
  <c r="B41" i="1"/>
  <c r="D41" i="1"/>
  <c r="F41" i="1"/>
  <c r="H41" i="1"/>
  <c r="B42" i="1"/>
  <c r="D42" i="1"/>
  <c r="F42" i="1"/>
  <c r="H42" i="1"/>
  <c r="B43" i="1"/>
  <c r="D43" i="1"/>
  <c r="F43" i="1"/>
  <c r="H43" i="1"/>
  <c r="B44" i="1"/>
  <c r="D44" i="1"/>
  <c r="F44" i="1"/>
  <c r="H4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D25" i="8" l="1"/>
  <c r="C3" i="8"/>
  <c r="G3" i="8"/>
  <c r="D24" i="8"/>
  <c r="B4" i="6"/>
  <c r="C8" i="6" s="1"/>
</calcChain>
</file>

<file path=xl/sharedStrings.xml><?xml version="1.0" encoding="utf-8"?>
<sst xmlns="http://schemas.openxmlformats.org/spreadsheetml/2006/main" count="56" uniqueCount="32">
  <si>
    <t>a)</t>
  </si>
  <si>
    <t>b)</t>
  </si>
  <si>
    <t>c)</t>
  </si>
  <si>
    <t>d)</t>
  </si>
  <si>
    <t>e)</t>
  </si>
  <si>
    <t>f)</t>
  </si>
  <si>
    <t>sigma_x</t>
  </si>
  <si>
    <t>mu_x</t>
  </si>
  <si>
    <t>sigma2_lnx</t>
  </si>
  <si>
    <t>sigma_lnx</t>
  </si>
  <si>
    <t>mu_lnx</t>
  </si>
  <si>
    <t>alpha_x</t>
  </si>
  <si>
    <t>u_x</t>
  </si>
  <si>
    <t>średnia</t>
  </si>
  <si>
    <t>wariancja</t>
  </si>
  <si>
    <t>odchylenie</t>
  </si>
  <si>
    <t>wsp. zmiennosci</t>
  </si>
  <si>
    <t>x</t>
  </si>
  <si>
    <t>fx</t>
  </si>
  <si>
    <t>Fx</t>
  </si>
  <si>
    <t>mu</t>
  </si>
  <si>
    <t>sigma</t>
  </si>
  <si>
    <t>a</t>
  </si>
  <si>
    <t>b</t>
  </si>
  <si>
    <t>s</t>
  </si>
  <si>
    <t>i</t>
  </si>
  <si>
    <t>x_i</t>
  </si>
  <si>
    <t>p_i</t>
  </si>
  <si>
    <t>z_i</t>
  </si>
  <si>
    <t>z_i_e</t>
  </si>
  <si>
    <t>mu_s</t>
  </si>
  <si>
    <t>stdev_s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</si>
</sst>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S2_rozkł.norm!$A$4:$A$34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S2_rozkł.norm!$B$4:$B$34</c:f>
              <c:numCache>
                <c:formatCode>General</c:formatCode>
                <c:ptCount val="3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1.3582969233685613E-2</c:v>
                </c:pt>
                <c:pt idx="3">
                  <c:v>2.2394530294842899E-2</c:v>
                </c:pt>
                <c:pt idx="4">
                  <c:v>3.5474592846231424E-2</c:v>
                </c:pt>
                <c:pt idx="5">
                  <c:v>5.3990966513188063E-2</c:v>
                </c:pt>
                <c:pt idx="6">
                  <c:v>7.8950158300894149E-2</c:v>
                </c:pt>
                <c:pt idx="7">
                  <c:v>0.11092083467945554</c:v>
                </c:pt>
                <c:pt idx="8">
                  <c:v>0.14972746563574488</c:v>
                </c:pt>
                <c:pt idx="9">
                  <c:v>0.19418605498321295</c:v>
                </c:pt>
                <c:pt idx="10">
                  <c:v>0.24197072451914337</c:v>
                </c:pt>
                <c:pt idx="11">
                  <c:v>0.28969155276148273</c:v>
                </c:pt>
                <c:pt idx="12">
                  <c:v>0.33322460289179967</c:v>
                </c:pt>
                <c:pt idx="13">
                  <c:v>0.36827014030332333</c:v>
                </c:pt>
                <c:pt idx="14">
                  <c:v>0.39104269397545588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0.36827014030332333</c:v>
                </c:pt>
                <c:pt idx="18">
                  <c:v>0.33322460289179967</c:v>
                </c:pt>
                <c:pt idx="19">
                  <c:v>0.28969155276148273</c:v>
                </c:pt>
                <c:pt idx="20">
                  <c:v>0.24197072451914337</c:v>
                </c:pt>
                <c:pt idx="21">
                  <c:v>0.19418605498321295</c:v>
                </c:pt>
                <c:pt idx="22">
                  <c:v>0.14972746563574488</c:v>
                </c:pt>
                <c:pt idx="23">
                  <c:v>0.11092083467945554</c:v>
                </c:pt>
                <c:pt idx="24">
                  <c:v>7.8950158300894149E-2</c:v>
                </c:pt>
                <c:pt idx="25">
                  <c:v>5.3990966513188063E-2</c:v>
                </c:pt>
                <c:pt idx="26">
                  <c:v>3.5474592846231424E-2</c:v>
                </c:pt>
                <c:pt idx="27">
                  <c:v>2.2394530294842899E-2</c:v>
                </c:pt>
                <c:pt idx="28">
                  <c:v>1.3582969233685613E-2</c:v>
                </c:pt>
                <c:pt idx="29">
                  <c:v>7.915451582979743E-3</c:v>
                </c:pt>
                <c:pt idx="3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8B9-B612-EA10E5ED4E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S2_rozkł.norm!$A$4:$A$44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xVal>
          <c:yVal>
            <c:numRef>
              <c:f>S2_rozkł.norm!$D$4:$D$44</c:f>
              <c:numCache>
                <c:formatCode>General</c:formatCode>
                <c:ptCount val="41"/>
                <c:pt idx="0">
                  <c:v>1.4867195147342977E-6</c:v>
                </c:pt>
                <c:pt idx="1">
                  <c:v>3.9612990910320753E-6</c:v>
                </c:pt>
                <c:pt idx="2">
                  <c:v>1.0140852065486758E-5</c:v>
                </c:pt>
                <c:pt idx="3">
                  <c:v>2.4942471290053535E-5</c:v>
                </c:pt>
                <c:pt idx="4">
                  <c:v>5.8943067756539855E-5</c:v>
                </c:pt>
                <c:pt idx="5">
                  <c:v>1.3383022576488537E-4</c:v>
                </c:pt>
                <c:pt idx="6">
                  <c:v>2.9194692579146027E-4</c:v>
                </c:pt>
                <c:pt idx="7">
                  <c:v>6.119019301137719E-4</c:v>
                </c:pt>
                <c:pt idx="8">
                  <c:v>1.2322191684730199E-3</c:v>
                </c:pt>
                <c:pt idx="9">
                  <c:v>2.3840882014648404E-3</c:v>
                </c:pt>
                <c:pt idx="10">
                  <c:v>4.4318484119380075E-3</c:v>
                </c:pt>
                <c:pt idx="11">
                  <c:v>7.9154515829799686E-3</c:v>
                </c:pt>
                <c:pt idx="12">
                  <c:v>1.3582969233685613E-2</c:v>
                </c:pt>
                <c:pt idx="13">
                  <c:v>2.2394530294842899E-2</c:v>
                </c:pt>
                <c:pt idx="14">
                  <c:v>3.5474592846231424E-2</c:v>
                </c:pt>
                <c:pt idx="15">
                  <c:v>5.3990966513188063E-2</c:v>
                </c:pt>
                <c:pt idx="16">
                  <c:v>7.8950158300894149E-2</c:v>
                </c:pt>
                <c:pt idx="17">
                  <c:v>0.11092083467945554</c:v>
                </c:pt>
                <c:pt idx="18">
                  <c:v>0.14972746563574488</c:v>
                </c:pt>
                <c:pt idx="19">
                  <c:v>0.19418605498321295</c:v>
                </c:pt>
                <c:pt idx="20">
                  <c:v>0.24197072451914337</c:v>
                </c:pt>
                <c:pt idx="21">
                  <c:v>0.28969155276148273</c:v>
                </c:pt>
                <c:pt idx="22">
                  <c:v>0.33322460289179967</c:v>
                </c:pt>
                <c:pt idx="23">
                  <c:v>0.36827014030332339</c:v>
                </c:pt>
                <c:pt idx="24">
                  <c:v>0.39104269397545594</c:v>
                </c:pt>
                <c:pt idx="25">
                  <c:v>0.3989422804014327</c:v>
                </c:pt>
                <c:pt idx="26">
                  <c:v>0.39104269397545588</c:v>
                </c:pt>
                <c:pt idx="27">
                  <c:v>0.36827014030332339</c:v>
                </c:pt>
                <c:pt idx="28">
                  <c:v>0.33322460289179967</c:v>
                </c:pt>
                <c:pt idx="29">
                  <c:v>0.2896915527614804</c:v>
                </c:pt>
                <c:pt idx="30">
                  <c:v>0.2419707245191409</c:v>
                </c:pt>
                <c:pt idx="31">
                  <c:v>0.19418605498321065</c:v>
                </c:pt>
                <c:pt idx="32">
                  <c:v>0.14972746563574274</c:v>
                </c:pt>
                <c:pt idx="33">
                  <c:v>0.11092083467945382</c:v>
                </c:pt>
                <c:pt idx="34">
                  <c:v>7.8950158300892734E-2</c:v>
                </c:pt>
                <c:pt idx="35">
                  <c:v>5.3990966513186994E-2</c:v>
                </c:pt>
                <c:pt idx="36">
                  <c:v>3.5474592846230668E-2</c:v>
                </c:pt>
                <c:pt idx="37">
                  <c:v>2.2394530294842355E-2</c:v>
                </c:pt>
                <c:pt idx="38">
                  <c:v>1.358296923368525E-2</c:v>
                </c:pt>
                <c:pt idx="39">
                  <c:v>7.91545158297975E-3</c:v>
                </c:pt>
                <c:pt idx="40">
                  <c:v>4.4318484119378783E-3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8B9-B612-EA10E5ED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312"/>
        <c:axId val="664909872"/>
      </c:scatterChart>
      <c:valAx>
        <c:axId val="6649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09872"/>
        <c:crosses val="autoZero"/>
        <c:crossBetween val="midCat"/>
      </c:valAx>
      <c:valAx>
        <c:axId val="66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S2_rozkł.norm!$A$4:$A$44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xVal>
          <c:yVal>
            <c:numRef>
              <c:f>S2_rozkł.norm!$F$4:$F$44</c:f>
              <c:numCache>
                <c:formatCode>General</c:formatCode>
                <c:ptCount val="41"/>
                <c:pt idx="0">
                  <c:v>1.3498980316300933E-3</c:v>
                </c:pt>
                <c:pt idx="1">
                  <c:v>2.5551303304279312E-3</c:v>
                </c:pt>
                <c:pt idx="2">
                  <c:v>4.6611880237187476E-3</c:v>
                </c:pt>
                <c:pt idx="3">
                  <c:v>8.1975359245961311E-3</c:v>
                </c:pt>
                <c:pt idx="4">
                  <c:v>1.3903447513498597E-2</c:v>
                </c:pt>
                <c:pt idx="5">
                  <c:v>2.2750131948179191E-2</c:v>
                </c:pt>
                <c:pt idx="6">
                  <c:v>3.5930319112925789E-2</c:v>
                </c:pt>
                <c:pt idx="7">
                  <c:v>5.4799291699557967E-2</c:v>
                </c:pt>
                <c:pt idx="8">
                  <c:v>8.0756659233771053E-2</c:v>
                </c:pt>
                <c:pt idx="9">
                  <c:v>0.11506967022170828</c:v>
                </c:pt>
                <c:pt idx="10">
                  <c:v>0.15865525393145699</c:v>
                </c:pt>
                <c:pt idx="11">
                  <c:v>0.21185539858339661</c:v>
                </c:pt>
                <c:pt idx="12">
                  <c:v>0.27425311775007355</c:v>
                </c:pt>
                <c:pt idx="13">
                  <c:v>0.34457825838967576</c:v>
                </c:pt>
                <c:pt idx="14">
                  <c:v>0.42074029056089696</c:v>
                </c:pt>
                <c:pt idx="15">
                  <c:v>0.5</c:v>
                </c:pt>
                <c:pt idx="16">
                  <c:v>0.57925970943910299</c:v>
                </c:pt>
                <c:pt idx="17">
                  <c:v>0.65542174161032429</c:v>
                </c:pt>
                <c:pt idx="18">
                  <c:v>0.72574688224992645</c:v>
                </c:pt>
                <c:pt idx="19">
                  <c:v>0.78814460141660336</c:v>
                </c:pt>
                <c:pt idx="20">
                  <c:v>0.84134474606854304</c:v>
                </c:pt>
                <c:pt idx="21">
                  <c:v>0.88493032977829178</c:v>
                </c:pt>
                <c:pt idx="22">
                  <c:v>0.91924334076622893</c:v>
                </c:pt>
                <c:pt idx="23">
                  <c:v>0.94520070830044201</c:v>
                </c:pt>
                <c:pt idx="24">
                  <c:v>0.96406968088707423</c:v>
                </c:pt>
                <c:pt idx="25">
                  <c:v>0.97724986805182079</c:v>
                </c:pt>
                <c:pt idx="26">
                  <c:v>0.98609655248650141</c:v>
                </c:pt>
                <c:pt idx="27">
                  <c:v>0.99180246407540384</c:v>
                </c:pt>
                <c:pt idx="28">
                  <c:v>0.99533881197628127</c:v>
                </c:pt>
                <c:pt idx="29">
                  <c:v>0.99744486966957213</c:v>
                </c:pt>
                <c:pt idx="30">
                  <c:v>0.9986501019683699</c:v>
                </c:pt>
                <c:pt idx="31">
                  <c:v>0.99931286206208414</c:v>
                </c:pt>
                <c:pt idx="32">
                  <c:v>0.99966307073432314</c:v>
                </c:pt>
                <c:pt idx="33">
                  <c:v>0.99984089140984245</c:v>
                </c:pt>
                <c:pt idx="34">
                  <c:v>0.99992765195607491</c:v>
                </c:pt>
                <c:pt idx="35">
                  <c:v>0.99996832875816688</c:v>
                </c:pt>
                <c:pt idx="36">
                  <c:v>0.9999866542509841</c:v>
                </c:pt>
                <c:pt idx="37">
                  <c:v>0.99999458745609227</c:v>
                </c:pt>
                <c:pt idx="38">
                  <c:v>0.9999978875452975</c:v>
                </c:pt>
                <c:pt idx="39">
                  <c:v>0.99999920667184805</c:v>
                </c:pt>
                <c:pt idx="4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5-446C-A8C5-593E3F2964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S2_rozkł.norm!$A$4:$A$44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xVal>
          <c:yVal>
            <c:numRef>
              <c:f>S2_rozkł.norm!$H$4:$H$44</c:f>
              <c:numCache>
                <c:formatCode>General</c:formatCode>
                <c:ptCount val="41"/>
                <c:pt idx="0">
                  <c:v>2.8665157187919333E-7</c:v>
                </c:pt>
                <c:pt idx="1">
                  <c:v>7.933281519755948E-7</c:v>
                </c:pt>
                <c:pt idx="2">
                  <c:v>2.1124547025028533E-6</c:v>
                </c:pt>
                <c:pt idx="3">
                  <c:v>5.4125439077038416E-6</c:v>
                </c:pt>
                <c:pt idx="4">
                  <c:v>1.3345749015906309E-5</c:v>
                </c:pt>
                <c:pt idx="5">
                  <c:v>3.1671241833119857E-5</c:v>
                </c:pt>
                <c:pt idx="6">
                  <c:v>7.234804392511999E-5</c:v>
                </c:pt>
                <c:pt idx="7">
                  <c:v>1.5910859015753364E-4</c:v>
                </c:pt>
                <c:pt idx="8">
                  <c:v>3.369292656768808E-4</c:v>
                </c:pt>
                <c:pt idx="9">
                  <c:v>6.8713793791584719E-4</c:v>
                </c:pt>
                <c:pt idx="10">
                  <c:v>1.3498980316300933E-3</c:v>
                </c:pt>
                <c:pt idx="11">
                  <c:v>2.5551303304279312E-3</c:v>
                </c:pt>
                <c:pt idx="12">
                  <c:v>4.6611880237187476E-3</c:v>
                </c:pt>
                <c:pt idx="13">
                  <c:v>8.1975359245961311E-3</c:v>
                </c:pt>
                <c:pt idx="14">
                  <c:v>1.3903447513498597E-2</c:v>
                </c:pt>
                <c:pt idx="15">
                  <c:v>2.2750131948179191E-2</c:v>
                </c:pt>
                <c:pt idx="16">
                  <c:v>3.5930319112925789E-2</c:v>
                </c:pt>
                <c:pt idx="17">
                  <c:v>5.4799291699557967E-2</c:v>
                </c:pt>
                <c:pt idx="18">
                  <c:v>8.0756659233771053E-2</c:v>
                </c:pt>
                <c:pt idx="19">
                  <c:v>0.11506967022170828</c:v>
                </c:pt>
                <c:pt idx="20">
                  <c:v>0.15865525393145699</c:v>
                </c:pt>
                <c:pt idx="21">
                  <c:v>0.21185539858339661</c:v>
                </c:pt>
                <c:pt idx="22">
                  <c:v>0.27425311775007355</c:v>
                </c:pt>
                <c:pt idx="23">
                  <c:v>0.34457825838967582</c:v>
                </c:pt>
                <c:pt idx="24">
                  <c:v>0.42074029056089696</c:v>
                </c:pt>
                <c:pt idx="25">
                  <c:v>0.5</c:v>
                </c:pt>
                <c:pt idx="26">
                  <c:v>0.5792597094391031</c:v>
                </c:pt>
                <c:pt idx="27">
                  <c:v>0.65542174161032418</c:v>
                </c:pt>
                <c:pt idx="28">
                  <c:v>0.72574688224992645</c:v>
                </c:pt>
                <c:pt idx="29">
                  <c:v>0.78814460141660625</c:v>
                </c:pt>
                <c:pt idx="30">
                  <c:v>0.84134474606854548</c:v>
                </c:pt>
                <c:pt idx="31">
                  <c:v>0.88493032977829367</c:v>
                </c:pt>
                <c:pt idx="32">
                  <c:v>0.91924334076623049</c:v>
                </c:pt>
                <c:pt idx="33">
                  <c:v>0.94520070830044312</c:v>
                </c:pt>
                <c:pt idx="34">
                  <c:v>0.96406968088707501</c:v>
                </c:pt>
                <c:pt idx="35">
                  <c:v>0.97724986805182135</c:v>
                </c:pt>
                <c:pt idx="36">
                  <c:v>0.98609655248650174</c:v>
                </c:pt>
                <c:pt idx="37">
                  <c:v>0.99180246407540407</c:v>
                </c:pt>
                <c:pt idx="38">
                  <c:v>0.99533881197628138</c:v>
                </c:pt>
                <c:pt idx="39">
                  <c:v>0.99744486966957213</c:v>
                </c:pt>
                <c:pt idx="4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5-446C-A8C5-593E3F29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2672"/>
        <c:axId val="664913232"/>
      </c:scatterChart>
      <c:valAx>
        <c:axId val="6649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3232"/>
        <c:crosses val="autoZero"/>
        <c:crossBetween val="midCat"/>
      </c:valAx>
      <c:valAx>
        <c:axId val="664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S2.rozkł.lognorm!$A$4:$A$29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2.80000000000001</c:v>
                </c:pt>
                <c:pt idx="15">
                  <c:v>3.0000000000000102</c:v>
                </c:pt>
                <c:pt idx="16">
                  <c:v>3.2000000000000099</c:v>
                </c:pt>
                <c:pt idx="17">
                  <c:v>3.4000000000000101</c:v>
                </c:pt>
                <c:pt idx="18">
                  <c:v>3.6000000000000099</c:v>
                </c:pt>
                <c:pt idx="19">
                  <c:v>3.80000000000001</c:v>
                </c:pt>
                <c:pt idx="20">
                  <c:v>4.0000000000000098</c:v>
                </c:pt>
                <c:pt idx="21">
                  <c:v>4.2000000000000099</c:v>
                </c:pt>
                <c:pt idx="22">
                  <c:v>4.4000000000000101</c:v>
                </c:pt>
                <c:pt idx="23">
                  <c:v>4.6000000000000103</c:v>
                </c:pt>
                <c:pt idx="24">
                  <c:v>4.8000000000000096</c:v>
                </c:pt>
                <c:pt idx="25">
                  <c:v>5.0000000000000098</c:v>
                </c:pt>
              </c:numCache>
            </c:numRef>
          </c:xVal>
          <c:yVal>
            <c:numRef>
              <c:f>S2.rozkł.lognorm!$B$4:$B$29</c:f>
              <c:numCache>
                <c:formatCode>General</c:formatCode>
                <c:ptCount val="26"/>
                <c:pt idx="0">
                  <c:v>0.28159018901526828</c:v>
                </c:pt>
                <c:pt idx="1">
                  <c:v>0.54626787075818006</c:v>
                </c:pt>
                <c:pt idx="2">
                  <c:v>0.65544416806031147</c:v>
                </c:pt>
                <c:pt idx="3">
                  <c:v>0.58357382259450397</c:v>
                </c:pt>
                <c:pt idx="4">
                  <c:v>0.48641578111155342</c:v>
                </c:pt>
                <c:pt idx="5">
                  <c:v>0.39894228040143265</c:v>
                </c:pt>
                <c:pt idx="6">
                  <c:v>0.32697202407425568</c:v>
                </c:pt>
                <c:pt idx="7">
                  <c:v>0.26927622894993258</c:v>
                </c:pt>
                <c:pt idx="8">
                  <c:v>0.223265447430299</c:v>
                </c:pt>
                <c:pt idx="9">
                  <c:v>0.18647244853890807</c:v>
                </c:pt>
                <c:pt idx="10">
                  <c:v>0.15687401927898109</c:v>
                </c:pt>
                <c:pt idx="11">
                  <c:v>0.13289068604818735</c:v>
                </c:pt>
                <c:pt idx="12">
                  <c:v>0.11330975388970918</c:v>
                </c:pt>
                <c:pt idx="13">
                  <c:v>9.7203259024292873E-2</c:v>
                </c:pt>
                <c:pt idx="14">
                  <c:v>8.3859204569487089E-2</c:v>
                </c:pt>
                <c:pt idx="15">
                  <c:v>7.2728256139994216E-2</c:v>
                </c:pt>
                <c:pt idx="16">
                  <c:v>6.3383655770862704E-2</c:v>
                </c:pt>
                <c:pt idx="17">
                  <c:v>5.5491405928907889E-2</c:v>
                </c:pt>
                <c:pt idx="18">
                  <c:v>4.8788134709185811E-2</c:v>
                </c:pt>
                <c:pt idx="19">
                  <c:v>4.3064618993388676E-2</c:v>
                </c:pt>
                <c:pt idx="20">
                  <c:v>3.8153456511886202E-2</c:v>
                </c:pt>
                <c:pt idx="21">
                  <c:v>3.3919783326583623E-2</c:v>
                </c:pt>
                <c:pt idx="22">
                  <c:v>3.0254235675633054E-2</c:v>
                </c:pt>
                <c:pt idx="23">
                  <c:v>2.7067575122188263E-2</c:v>
                </c:pt>
                <c:pt idx="24">
                  <c:v>2.4286554365014333E-2</c:v>
                </c:pt>
                <c:pt idx="25">
                  <c:v>2.1850714830327096E-2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B-4CEB-A193-F633506643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S2.rozkł.lognorm!$A$4:$A$29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2.80000000000001</c:v>
                </c:pt>
                <c:pt idx="15">
                  <c:v>3.0000000000000102</c:v>
                </c:pt>
                <c:pt idx="16">
                  <c:v>3.2000000000000099</c:v>
                </c:pt>
                <c:pt idx="17">
                  <c:v>3.4000000000000101</c:v>
                </c:pt>
                <c:pt idx="18">
                  <c:v>3.6000000000000099</c:v>
                </c:pt>
                <c:pt idx="19">
                  <c:v>3.80000000000001</c:v>
                </c:pt>
                <c:pt idx="20">
                  <c:v>4.0000000000000098</c:v>
                </c:pt>
                <c:pt idx="21">
                  <c:v>4.2000000000000099</c:v>
                </c:pt>
                <c:pt idx="22">
                  <c:v>4.4000000000000101</c:v>
                </c:pt>
                <c:pt idx="23">
                  <c:v>4.6000000000000103</c:v>
                </c:pt>
                <c:pt idx="24">
                  <c:v>4.8000000000000096</c:v>
                </c:pt>
                <c:pt idx="25">
                  <c:v>5.0000000000000098</c:v>
                </c:pt>
              </c:numCache>
            </c:numRef>
          </c:xVal>
          <c:yVal>
            <c:numRef>
              <c:f>S2.rozkł.lognorm!$C$4:$C$29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B-4CEB-A193-F633506643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S2.rozkł.lognorm!$A$4:$A$29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2.80000000000001</c:v>
                </c:pt>
                <c:pt idx="15">
                  <c:v>3.0000000000000102</c:v>
                </c:pt>
                <c:pt idx="16">
                  <c:v>3.2000000000000099</c:v>
                </c:pt>
                <c:pt idx="17">
                  <c:v>3.4000000000000101</c:v>
                </c:pt>
                <c:pt idx="18">
                  <c:v>3.6000000000000099</c:v>
                </c:pt>
                <c:pt idx="19">
                  <c:v>3.80000000000001</c:v>
                </c:pt>
                <c:pt idx="20">
                  <c:v>4.0000000000000098</c:v>
                </c:pt>
                <c:pt idx="21">
                  <c:v>4.2000000000000099</c:v>
                </c:pt>
                <c:pt idx="22">
                  <c:v>4.4000000000000101</c:v>
                </c:pt>
                <c:pt idx="23">
                  <c:v>4.6000000000000103</c:v>
                </c:pt>
                <c:pt idx="24">
                  <c:v>4.8000000000000096</c:v>
                </c:pt>
                <c:pt idx="25">
                  <c:v>5.0000000000000098</c:v>
                </c:pt>
              </c:numCache>
            </c:numRef>
          </c:xVal>
          <c:yVal>
            <c:numRef>
              <c:f>S2.rozkł.lognorm!$D$4:$D$29</c:f>
              <c:numCache>
                <c:formatCode>General</c:formatCode>
                <c:ptCount val="26"/>
                <c:pt idx="0">
                  <c:v>7.8583380812598524E-2</c:v>
                </c:pt>
                <c:pt idx="1">
                  <c:v>0.21559259771011191</c:v>
                </c:pt>
                <c:pt idx="2">
                  <c:v>0.36582963945016955</c:v>
                </c:pt>
                <c:pt idx="3">
                  <c:v>0.39891890423960613</c:v>
                </c:pt>
                <c:pt idx="4">
                  <c:v>0.38394219184622502</c:v>
                </c:pt>
                <c:pt idx="5">
                  <c:v>0.35206532676429952</c:v>
                </c:pt>
                <c:pt idx="6">
                  <c:v>0.31609265806945486</c:v>
                </c:pt>
                <c:pt idx="7">
                  <c:v>0.28117404208573732</c:v>
                </c:pt>
                <c:pt idx="8">
                  <c:v>0.24922677510982577</c:v>
                </c:pt>
                <c:pt idx="9">
                  <c:v>0.22078223011397768</c:v>
                </c:pt>
                <c:pt idx="10">
                  <c:v>0.19578490801260429</c:v>
                </c:pt>
                <c:pt idx="11">
                  <c:v>0.17394785337302149</c:v>
                </c:pt>
                <c:pt idx="12">
                  <c:v>0.154912373075207</c:v>
                </c:pt>
                <c:pt idx="13">
                  <c:v>0.13831863355723256</c:v>
                </c:pt>
                <c:pt idx="14">
                  <c:v>0.12383486758569656</c:v>
                </c:pt>
                <c:pt idx="15">
                  <c:v>0.11116728301523296</c:v>
                </c:pt>
                <c:pt idx="16">
                  <c:v>0.10006114385631175</c:v>
                </c:pt>
                <c:pt idx="17">
                  <c:v>9.0298050987866807E-2</c:v>
                </c:pt>
                <c:pt idx="18">
                  <c:v>8.1691835551424688E-2</c:v>
                </c:pt>
                <c:pt idx="19">
                  <c:v>7.4084200305811199E-2</c:v>
                </c:pt>
                <c:pt idx="20">
                  <c:v>6.7340614389271386E-2</c:v>
                </c:pt>
                <c:pt idx="21">
                  <c:v>6.1346657412596317E-2</c:v>
                </c:pt>
                <c:pt idx="22">
                  <c:v>5.600485970809993E-2</c:v>
                </c:pt>
                <c:pt idx="23">
                  <c:v>5.1232017239424568E-2</c:v>
                </c:pt>
                <c:pt idx="24">
                  <c:v>4.6956931843455244E-2</c:v>
                </c:pt>
                <c:pt idx="25">
                  <c:v>4.3118519542022206E-2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B-4CEB-A193-F6335066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16592"/>
        <c:axId val="664917152"/>
      </c:scatterChart>
      <c:valAx>
        <c:axId val="664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7152"/>
        <c:crosses val="autoZero"/>
        <c:crossBetween val="midCat"/>
      </c:valAx>
      <c:valAx>
        <c:axId val="664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S2.rozkł.lognorm!$A$4:$A$29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2.80000000000001</c:v>
                </c:pt>
                <c:pt idx="15">
                  <c:v>3.0000000000000102</c:v>
                </c:pt>
                <c:pt idx="16">
                  <c:v>3.2000000000000099</c:v>
                </c:pt>
                <c:pt idx="17">
                  <c:v>3.4000000000000101</c:v>
                </c:pt>
                <c:pt idx="18">
                  <c:v>3.6000000000000099</c:v>
                </c:pt>
                <c:pt idx="19">
                  <c:v>3.80000000000001</c:v>
                </c:pt>
                <c:pt idx="20">
                  <c:v>4.0000000000000098</c:v>
                </c:pt>
                <c:pt idx="21">
                  <c:v>4.2000000000000099</c:v>
                </c:pt>
                <c:pt idx="22">
                  <c:v>4.4000000000000101</c:v>
                </c:pt>
                <c:pt idx="23">
                  <c:v>4.6000000000000103</c:v>
                </c:pt>
                <c:pt idx="24">
                  <c:v>4.8000000000000096</c:v>
                </c:pt>
                <c:pt idx="25">
                  <c:v>5.0000000000000098</c:v>
                </c:pt>
              </c:numCache>
            </c:numRef>
          </c:xVal>
          <c:yVal>
            <c:numRef>
              <c:f>S2.rozkł.lognorm!$F$4:$F$29</c:f>
              <c:numCache>
                <c:formatCode>General</c:formatCode>
                <c:ptCount val="26"/>
                <c:pt idx="0">
                  <c:v>1.0651099341700132E-2</c:v>
                </c:pt>
                <c:pt idx="1">
                  <c:v>5.376031045166315E-2</c:v>
                </c:pt>
                <c:pt idx="2">
                  <c:v>0.17975721389578536</c:v>
                </c:pt>
                <c:pt idx="3">
                  <c:v>0.30473658251023167</c:v>
                </c:pt>
                <c:pt idx="4">
                  <c:v>0.41171189185745494</c:v>
                </c:pt>
                <c:pt idx="5">
                  <c:v>0.5</c:v>
                </c:pt>
                <c:pt idx="6">
                  <c:v>0.57233480883676835</c:v>
                </c:pt>
                <c:pt idx="7">
                  <c:v>0.63174260783667546</c:v>
                </c:pt>
                <c:pt idx="8">
                  <c:v>0.68082378767482676</c:v>
                </c:pt>
                <c:pt idx="9">
                  <c:v>0.72166225206508461</c:v>
                </c:pt>
                <c:pt idx="10">
                  <c:v>0.75589140421441736</c:v>
                </c:pt>
                <c:pt idx="11">
                  <c:v>0.78478538481714288</c:v>
                </c:pt>
                <c:pt idx="12">
                  <c:v>0.8093405433351144</c:v>
                </c:pt>
                <c:pt idx="13">
                  <c:v>0.83034043982357209</c:v>
                </c:pt>
                <c:pt idx="14">
                  <c:v>0.84840565167733484</c:v>
                </c:pt>
                <c:pt idx="15">
                  <c:v>0.86403139235857629</c:v>
                </c:pt>
                <c:pt idx="16">
                  <c:v>0.87761583987745317</c:v>
                </c:pt>
                <c:pt idx="17">
                  <c:v>0.88948152256526303</c:v>
                </c:pt>
                <c:pt idx="18">
                  <c:v>0.89989154824109108</c:v>
                </c:pt>
                <c:pt idx="19">
                  <c:v>0.90906200134087356</c:v>
                </c:pt>
                <c:pt idx="20">
                  <c:v>0.91717148099830192</c:v>
                </c:pt>
                <c:pt idx="21">
                  <c:v>0.92436849366536999</c:v>
                </c:pt>
                <c:pt idx="22">
                  <c:v>0.93077722496530535</c:v>
                </c:pt>
                <c:pt idx="23">
                  <c:v>0.93650207844951461</c:v>
                </c:pt>
                <c:pt idx="24">
                  <c:v>0.94163126943195241</c:v>
                </c:pt>
                <c:pt idx="25">
                  <c:v>0.94623968954833715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406A-B270-27EAF84E3D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S2.rozkł.lognorm!$A$4:$A$29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2.80000000000001</c:v>
                </c:pt>
                <c:pt idx="15">
                  <c:v>3.0000000000000102</c:v>
                </c:pt>
                <c:pt idx="16">
                  <c:v>3.2000000000000099</c:v>
                </c:pt>
                <c:pt idx="17">
                  <c:v>3.4000000000000101</c:v>
                </c:pt>
                <c:pt idx="18">
                  <c:v>3.6000000000000099</c:v>
                </c:pt>
                <c:pt idx="19">
                  <c:v>3.80000000000001</c:v>
                </c:pt>
                <c:pt idx="20">
                  <c:v>4.0000000000000098</c:v>
                </c:pt>
                <c:pt idx="21">
                  <c:v>4.2000000000000099</c:v>
                </c:pt>
                <c:pt idx="22">
                  <c:v>4.4000000000000101</c:v>
                </c:pt>
                <c:pt idx="23">
                  <c:v>4.6000000000000103</c:v>
                </c:pt>
                <c:pt idx="24">
                  <c:v>4.8000000000000096</c:v>
                </c:pt>
                <c:pt idx="25">
                  <c:v>5.0000000000000098</c:v>
                </c:pt>
              </c:numCache>
            </c:numRef>
          </c:xVal>
          <c:yVal>
            <c:numRef>
              <c:f>S2.rozkł.lognorm!$H$4:$H$29</c:f>
              <c:numCache>
                <c:formatCode>General</c:formatCode>
                <c:ptCount val="26"/>
                <c:pt idx="0">
                  <c:v>2.5347420515965864E-3</c:v>
                </c:pt>
                <c:pt idx="1">
                  <c:v>1.7453399957349094E-2</c:v>
                </c:pt>
                <c:pt idx="2">
                  <c:v>7.8345200137063836E-2</c:v>
                </c:pt>
                <c:pt idx="3">
                  <c:v>0.15604994840334999</c:v>
                </c:pt>
                <c:pt idx="4">
                  <c:v>0.2347958474877678</c:v>
                </c:pt>
                <c:pt idx="5">
                  <c:v>0.30853753872598688</c:v>
                </c:pt>
                <c:pt idx="6">
                  <c:v>0.37536443231311667</c:v>
                </c:pt>
                <c:pt idx="7">
                  <c:v>0.43505145767254333</c:v>
                </c:pt>
                <c:pt idx="8">
                  <c:v>0.48803497379414579</c:v>
                </c:pt>
                <c:pt idx="9">
                  <c:v>0.53497688164511603</c:v>
                </c:pt>
                <c:pt idx="10">
                  <c:v>0.5765781482392448</c:v>
                </c:pt>
                <c:pt idx="11">
                  <c:v>0.61350166728416844</c:v>
                </c:pt>
                <c:pt idx="12">
                  <c:v>0.64634405372084291</c:v>
                </c:pt>
                <c:pt idx="13">
                  <c:v>0.67562933218179033</c:v>
                </c:pt>
                <c:pt idx="14">
                  <c:v>0.70181208552251828</c:v>
                </c:pt>
                <c:pt idx="15">
                  <c:v>0.72528427027604025</c:v>
                </c:pt>
                <c:pt idx="16">
                  <c:v>0.74638301402126284</c:v>
                </c:pt>
                <c:pt idx="17">
                  <c:v>0.76539819257191555</c:v>
                </c:pt>
                <c:pt idx="18">
                  <c:v>0.7825792977201883</c:v>
                </c:pt>
                <c:pt idx="19">
                  <c:v>0.79814144611543769</c:v>
                </c:pt>
                <c:pt idx="20">
                  <c:v>0.81227053657494819</c:v>
                </c:pt>
                <c:pt idx="21">
                  <c:v>0.8251276295921014</c:v>
                </c:pt>
                <c:pt idx="22">
                  <c:v>0.83685264523617087</c:v>
                </c:pt>
                <c:pt idx="23">
                  <c:v>0.84756747724195858</c:v>
                </c:pt>
                <c:pt idx="24">
                  <c:v>0.85737861354318401</c:v>
                </c:pt>
                <c:pt idx="25">
                  <c:v>0.86637934262190375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B-406A-B270-27EAF84E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4864"/>
        <c:axId val="183934304"/>
      </c:scatterChart>
      <c:valAx>
        <c:axId val="1839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4304"/>
        <c:crosses val="autoZero"/>
        <c:crossBetween val="midCat"/>
      </c:valAx>
      <c:valAx>
        <c:axId val="183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'S3.Arkusz'!$D$3:$D$22</c:f>
              <c:numCache>
                <c:formatCode>General</c:formatCode>
                <c:ptCount val="20"/>
                <c:pt idx="0">
                  <c:v>9.6954315836839111E-3</c:v>
                </c:pt>
                <c:pt idx="1">
                  <c:v>3.423535585813009E-2</c:v>
                </c:pt>
                <c:pt idx="2">
                  <c:v>0.93272100063424768</c:v>
                </c:pt>
                <c:pt idx="3">
                  <c:v>0.97941563895168837</c:v>
                </c:pt>
                <c:pt idx="4">
                  <c:v>1.1848285788157145</c:v>
                </c:pt>
                <c:pt idx="5">
                  <c:v>1.4251990377231598</c:v>
                </c:pt>
                <c:pt idx="6">
                  <c:v>1.6245012865517325</c:v>
                </c:pt>
                <c:pt idx="7">
                  <c:v>2.0488255749909809</c:v>
                </c:pt>
                <c:pt idx="8">
                  <c:v>2.1145673233728415</c:v>
                </c:pt>
                <c:pt idx="9">
                  <c:v>2.3029712517497547</c:v>
                </c:pt>
                <c:pt idx="10">
                  <c:v>2.386387286872258</c:v>
                </c:pt>
                <c:pt idx="11">
                  <c:v>2.4703625041733859</c:v>
                </c:pt>
                <c:pt idx="12">
                  <c:v>2.5396851177662318</c:v>
                </c:pt>
                <c:pt idx="13">
                  <c:v>2.7308648583919037</c:v>
                </c:pt>
                <c:pt idx="14">
                  <c:v>2.7412001174109184</c:v>
                </c:pt>
                <c:pt idx="15">
                  <c:v>2.7830514439055385</c:v>
                </c:pt>
                <c:pt idx="16">
                  <c:v>2.81790699824945</c:v>
                </c:pt>
                <c:pt idx="17">
                  <c:v>3.0799445367910954</c:v>
                </c:pt>
                <c:pt idx="18">
                  <c:v>3.1029495113534855</c:v>
                </c:pt>
                <c:pt idx="19">
                  <c:v>3.802623562989222</c:v>
                </c:pt>
              </c:numCache>
            </c:numRef>
          </c:xVal>
          <c:yVal>
            <c:numRef>
              <c:f>'S3.Arkusz'!$F$3:$F$22</c:f>
              <c:numCache>
                <c:formatCode>General</c:formatCode>
                <c:ptCount val="20"/>
                <c:pt idx="0">
                  <c:v>-1.6683911939470788</c:v>
                </c:pt>
                <c:pt idx="1">
                  <c:v>-1.3091717167857773</c:v>
                </c:pt>
                <c:pt idx="2">
                  <c:v>-1.0675705238781419</c:v>
                </c:pt>
                <c:pt idx="3">
                  <c:v>-0.87614284924684116</c:v>
                </c:pt>
                <c:pt idx="4">
                  <c:v>-0.71244303238948903</c:v>
                </c:pt>
                <c:pt idx="5">
                  <c:v>-0.56594882193286311</c:v>
                </c:pt>
                <c:pt idx="6">
                  <c:v>-0.43072729929545767</c:v>
                </c:pt>
                <c:pt idx="7">
                  <c:v>-0.30298044805620661</c:v>
                </c:pt>
                <c:pt idx="8">
                  <c:v>-0.18001236979270516</c:v>
                </c:pt>
                <c:pt idx="9">
                  <c:v>-5.9717099785322879E-2</c:v>
                </c:pt>
                <c:pt idx="10">
                  <c:v>5.9717099785322879E-2</c:v>
                </c:pt>
                <c:pt idx="11">
                  <c:v>0.18001236979270496</c:v>
                </c:pt>
                <c:pt idx="12">
                  <c:v>0.30298044805620661</c:v>
                </c:pt>
                <c:pt idx="13">
                  <c:v>0.4307272992954575</c:v>
                </c:pt>
                <c:pt idx="14">
                  <c:v>0.56594882193286311</c:v>
                </c:pt>
                <c:pt idx="15">
                  <c:v>0.71244303238948892</c:v>
                </c:pt>
                <c:pt idx="16">
                  <c:v>0.87614284924684116</c:v>
                </c:pt>
                <c:pt idx="17">
                  <c:v>1.0675705238781419</c:v>
                </c:pt>
                <c:pt idx="18">
                  <c:v>1.3091717167857773</c:v>
                </c:pt>
                <c:pt idx="19">
                  <c:v>1.6683911939470786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F-4F79-9D9E-245F48D75B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'S3.Arkusz'!$D$3:$D$22</c:f>
              <c:numCache>
                <c:formatCode>General</c:formatCode>
                <c:ptCount val="20"/>
                <c:pt idx="0">
                  <c:v>9.6954315836839111E-3</c:v>
                </c:pt>
                <c:pt idx="1">
                  <c:v>3.423535585813009E-2</c:v>
                </c:pt>
                <c:pt idx="2">
                  <c:v>0.93272100063424768</c:v>
                </c:pt>
                <c:pt idx="3">
                  <c:v>0.97941563895168837</c:v>
                </c:pt>
                <c:pt idx="4">
                  <c:v>1.1848285788157145</c:v>
                </c:pt>
                <c:pt idx="5">
                  <c:v>1.4251990377231598</c:v>
                </c:pt>
                <c:pt idx="6">
                  <c:v>1.6245012865517325</c:v>
                </c:pt>
                <c:pt idx="7">
                  <c:v>2.0488255749909809</c:v>
                </c:pt>
                <c:pt idx="8">
                  <c:v>2.1145673233728415</c:v>
                </c:pt>
                <c:pt idx="9">
                  <c:v>2.3029712517497547</c:v>
                </c:pt>
                <c:pt idx="10">
                  <c:v>2.386387286872258</c:v>
                </c:pt>
                <c:pt idx="11">
                  <c:v>2.4703625041733859</c:v>
                </c:pt>
                <c:pt idx="12">
                  <c:v>2.5396851177662318</c:v>
                </c:pt>
                <c:pt idx="13">
                  <c:v>2.7308648583919037</c:v>
                </c:pt>
                <c:pt idx="14">
                  <c:v>2.7412001174109184</c:v>
                </c:pt>
                <c:pt idx="15">
                  <c:v>2.7830514439055385</c:v>
                </c:pt>
                <c:pt idx="16">
                  <c:v>2.81790699824945</c:v>
                </c:pt>
                <c:pt idx="17">
                  <c:v>3.0799445367910954</c:v>
                </c:pt>
                <c:pt idx="18">
                  <c:v>3.1029495113534855</c:v>
                </c:pt>
                <c:pt idx="19">
                  <c:v>3.802623562989222</c:v>
                </c:pt>
              </c:numCache>
            </c:numRef>
          </c:xVal>
          <c:yVal>
            <c:numRef>
              <c:f>'S3.Arkusz'!$G$3:$G$22</c:f>
              <c:numCache>
                <c:formatCode>General</c:formatCode>
                <c:ptCount val="20"/>
                <c:pt idx="0">
                  <c:v>-1.9903045684163161</c:v>
                </c:pt>
                <c:pt idx="1">
                  <c:v>-1.9657646441418699</c:v>
                </c:pt>
                <c:pt idx="2">
                  <c:v>-1.0672789993657523</c:v>
                </c:pt>
                <c:pt idx="3">
                  <c:v>-1.0205843610483116</c:v>
                </c:pt>
                <c:pt idx="4">
                  <c:v>-0.81517142118428554</c:v>
                </c:pt>
                <c:pt idx="5">
                  <c:v>-0.57480096227684019</c:v>
                </c:pt>
                <c:pt idx="6">
                  <c:v>-0.37549871344826746</c:v>
                </c:pt>
                <c:pt idx="7">
                  <c:v>4.8825574990980947E-2</c:v>
                </c:pt>
                <c:pt idx="8">
                  <c:v>0.11456732337284148</c:v>
                </c:pt>
                <c:pt idx="9">
                  <c:v>0.3029712517497547</c:v>
                </c:pt>
                <c:pt idx="10">
                  <c:v>0.38638728687225798</c:v>
                </c:pt>
                <c:pt idx="11">
                  <c:v>0.47036250417338588</c:v>
                </c:pt>
                <c:pt idx="12">
                  <c:v>0.53968511776623185</c:v>
                </c:pt>
                <c:pt idx="13">
                  <c:v>0.73086485839190374</c:v>
                </c:pt>
                <c:pt idx="14">
                  <c:v>0.7412001174109184</c:v>
                </c:pt>
                <c:pt idx="15">
                  <c:v>0.78305144390553849</c:v>
                </c:pt>
                <c:pt idx="16">
                  <c:v>0.81790699824945001</c:v>
                </c:pt>
                <c:pt idx="17">
                  <c:v>1.0799445367910954</c:v>
                </c:pt>
                <c:pt idx="18">
                  <c:v>1.1029495113534855</c:v>
                </c:pt>
                <c:pt idx="19">
                  <c:v>1.802623562989222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DF-4F79-9D9E-245F48D7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22464"/>
        <c:axId val="649525408"/>
      </c:scatterChart>
      <c:valAx>
        <c:axId val="2490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5408"/>
        <c:crosses val="autoZero"/>
        <c:crossBetween val="midCat"/>
      </c:valAx>
      <c:valAx>
        <c:axId val="6495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0</xdr:rowOff>
    </xdr:from>
    <xdr:to>
      <xdr:col>21</xdr:col>
      <xdr:colOff>589376</xdr:colOff>
      <xdr:row>36</xdr:row>
      <xdr:rowOff>122952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0"/>
          <a:ext cx="9390476" cy="6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0</xdr:rowOff>
    </xdr:from>
    <xdr:to>
      <xdr:col>20</xdr:col>
      <xdr:colOff>217934</xdr:colOff>
      <xdr:row>36</xdr:row>
      <xdr:rowOff>46762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0"/>
          <a:ext cx="9123809" cy="6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0</xdr:row>
      <xdr:rowOff>0</xdr:rowOff>
    </xdr:from>
    <xdr:to>
      <xdr:col>18</xdr:col>
      <xdr:colOff>522737</xdr:colOff>
      <xdr:row>36</xdr:row>
      <xdr:rowOff>132476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0"/>
          <a:ext cx="9104762" cy="6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128587</xdr:rowOff>
    </xdr:from>
    <xdr:to>
      <xdr:col>18</xdr:col>
      <xdr:colOff>352425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18</xdr:row>
      <xdr:rowOff>42862</xdr:rowOff>
    </xdr:from>
    <xdr:to>
      <xdr:col>18</xdr:col>
      <xdr:colOff>323850</xdr:colOff>
      <xdr:row>32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109537</xdr:rowOff>
    </xdr:from>
    <xdr:to>
      <xdr:col>18</xdr:col>
      <xdr:colOff>485775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19</xdr:row>
      <xdr:rowOff>119062</xdr:rowOff>
    </xdr:from>
    <xdr:to>
      <xdr:col>18</xdr:col>
      <xdr:colOff>266700</xdr:colOff>
      <xdr:row>34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114300</xdr:rowOff>
    </xdr:from>
    <xdr:to>
      <xdr:col>22</xdr:col>
      <xdr:colOff>438150</xdr:colOff>
      <xdr:row>33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695116-3188-4150-B851-19EB7AB02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44" zoomScaleNormal="244" workbookViewId="0">
      <selection activeCell="E9" sqref="E9"/>
    </sheetView>
  </sheetViews>
  <sheetFormatPr defaultRowHeight="15" x14ac:dyDescent="0.25"/>
  <sheetData>
    <row r="1" spans="1:5" x14ac:dyDescent="0.25">
      <c r="A1" t="s">
        <v>0</v>
      </c>
      <c r="B1">
        <v>-1.75</v>
      </c>
      <c r="C1">
        <f>_xlfn.NORM.DIST(B1,0,1,1)</f>
        <v>4.00591568638171E-2</v>
      </c>
      <c r="D1">
        <f>_xlfn.NORM.DIST(B1,0,1,1)</f>
        <v>4.00591568638171E-2</v>
      </c>
      <c r="E1">
        <f>_xlfn.NORM.S.DIST(B1,1)</f>
        <v>4.00591568638171E-2</v>
      </c>
    </row>
    <row r="2" spans="1:5" x14ac:dyDescent="0.25">
      <c r="A2" t="s">
        <v>1</v>
      </c>
      <c r="B2">
        <v>0</v>
      </c>
      <c r="C2">
        <f>_xlfn.NORM.DIST(B2,0,1,1)</f>
        <v>0.5</v>
      </c>
      <c r="D2">
        <f t="shared" ref="D2:D3" si="0">_xlfn.NORM.DIST(B2,0,1,1)</f>
        <v>0.5</v>
      </c>
      <c r="E2">
        <f t="shared" ref="E2:E3" si="1">_xlfn.NORM.S.DIST(B2,1)</f>
        <v>0.5</v>
      </c>
    </row>
    <row r="3" spans="1:5" x14ac:dyDescent="0.25">
      <c r="A3" t="s">
        <v>2</v>
      </c>
      <c r="B3">
        <v>1.75</v>
      </c>
      <c r="C3">
        <f>_xlfn.NORM.DIST(B3,0,1,1)</f>
        <v>0.95994084313618289</v>
      </c>
      <c r="D3">
        <f t="shared" si="0"/>
        <v>0.95994084313618289</v>
      </c>
      <c r="E3">
        <f t="shared" si="1"/>
        <v>0.95994084313618289</v>
      </c>
    </row>
    <row r="4" spans="1:5" x14ac:dyDescent="0.25">
      <c r="A4" t="s">
        <v>3</v>
      </c>
      <c r="B4">
        <v>0.1</v>
      </c>
      <c r="C4">
        <f>_xlfn.NORM.INV(B4,0,1)</f>
        <v>-1.2815515655446006</v>
      </c>
      <c r="D4">
        <f>_xlfn.NORM.INV(B4,0,1)</f>
        <v>-1.2815515655446006</v>
      </c>
      <c r="E4">
        <f>_xlfn.NORM.S.INV(B4)</f>
        <v>-1.2815515655446006</v>
      </c>
    </row>
    <row r="5" spans="1:5" x14ac:dyDescent="0.25">
      <c r="A5" t="s">
        <v>4</v>
      </c>
      <c r="B5">
        <v>0.5</v>
      </c>
      <c r="C5">
        <f>_xlfn.NORM.S.INV(B5)</f>
        <v>0</v>
      </c>
      <c r="D5">
        <f t="shared" ref="D5:D6" si="2">_xlfn.NORM.INV(B5,0,1)</f>
        <v>0</v>
      </c>
      <c r="E5">
        <f t="shared" ref="E5:E6" si="3">_xlfn.NORM.S.INV(B5)</f>
        <v>0</v>
      </c>
    </row>
    <row r="6" spans="1:5" x14ac:dyDescent="0.25">
      <c r="A6" t="s">
        <v>5</v>
      </c>
      <c r="B6">
        <v>0.9</v>
      </c>
      <c r="C6">
        <f>_xlfn.NORM.S.INV(B6)</f>
        <v>1.2815515655446006</v>
      </c>
      <c r="D6">
        <f t="shared" si="2"/>
        <v>1.2815515655446006</v>
      </c>
      <c r="E6">
        <f t="shared" si="3"/>
        <v>1.2815515655446006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="166" zoomScaleNormal="166" workbookViewId="0">
      <selection activeCell="E15" sqref="E15"/>
    </sheetView>
  </sheetViews>
  <sheetFormatPr defaultRowHeight="15" x14ac:dyDescent="0.25"/>
  <cols>
    <col min="1" max="1" width="10.85546875" bestFit="1" customWidth="1"/>
    <col min="3" max="3" width="12" bestFit="1" customWidth="1"/>
  </cols>
  <sheetData>
    <row r="1" spans="1:4" x14ac:dyDescent="0.25">
      <c r="A1" t="s">
        <v>6</v>
      </c>
      <c r="B1">
        <v>20</v>
      </c>
    </row>
    <row r="2" spans="1:4" x14ac:dyDescent="0.25">
      <c r="A2" t="s">
        <v>7</v>
      </c>
      <c r="B2">
        <v>100</v>
      </c>
    </row>
    <row r="3" spans="1:4" x14ac:dyDescent="0.25">
      <c r="A3" t="s">
        <v>8</v>
      </c>
      <c r="B3">
        <f>LOG((B1/B2)^2+1,EXP(1))</f>
        <v>3.9220713153281329E-2</v>
      </c>
      <c r="C3">
        <f>LOG((B1/B2)^2+1,EXP(1))</f>
        <v>3.9220713153281329E-2</v>
      </c>
    </row>
    <row r="4" spans="1:4" x14ac:dyDescent="0.25">
      <c r="A4" t="s">
        <v>9</v>
      </c>
      <c r="B4">
        <f>SQRT(B3)</f>
        <v>0.19804220043536511</v>
      </c>
      <c r="C4">
        <f>SQRT(C3)</f>
        <v>0.19804220043536511</v>
      </c>
    </row>
    <row r="5" spans="1:4" x14ac:dyDescent="0.25">
      <c r="A5" t="s">
        <v>10</v>
      </c>
      <c r="B5">
        <f>LOG(B2,EXP(1))-0.5*B3</f>
        <v>4.5855598294114515</v>
      </c>
      <c r="C5">
        <f>LN(B2)-0.5*B3</f>
        <v>4.5855598294114515</v>
      </c>
    </row>
    <row r="7" spans="1:4" x14ac:dyDescent="0.25">
      <c r="A7" t="s">
        <v>0</v>
      </c>
      <c r="B7">
        <v>65</v>
      </c>
      <c r="C7">
        <f>_xlfn.LOGNORM.DIST(B7,B5,B4,1)</f>
        <v>1.8938348824970665E-2</v>
      </c>
    </row>
    <row r="8" spans="1:4" x14ac:dyDescent="0.25">
      <c r="A8" t="s">
        <v>1</v>
      </c>
      <c r="B8">
        <v>0.1</v>
      </c>
      <c r="C8">
        <f>_xlfn.LOGNORM.INV(B8,B5,B4)</f>
        <v>76.077954933367906</v>
      </c>
      <c r="D8">
        <f>_xlfn.LOGNORM.INV(B8,C5,C4)</f>
        <v>76.077954933367906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8" sqref="C8"/>
    </sheetView>
  </sheetViews>
  <sheetFormatPr defaultRowHeight="15" x14ac:dyDescent="0.25"/>
  <cols>
    <col min="1" max="1" width="10.85546875" bestFit="1" customWidth="1"/>
    <col min="3" max="3" width="12" bestFit="1" customWidth="1"/>
  </cols>
  <sheetData>
    <row r="1" spans="1:3" x14ac:dyDescent="0.25">
      <c r="A1" t="s">
        <v>6</v>
      </c>
      <c r="B1">
        <v>20</v>
      </c>
    </row>
    <row r="2" spans="1:3" x14ac:dyDescent="0.25">
      <c r="A2" t="s">
        <v>7</v>
      </c>
      <c r="B2">
        <v>100</v>
      </c>
    </row>
    <row r="3" spans="1:3" x14ac:dyDescent="0.25">
      <c r="A3" t="s">
        <v>11</v>
      </c>
      <c r="B3">
        <f>PI()/SQRT(6)/B1</f>
        <v>6.4127491508093201E-2</v>
      </c>
    </row>
    <row r="4" spans="1:3" x14ac:dyDescent="0.25">
      <c r="A4" t="s">
        <v>12</v>
      </c>
      <c r="B4">
        <f>B2-SQRT(6)/PI()*0.5772*B1</f>
        <v>90.999180126558443</v>
      </c>
    </row>
    <row r="7" spans="1:3" x14ac:dyDescent="0.25">
      <c r="A7" t="s">
        <v>0</v>
      </c>
      <c r="B7">
        <v>65</v>
      </c>
      <c r="C7">
        <f>EXP(-EXP(-B3*(B7-B4)))</f>
        <v>5.003367718478883E-3</v>
      </c>
    </row>
    <row r="8" spans="1:3" x14ac:dyDescent="0.25">
      <c r="A8" t="s">
        <v>1</v>
      </c>
      <c r="B8">
        <v>0.1</v>
      </c>
      <c r="C8">
        <f>B4-LOG(-LOG(B8,EXP(1)),EXP(1))/B3</f>
        <v>77.993331532859798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>
      <selection activeCell="P12" sqref="P12"/>
    </sheetView>
  </sheetViews>
  <sheetFormatPr defaultRowHeight="15" x14ac:dyDescent="0.25"/>
  <cols>
    <col min="1" max="1" width="3" bestFit="1" customWidth="1"/>
    <col min="2" max="2" width="5.5703125" bestFit="1" customWidth="1"/>
    <col min="3" max="3" width="3" bestFit="1" customWidth="1"/>
    <col min="4" max="4" width="6" bestFit="1" customWidth="1"/>
    <col min="5" max="5" width="3" bestFit="1" customWidth="1"/>
    <col min="6" max="6" width="6" bestFit="1" customWidth="1"/>
    <col min="7" max="7" width="4" bestFit="1" customWidth="1"/>
    <col min="8" max="8" width="6" bestFit="1" customWidth="1"/>
    <col min="13" max="14" width="10" bestFit="1" customWidth="1"/>
  </cols>
  <sheetData>
    <row r="1" spans="1:13" x14ac:dyDescent="0.25">
      <c r="A1" s="2">
        <v>1</v>
      </c>
      <c r="B1" s="3">
        <v>33.35</v>
      </c>
      <c r="C1" s="2">
        <v>26</v>
      </c>
      <c r="D1" s="2">
        <v>28.8</v>
      </c>
      <c r="E1" s="2">
        <v>51</v>
      </c>
      <c r="F1" s="2">
        <v>34.54</v>
      </c>
      <c r="G1" s="2">
        <v>76</v>
      </c>
      <c r="H1" s="2">
        <v>26.18</v>
      </c>
    </row>
    <row r="2" spans="1:13" x14ac:dyDescent="0.25">
      <c r="A2" s="2">
        <v>2</v>
      </c>
      <c r="B2" s="3">
        <v>32.799999999999997</v>
      </c>
      <c r="C2" s="2">
        <v>27</v>
      </c>
      <c r="D2" s="2">
        <v>29.85</v>
      </c>
      <c r="E2" s="2">
        <v>52</v>
      </c>
      <c r="F2" s="2">
        <v>31.82</v>
      </c>
      <c r="G2" s="2">
        <v>77</v>
      </c>
      <c r="H2" s="2">
        <v>39.9</v>
      </c>
    </row>
    <row r="3" spans="1:13" x14ac:dyDescent="0.25">
      <c r="A3" s="2">
        <v>3</v>
      </c>
      <c r="B3" s="3">
        <v>31.17</v>
      </c>
      <c r="C3" s="2">
        <v>28</v>
      </c>
      <c r="D3" s="2">
        <v>27.9</v>
      </c>
      <c r="E3" s="2">
        <v>53</v>
      </c>
      <c r="F3" s="2">
        <v>29.62</v>
      </c>
      <c r="G3" s="2">
        <v>78</v>
      </c>
      <c r="H3" s="2">
        <v>31.12</v>
      </c>
    </row>
    <row r="4" spans="1:13" x14ac:dyDescent="0.25">
      <c r="A4" s="2">
        <v>4</v>
      </c>
      <c r="B4" s="3">
        <v>32.71</v>
      </c>
      <c r="C4" s="2">
        <v>29</v>
      </c>
      <c r="D4" s="2">
        <v>26.63</v>
      </c>
      <c r="E4" s="2">
        <v>54</v>
      </c>
      <c r="F4" s="2">
        <v>28.03</v>
      </c>
      <c r="G4" s="2">
        <v>79</v>
      </c>
      <c r="H4" s="2">
        <v>34.08</v>
      </c>
      <c r="K4" t="s">
        <v>13</v>
      </c>
      <c r="M4" s="1">
        <f>AVERAGE(B1:B25,D1:D25,F1:F25,H1:H25)</f>
        <v>29.913799999999977</v>
      </c>
    </row>
    <row r="5" spans="1:13" x14ac:dyDescent="0.25">
      <c r="A5" s="2">
        <v>5</v>
      </c>
      <c r="B5" s="3">
        <v>32.01</v>
      </c>
      <c r="C5" s="2">
        <v>30</v>
      </c>
      <c r="D5" s="2">
        <v>32.36</v>
      </c>
      <c r="E5" s="2">
        <v>55</v>
      </c>
      <c r="F5" s="2">
        <v>25.34</v>
      </c>
      <c r="G5" s="2">
        <v>80</v>
      </c>
      <c r="H5" s="2">
        <v>29.63</v>
      </c>
      <c r="K5" t="s">
        <v>14</v>
      </c>
      <c r="M5">
        <f>_xlfn.VAR.S(B1:B25,D1:D25,F1:F25,H1:H25)</f>
        <v>13.049773292930272</v>
      </c>
    </row>
    <row r="6" spans="1:13" x14ac:dyDescent="0.25">
      <c r="A6" s="2">
        <v>6</v>
      </c>
      <c r="B6" s="3">
        <v>30.67</v>
      </c>
      <c r="C6" s="2">
        <v>31</v>
      </c>
      <c r="D6" s="2">
        <v>32.01</v>
      </c>
      <c r="E6" s="2">
        <v>56</v>
      </c>
      <c r="F6" s="2">
        <v>33.770000000000003</v>
      </c>
      <c r="G6" s="2">
        <v>81</v>
      </c>
      <c r="H6" s="2">
        <v>34.97</v>
      </c>
      <c r="K6" t="s">
        <v>15</v>
      </c>
      <c r="M6">
        <f>_xlfn.STDEV.S(B1:B25,D1:D25,F1:F25,H1:H25)</f>
        <v>3.6124469951724234</v>
      </c>
    </row>
    <row r="7" spans="1:13" x14ac:dyDescent="0.25">
      <c r="A7" s="2">
        <v>7</v>
      </c>
      <c r="B7" s="3">
        <v>32.520000000000003</v>
      </c>
      <c r="C7" s="2">
        <v>32</v>
      </c>
      <c r="D7" s="2">
        <v>23.44</v>
      </c>
      <c r="E7" s="2">
        <v>57</v>
      </c>
      <c r="F7" s="2">
        <v>33.42</v>
      </c>
      <c r="G7" s="2">
        <v>82</v>
      </c>
      <c r="H7" s="2">
        <v>29.6</v>
      </c>
      <c r="K7" t="s">
        <v>16</v>
      </c>
      <c r="M7">
        <f>M6/M4</f>
        <v>0.12076188900014127</v>
      </c>
    </row>
    <row r="8" spans="1:13" x14ac:dyDescent="0.25">
      <c r="A8" s="2">
        <v>8</v>
      </c>
      <c r="B8" s="3">
        <v>28.14</v>
      </c>
      <c r="C8" s="2">
        <v>33</v>
      </c>
      <c r="D8" s="2">
        <v>31.44</v>
      </c>
      <c r="E8" s="2">
        <v>58</v>
      </c>
      <c r="F8" s="2">
        <v>26.35</v>
      </c>
      <c r="G8" s="2">
        <v>83</v>
      </c>
      <c r="H8" s="2">
        <v>35.450000000000003</v>
      </c>
    </row>
    <row r="9" spans="1:13" x14ac:dyDescent="0.25">
      <c r="A9" s="2">
        <v>9</v>
      </c>
      <c r="B9" s="3">
        <v>23.54</v>
      </c>
      <c r="C9" s="2">
        <v>34</v>
      </c>
      <c r="D9" s="2">
        <v>27.97</v>
      </c>
      <c r="E9" s="2">
        <v>59</v>
      </c>
      <c r="F9" s="2">
        <v>22.08</v>
      </c>
      <c r="G9" s="2">
        <v>84</v>
      </c>
      <c r="H9" s="2">
        <v>30.97</v>
      </c>
    </row>
    <row r="10" spans="1:13" x14ac:dyDescent="0.25">
      <c r="A10" s="2">
        <v>10</v>
      </c>
      <c r="B10" s="3">
        <v>26.06</v>
      </c>
      <c r="C10" s="2">
        <v>35</v>
      </c>
      <c r="D10" s="2">
        <v>30.87</v>
      </c>
      <c r="E10" s="2">
        <v>60</v>
      </c>
      <c r="F10" s="2">
        <v>28.1</v>
      </c>
      <c r="G10" s="2">
        <v>85</v>
      </c>
      <c r="H10" s="2">
        <v>26.97</v>
      </c>
    </row>
    <row r="11" spans="1:13" x14ac:dyDescent="0.25">
      <c r="A11" s="2">
        <v>11</v>
      </c>
      <c r="B11" s="3">
        <v>32.33</v>
      </c>
      <c r="C11" s="2">
        <v>36</v>
      </c>
      <c r="D11" s="2">
        <v>31.22</v>
      </c>
      <c r="E11" s="2">
        <v>61</v>
      </c>
      <c r="F11" s="2">
        <v>39.770000000000003</v>
      </c>
      <c r="G11" s="2">
        <v>86</v>
      </c>
      <c r="H11" s="2">
        <v>33.18</v>
      </c>
    </row>
    <row r="12" spans="1:13" x14ac:dyDescent="0.25">
      <c r="A12" s="2">
        <v>12</v>
      </c>
      <c r="B12" s="3">
        <v>28.54</v>
      </c>
      <c r="C12" s="2">
        <v>37</v>
      </c>
      <c r="D12" s="2">
        <v>29.33</v>
      </c>
      <c r="E12" s="2">
        <v>62</v>
      </c>
      <c r="F12" s="2">
        <v>23.62</v>
      </c>
      <c r="G12" s="2">
        <v>87</v>
      </c>
      <c r="H12" s="2">
        <v>31.88</v>
      </c>
    </row>
    <row r="13" spans="1:13" x14ac:dyDescent="0.25">
      <c r="A13" s="2">
        <v>13</v>
      </c>
      <c r="B13" s="3">
        <v>30.2</v>
      </c>
      <c r="C13" s="2">
        <v>38</v>
      </c>
      <c r="D13" s="2">
        <v>35.22</v>
      </c>
      <c r="E13" s="2">
        <v>63</v>
      </c>
      <c r="F13" s="2">
        <v>23.35</v>
      </c>
      <c r="G13" s="2">
        <v>88</v>
      </c>
      <c r="H13" s="2">
        <v>25.16</v>
      </c>
    </row>
    <row r="14" spans="1:13" x14ac:dyDescent="0.25">
      <c r="A14" s="2">
        <v>14</v>
      </c>
      <c r="B14" s="3">
        <v>30.8</v>
      </c>
      <c r="C14" s="2">
        <v>39</v>
      </c>
      <c r="D14" s="2">
        <v>30.42</v>
      </c>
      <c r="E14" s="2">
        <v>64</v>
      </c>
      <c r="F14" s="2">
        <v>28.23</v>
      </c>
      <c r="G14" s="2">
        <v>89</v>
      </c>
      <c r="H14" s="2">
        <v>28.23</v>
      </c>
    </row>
    <row r="15" spans="1:13" x14ac:dyDescent="0.25">
      <c r="A15" s="2">
        <v>15</v>
      </c>
      <c r="B15" s="3">
        <v>34.549999999999997</v>
      </c>
      <c r="C15" s="2">
        <v>40</v>
      </c>
      <c r="D15" s="2">
        <v>28.9</v>
      </c>
      <c r="E15" s="2">
        <v>65</v>
      </c>
      <c r="F15" s="2">
        <v>32.14</v>
      </c>
      <c r="G15" s="2">
        <v>90</v>
      </c>
      <c r="H15" s="2">
        <v>29.35</v>
      </c>
    </row>
    <row r="16" spans="1:13" x14ac:dyDescent="0.25">
      <c r="A16" s="2">
        <v>16</v>
      </c>
      <c r="B16" s="3">
        <v>24.64</v>
      </c>
      <c r="C16" s="2">
        <v>41</v>
      </c>
      <c r="D16" s="2">
        <v>24.21</v>
      </c>
      <c r="E16" s="2">
        <v>66</v>
      </c>
      <c r="F16" s="2">
        <v>30.6</v>
      </c>
      <c r="G16" s="2">
        <v>91</v>
      </c>
      <c r="H16" s="2">
        <v>28.56</v>
      </c>
    </row>
    <row r="17" spans="1:8" x14ac:dyDescent="0.25">
      <c r="A17" s="2">
        <v>17</v>
      </c>
      <c r="B17" s="3">
        <v>28.53</v>
      </c>
      <c r="C17" s="2">
        <v>42</v>
      </c>
      <c r="D17" s="2">
        <v>30.74</v>
      </c>
      <c r="E17" s="2">
        <v>67</v>
      </c>
      <c r="F17" s="2">
        <v>32.159999999999997</v>
      </c>
      <c r="G17" s="2">
        <v>92</v>
      </c>
      <c r="H17" s="2">
        <v>22.14</v>
      </c>
    </row>
    <row r="18" spans="1:8" x14ac:dyDescent="0.25">
      <c r="A18" s="2">
        <v>18</v>
      </c>
      <c r="B18" s="3">
        <v>26.85</v>
      </c>
      <c r="C18" s="2">
        <v>43</v>
      </c>
      <c r="D18" s="2">
        <v>29.62</v>
      </c>
      <c r="E18" s="2">
        <v>68</v>
      </c>
      <c r="F18" s="2">
        <v>27.25</v>
      </c>
      <c r="G18" s="2">
        <v>93</v>
      </c>
      <c r="H18" s="2">
        <v>30.89</v>
      </c>
    </row>
    <row r="19" spans="1:8" x14ac:dyDescent="0.25">
      <c r="A19" s="2">
        <v>19</v>
      </c>
      <c r="B19" s="3">
        <v>29.31</v>
      </c>
      <c r="C19" s="2">
        <v>44</v>
      </c>
      <c r="D19" s="2">
        <v>38.14</v>
      </c>
      <c r="E19" s="2">
        <v>69</v>
      </c>
      <c r="F19" s="2">
        <v>33.17</v>
      </c>
      <c r="G19" s="2">
        <v>94</v>
      </c>
      <c r="H19" s="2">
        <v>30.14</v>
      </c>
    </row>
    <row r="20" spans="1:8" x14ac:dyDescent="0.25">
      <c r="A20" s="2">
        <v>20</v>
      </c>
      <c r="B20" s="3">
        <v>28.41</v>
      </c>
      <c r="C20" s="2">
        <v>45</v>
      </c>
      <c r="D20" s="2">
        <v>29.2</v>
      </c>
      <c r="E20" s="2">
        <v>70</v>
      </c>
      <c r="F20" s="2">
        <v>29.95</v>
      </c>
      <c r="G20" s="2">
        <v>95</v>
      </c>
      <c r="H20" s="2">
        <v>33.08</v>
      </c>
    </row>
    <row r="21" spans="1:8" x14ac:dyDescent="0.25">
      <c r="A21" s="2">
        <v>21</v>
      </c>
      <c r="B21" s="3">
        <v>30.34</v>
      </c>
      <c r="C21" s="2">
        <v>46</v>
      </c>
      <c r="D21" s="2">
        <v>34.85</v>
      </c>
      <c r="E21" s="2">
        <v>71</v>
      </c>
      <c r="F21" s="2">
        <v>25.12</v>
      </c>
      <c r="G21" s="2">
        <v>96</v>
      </c>
      <c r="H21" s="2">
        <v>29.65</v>
      </c>
    </row>
    <row r="22" spans="1:8" x14ac:dyDescent="0.25">
      <c r="A22" s="2">
        <v>22</v>
      </c>
      <c r="B22" s="3">
        <v>24.73</v>
      </c>
      <c r="C22" s="2">
        <v>47</v>
      </c>
      <c r="D22" s="2">
        <v>29.42</v>
      </c>
      <c r="E22" s="2">
        <v>72</v>
      </c>
      <c r="F22" s="2">
        <v>28.4</v>
      </c>
      <c r="G22" s="2">
        <v>97</v>
      </c>
      <c r="H22" s="2">
        <v>25.53</v>
      </c>
    </row>
    <row r="23" spans="1:8" x14ac:dyDescent="0.25">
      <c r="A23" s="2">
        <v>23</v>
      </c>
      <c r="B23" s="3">
        <v>38.950000000000003</v>
      </c>
      <c r="C23" s="2">
        <v>48</v>
      </c>
      <c r="D23" s="2">
        <v>29.01</v>
      </c>
      <c r="E23" s="2">
        <v>73</v>
      </c>
      <c r="F23" s="2">
        <v>26.36</v>
      </c>
      <c r="G23" s="2">
        <v>98</v>
      </c>
      <c r="H23" s="2">
        <v>31.79</v>
      </c>
    </row>
    <row r="24" spans="1:8" x14ac:dyDescent="0.25">
      <c r="A24" s="2">
        <v>24</v>
      </c>
      <c r="B24" s="3">
        <v>29.37</v>
      </c>
      <c r="C24" s="2">
        <v>49</v>
      </c>
      <c r="D24" s="2">
        <v>29.17</v>
      </c>
      <c r="E24" s="2">
        <v>74</v>
      </c>
      <c r="F24" s="2">
        <v>33.04</v>
      </c>
      <c r="G24" s="2">
        <v>99</v>
      </c>
      <c r="H24" s="2">
        <v>29.04</v>
      </c>
    </row>
    <row r="25" spans="1:8" x14ac:dyDescent="0.25">
      <c r="A25" s="2">
        <v>25</v>
      </c>
      <c r="B25" s="3">
        <v>29.99</v>
      </c>
      <c r="C25" s="2">
        <v>50</v>
      </c>
      <c r="D25" s="2">
        <v>30.1</v>
      </c>
      <c r="E25" s="2">
        <v>75</v>
      </c>
      <c r="F25" s="2">
        <v>24.83</v>
      </c>
      <c r="G25" s="2">
        <v>100</v>
      </c>
      <c r="H25" s="2">
        <v>31.5</v>
      </c>
    </row>
    <row r="28" spans="1:8" x14ac:dyDescent="0.25">
      <c r="C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4"/>
  <sheetViews>
    <sheetView workbookViewId="0">
      <selection activeCell="B4" sqref="B4"/>
    </sheetView>
  </sheetViews>
  <sheetFormatPr defaultRowHeight="15" x14ac:dyDescent="0.25"/>
  <cols>
    <col min="2" max="2" width="10.140625" bestFit="1" customWidth="1"/>
    <col min="3" max="3" width="12.140625" bestFit="1" customWidth="1"/>
    <col min="4" max="4" width="12" bestFit="1" customWidth="1"/>
    <col min="8" max="8" width="12" bestFit="1" customWidth="1"/>
  </cols>
  <sheetData>
    <row r="1" spans="1:9" x14ac:dyDescent="0.25">
      <c r="A1" t="s">
        <v>17</v>
      </c>
      <c r="B1" t="s">
        <v>18</v>
      </c>
      <c r="F1" t="s">
        <v>19</v>
      </c>
    </row>
    <row r="2" spans="1:9" x14ac:dyDescent="0.25"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</row>
    <row r="3" spans="1:9" x14ac:dyDescent="0.25">
      <c r="B3">
        <v>0</v>
      </c>
      <c r="C3">
        <v>1</v>
      </c>
      <c r="D3">
        <v>2</v>
      </c>
      <c r="E3">
        <v>1</v>
      </c>
      <c r="F3">
        <v>0</v>
      </c>
      <c r="G3">
        <v>1</v>
      </c>
      <c r="H3">
        <v>2</v>
      </c>
      <c r="I3">
        <v>1</v>
      </c>
    </row>
    <row r="4" spans="1:9" x14ac:dyDescent="0.25">
      <c r="A4">
        <v>-3</v>
      </c>
      <c r="B4">
        <f>_xlfn.NORM.S.DIST(A4,0)</f>
        <v>4.4318484119380075E-3</v>
      </c>
      <c r="D4">
        <f>_xlfn.NORM.DIST(A4,$D$3,$E$3,0)</f>
        <v>1.4867195147342977E-6</v>
      </c>
      <c r="F4">
        <f>_xlfn.NORM.S.DIST(A4,1)</f>
        <v>1.3498980316300933E-3</v>
      </c>
      <c r="H4">
        <f>_xlfn.NORM.DIST(A4,$H$3,$I$3,1)</f>
        <v>2.8665157187919333E-7</v>
      </c>
    </row>
    <row r="5" spans="1:9" x14ac:dyDescent="0.25">
      <c r="A5">
        <v>-2.8</v>
      </c>
      <c r="B5">
        <f t="shared" ref="B5:B34" si="0">_xlfn.NORM.S.DIST(A5,0)</f>
        <v>7.9154515829799686E-3</v>
      </c>
      <c r="D5">
        <f t="shared" ref="D5:D34" si="1">_xlfn.NORM.DIST(A5,$D$3,$E$3,0)</f>
        <v>3.9612990910320753E-6</v>
      </c>
      <c r="F5">
        <f t="shared" ref="F5:F34" si="2">_xlfn.NORM.S.DIST(A5,1)</f>
        <v>2.5551303304279312E-3</v>
      </c>
      <c r="H5">
        <f t="shared" ref="H5:H34" si="3">_xlfn.NORM.DIST(A5,$H$3,$I$3,1)</f>
        <v>7.933281519755948E-7</v>
      </c>
    </row>
    <row r="6" spans="1:9" x14ac:dyDescent="0.25">
      <c r="A6">
        <v>-2.6</v>
      </c>
      <c r="B6">
        <f t="shared" si="0"/>
        <v>1.3582969233685613E-2</v>
      </c>
      <c r="D6">
        <f t="shared" si="1"/>
        <v>1.0140852065486758E-5</v>
      </c>
      <c r="F6">
        <f t="shared" si="2"/>
        <v>4.6611880237187476E-3</v>
      </c>
      <c r="H6">
        <f t="shared" si="3"/>
        <v>2.1124547025028533E-6</v>
      </c>
    </row>
    <row r="7" spans="1:9" x14ac:dyDescent="0.25">
      <c r="A7">
        <v>-2.4</v>
      </c>
      <c r="B7">
        <f t="shared" si="0"/>
        <v>2.2394530294842899E-2</v>
      </c>
      <c r="D7">
        <f t="shared" si="1"/>
        <v>2.4942471290053535E-5</v>
      </c>
      <c r="F7">
        <f t="shared" si="2"/>
        <v>8.1975359245961311E-3</v>
      </c>
      <c r="H7">
        <f t="shared" si="3"/>
        <v>5.4125439077038416E-6</v>
      </c>
    </row>
    <row r="8" spans="1:9" x14ac:dyDescent="0.25">
      <c r="A8">
        <v>-2.2000000000000002</v>
      </c>
      <c r="B8">
        <f t="shared" si="0"/>
        <v>3.5474592846231424E-2</v>
      </c>
      <c r="D8">
        <f t="shared" si="1"/>
        <v>5.8943067756539855E-5</v>
      </c>
      <c r="F8">
        <f t="shared" si="2"/>
        <v>1.3903447513498597E-2</v>
      </c>
      <c r="H8">
        <f t="shared" si="3"/>
        <v>1.3345749015906309E-5</v>
      </c>
    </row>
    <row r="9" spans="1:9" x14ac:dyDescent="0.25">
      <c r="A9">
        <v>-2</v>
      </c>
      <c r="B9">
        <f t="shared" si="0"/>
        <v>5.3990966513188063E-2</v>
      </c>
      <c r="D9">
        <f t="shared" si="1"/>
        <v>1.3383022576488537E-4</v>
      </c>
      <c r="F9">
        <f t="shared" si="2"/>
        <v>2.2750131948179191E-2</v>
      </c>
      <c r="H9">
        <f t="shared" si="3"/>
        <v>3.1671241833119857E-5</v>
      </c>
    </row>
    <row r="10" spans="1:9" x14ac:dyDescent="0.25">
      <c r="A10">
        <v>-1.8</v>
      </c>
      <c r="B10">
        <f t="shared" si="0"/>
        <v>7.8950158300894149E-2</v>
      </c>
      <c r="D10">
        <f t="shared" si="1"/>
        <v>2.9194692579146027E-4</v>
      </c>
      <c r="F10">
        <f t="shared" si="2"/>
        <v>3.5930319112925789E-2</v>
      </c>
      <c r="H10">
        <f t="shared" si="3"/>
        <v>7.234804392511999E-5</v>
      </c>
    </row>
    <row r="11" spans="1:9" x14ac:dyDescent="0.25">
      <c r="A11">
        <v>-1.6</v>
      </c>
      <c r="B11">
        <f t="shared" si="0"/>
        <v>0.11092083467945554</v>
      </c>
      <c r="D11">
        <f t="shared" si="1"/>
        <v>6.119019301137719E-4</v>
      </c>
      <c r="F11">
        <f t="shared" si="2"/>
        <v>5.4799291699557967E-2</v>
      </c>
      <c r="H11">
        <f t="shared" si="3"/>
        <v>1.5910859015753364E-4</v>
      </c>
    </row>
    <row r="12" spans="1:9" x14ac:dyDescent="0.25">
      <c r="A12">
        <v>-1.4</v>
      </c>
      <c r="B12">
        <f t="shared" si="0"/>
        <v>0.14972746563574488</v>
      </c>
      <c r="D12">
        <f t="shared" si="1"/>
        <v>1.2322191684730199E-3</v>
      </c>
      <c r="F12">
        <f t="shared" si="2"/>
        <v>8.0756659233771053E-2</v>
      </c>
      <c r="H12">
        <f t="shared" si="3"/>
        <v>3.369292656768808E-4</v>
      </c>
    </row>
    <row r="13" spans="1:9" x14ac:dyDescent="0.25">
      <c r="A13">
        <v>-1.2</v>
      </c>
      <c r="B13">
        <f t="shared" si="0"/>
        <v>0.19418605498321295</v>
      </c>
      <c r="D13">
        <f t="shared" si="1"/>
        <v>2.3840882014648404E-3</v>
      </c>
      <c r="F13">
        <f t="shared" si="2"/>
        <v>0.11506967022170828</v>
      </c>
      <c r="H13">
        <f t="shared" si="3"/>
        <v>6.8713793791584719E-4</v>
      </c>
    </row>
    <row r="14" spans="1:9" x14ac:dyDescent="0.25">
      <c r="A14">
        <v>-1</v>
      </c>
      <c r="B14">
        <f t="shared" si="0"/>
        <v>0.24197072451914337</v>
      </c>
      <c r="D14">
        <f t="shared" si="1"/>
        <v>4.4318484119380075E-3</v>
      </c>
      <c r="F14">
        <f t="shared" si="2"/>
        <v>0.15865525393145699</v>
      </c>
      <c r="H14">
        <f t="shared" si="3"/>
        <v>1.3498980316300933E-3</v>
      </c>
    </row>
    <row r="15" spans="1:9" x14ac:dyDescent="0.25">
      <c r="A15">
        <v>-0.8</v>
      </c>
      <c r="B15">
        <f t="shared" si="0"/>
        <v>0.28969155276148273</v>
      </c>
      <c r="D15">
        <f t="shared" si="1"/>
        <v>7.9154515829799686E-3</v>
      </c>
      <c r="F15">
        <f t="shared" si="2"/>
        <v>0.21185539858339661</v>
      </c>
      <c r="H15">
        <f t="shared" si="3"/>
        <v>2.5551303304279312E-3</v>
      </c>
    </row>
    <row r="16" spans="1:9" x14ac:dyDescent="0.25">
      <c r="A16">
        <v>-0.6</v>
      </c>
      <c r="B16">
        <f t="shared" si="0"/>
        <v>0.33322460289179967</v>
      </c>
      <c r="D16">
        <f t="shared" si="1"/>
        <v>1.3582969233685613E-2</v>
      </c>
      <c r="F16">
        <f t="shared" si="2"/>
        <v>0.27425311775007355</v>
      </c>
      <c r="H16">
        <f t="shared" si="3"/>
        <v>4.6611880237187476E-3</v>
      </c>
    </row>
    <row r="17" spans="1:8" x14ac:dyDescent="0.25">
      <c r="A17">
        <v>-0.4</v>
      </c>
      <c r="B17">
        <f t="shared" si="0"/>
        <v>0.36827014030332333</v>
      </c>
      <c r="D17">
        <f t="shared" si="1"/>
        <v>2.2394530294842899E-2</v>
      </c>
      <c r="F17">
        <f t="shared" si="2"/>
        <v>0.34457825838967576</v>
      </c>
      <c r="H17">
        <f t="shared" si="3"/>
        <v>8.1975359245961311E-3</v>
      </c>
    </row>
    <row r="18" spans="1:8" x14ac:dyDescent="0.25">
      <c r="A18">
        <v>-0.2</v>
      </c>
      <c r="B18">
        <f t="shared" si="0"/>
        <v>0.39104269397545588</v>
      </c>
      <c r="D18">
        <f t="shared" si="1"/>
        <v>3.5474592846231424E-2</v>
      </c>
      <c r="F18">
        <f t="shared" si="2"/>
        <v>0.42074029056089696</v>
      </c>
      <c r="H18">
        <f t="shared" si="3"/>
        <v>1.3903447513498597E-2</v>
      </c>
    </row>
    <row r="19" spans="1:8" x14ac:dyDescent="0.25">
      <c r="A19">
        <v>0</v>
      </c>
      <c r="B19">
        <f t="shared" si="0"/>
        <v>0.3989422804014327</v>
      </c>
      <c r="D19">
        <f t="shared" si="1"/>
        <v>5.3990966513188063E-2</v>
      </c>
      <c r="F19">
        <f t="shared" si="2"/>
        <v>0.5</v>
      </c>
      <c r="H19">
        <f t="shared" si="3"/>
        <v>2.2750131948179191E-2</v>
      </c>
    </row>
    <row r="20" spans="1:8" x14ac:dyDescent="0.25">
      <c r="A20">
        <v>0.2</v>
      </c>
      <c r="B20">
        <f t="shared" si="0"/>
        <v>0.39104269397545588</v>
      </c>
      <c r="D20">
        <f t="shared" si="1"/>
        <v>7.8950158300894149E-2</v>
      </c>
      <c r="F20">
        <f t="shared" si="2"/>
        <v>0.57925970943910299</v>
      </c>
      <c r="H20">
        <f t="shared" si="3"/>
        <v>3.5930319112925789E-2</v>
      </c>
    </row>
    <row r="21" spans="1:8" x14ac:dyDescent="0.25">
      <c r="A21">
        <v>0.4</v>
      </c>
      <c r="B21">
        <f t="shared" si="0"/>
        <v>0.36827014030332333</v>
      </c>
      <c r="D21">
        <f t="shared" si="1"/>
        <v>0.11092083467945554</v>
      </c>
      <c r="F21">
        <f t="shared" si="2"/>
        <v>0.65542174161032429</v>
      </c>
      <c r="H21">
        <f t="shared" si="3"/>
        <v>5.4799291699557967E-2</v>
      </c>
    </row>
    <row r="22" spans="1:8" x14ac:dyDescent="0.25">
      <c r="A22">
        <v>0.6</v>
      </c>
      <c r="B22">
        <f t="shared" si="0"/>
        <v>0.33322460289179967</v>
      </c>
      <c r="D22">
        <f t="shared" si="1"/>
        <v>0.14972746563574488</v>
      </c>
      <c r="F22">
        <f t="shared" si="2"/>
        <v>0.72574688224992645</v>
      </c>
      <c r="H22">
        <f t="shared" si="3"/>
        <v>8.0756659233771053E-2</v>
      </c>
    </row>
    <row r="23" spans="1:8" x14ac:dyDescent="0.25">
      <c r="A23">
        <v>0.8</v>
      </c>
      <c r="B23">
        <f t="shared" si="0"/>
        <v>0.28969155276148273</v>
      </c>
      <c r="D23">
        <f t="shared" si="1"/>
        <v>0.19418605498321295</v>
      </c>
      <c r="F23">
        <f t="shared" si="2"/>
        <v>0.78814460141660336</v>
      </c>
      <c r="H23">
        <f t="shared" si="3"/>
        <v>0.11506967022170828</v>
      </c>
    </row>
    <row r="24" spans="1:8" x14ac:dyDescent="0.25">
      <c r="A24">
        <v>1</v>
      </c>
      <c r="B24">
        <f t="shared" si="0"/>
        <v>0.24197072451914337</v>
      </c>
      <c r="D24">
        <f t="shared" si="1"/>
        <v>0.24197072451914337</v>
      </c>
      <c r="F24">
        <f t="shared" si="2"/>
        <v>0.84134474606854304</v>
      </c>
      <c r="H24">
        <f t="shared" si="3"/>
        <v>0.15865525393145699</v>
      </c>
    </row>
    <row r="25" spans="1:8" x14ac:dyDescent="0.25">
      <c r="A25">
        <v>1.2</v>
      </c>
      <c r="B25">
        <f t="shared" si="0"/>
        <v>0.19418605498321295</v>
      </c>
      <c r="D25">
        <f t="shared" si="1"/>
        <v>0.28969155276148273</v>
      </c>
      <c r="F25">
        <f t="shared" si="2"/>
        <v>0.88493032977829178</v>
      </c>
      <c r="H25">
        <f t="shared" si="3"/>
        <v>0.21185539858339661</v>
      </c>
    </row>
    <row r="26" spans="1:8" x14ac:dyDescent="0.25">
      <c r="A26">
        <v>1.4</v>
      </c>
      <c r="B26">
        <f t="shared" si="0"/>
        <v>0.14972746563574488</v>
      </c>
      <c r="D26">
        <f t="shared" si="1"/>
        <v>0.33322460289179967</v>
      </c>
      <c r="F26">
        <f t="shared" si="2"/>
        <v>0.91924334076622893</v>
      </c>
      <c r="H26">
        <f t="shared" si="3"/>
        <v>0.27425311775007355</v>
      </c>
    </row>
    <row r="27" spans="1:8" x14ac:dyDescent="0.25">
      <c r="A27">
        <v>1.6</v>
      </c>
      <c r="B27">
        <f t="shared" si="0"/>
        <v>0.11092083467945554</v>
      </c>
      <c r="D27">
        <f t="shared" si="1"/>
        <v>0.36827014030332339</v>
      </c>
      <c r="F27">
        <f t="shared" si="2"/>
        <v>0.94520070830044201</v>
      </c>
      <c r="H27">
        <f t="shared" si="3"/>
        <v>0.34457825838967582</v>
      </c>
    </row>
    <row r="28" spans="1:8" x14ac:dyDescent="0.25">
      <c r="A28">
        <v>1.8</v>
      </c>
      <c r="B28">
        <f t="shared" si="0"/>
        <v>7.8950158300894149E-2</v>
      </c>
      <c r="D28">
        <f t="shared" si="1"/>
        <v>0.39104269397545594</v>
      </c>
      <c r="F28">
        <f t="shared" si="2"/>
        <v>0.96406968088707423</v>
      </c>
      <c r="H28">
        <f t="shared" si="3"/>
        <v>0.42074029056089696</v>
      </c>
    </row>
    <row r="29" spans="1:8" x14ac:dyDescent="0.25">
      <c r="A29">
        <v>2</v>
      </c>
      <c r="B29">
        <f t="shared" si="0"/>
        <v>5.3990966513188063E-2</v>
      </c>
      <c r="D29">
        <f t="shared" si="1"/>
        <v>0.3989422804014327</v>
      </c>
      <c r="F29">
        <f t="shared" si="2"/>
        <v>0.97724986805182079</v>
      </c>
      <c r="H29">
        <f t="shared" si="3"/>
        <v>0.5</v>
      </c>
    </row>
    <row r="30" spans="1:8" x14ac:dyDescent="0.25">
      <c r="A30">
        <v>2.2000000000000002</v>
      </c>
      <c r="B30">
        <f t="shared" si="0"/>
        <v>3.5474592846231424E-2</v>
      </c>
      <c r="D30">
        <f t="shared" si="1"/>
        <v>0.39104269397545588</v>
      </c>
      <c r="F30">
        <f t="shared" si="2"/>
        <v>0.98609655248650141</v>
      </c>
      <c r="H30">
        <f t="shared" si="3"/>
        <v>0.5792597094391031</v>
      </c>
    </row>
    <row r="31" spans="1:8" x14ac:dyDescent="0.25">
      <c r="A31">
        <v>2.4</v>
      </c>
      <c r="B31">
        <f t="shared" si="0"/>
        <v>2.2394530294842899E-2</v>
      </c>
      <c r="D31">
        <f t="shared" si="1"/>
        <v>0.36827014030332339</v>
      </c>
      <c r="F31">
        <f t="shared" si="2"/>
        <v>0.99180246407540384</v>
      </c>
      <c r="H31">
        <f t="shared" si="3"/>
        <v>0.65542174161032418</v>
      </c>
    </row>
    <row r="32" spans="1:8" x14ac:dyDescent="0.25">
      <c r="A32">
        <v>2.6</v>
      </c>
      <c r="B32">
        <f t="shared" si="0"/>
        <v>1.3582969233685613E-2</v>
      </c>
      <c r="D32">
        <f t="shared" si="1"/>
        <v>0.33322460289179967</v>
      </c>
      <c r="F32">
        <f t="shared" si="2"/>
        <v>0.99533881197628127</v>
      </c>
      <c r="H32">
        <f t="shared" si="3"/>
        <v>0.72574688224992645</v>
      </c>
    </row>
    <row r="33" spans="1:8" x14ac:dyDescent="0.25">
      <c r="A33">
        <v>2.80000000000001</v>
      </c>
      <c r="B33">
        <f t="shared" si="0"/>
        <v>7.915451582979743E-3</v>
      </c>
      <c r="D33">
        <f t="shared" si="1"/>
        <v>0.2896915527614804</v>
      </c>
      <c r="F33">
        <f t="shared" si="2"/>
        <v>0.99744486966957213</v>
      </c>
      <c r="H33">
        <f t="shared" si="3"/>
        <v>0.78814460141660625</v>
      </c>
    </row>
    <row r="34" spans="1:8" x14ac:dyDescent="0.25">
      <c r="A34">
        <v>3.0000000000000102</v>
      </c>
      <c r="B34">
        <f t="shared" si="0"/>
        <v>4.431848411937874E-3</v>
      </c>
      <c r="D34">
        <f t="shared" si="1"/>
        <v>0.2419707245191409</v>
      </c>
      <c r="F34">
        <f t="shared" si="2"/>
        <v>0.9986501019683699</v>
      </c>
      <c r="H34">
        <f t="shared" si="3"/>
        <v>0.84134474606854548</v>
      </c>
    </row>
    <row r="35" spans="1:8" x14ac:dyDescent="0.25">
      <c r="A35">
        <v>3.2000000000000099</v>
      </c>
      <c r="B35">
        <f t="shared" ref="B35:B44" si="4">_xlfn.NORM.S.DIST(A35,0)</f>
        <v>2.3840882014647662E-3</v>
      </c>
      <c r="D35">
        <f t="shared" ref="D35:D44" si="5">_xlfn.NORM.DIST(A35,$D$3,$E$3,0)</f>
        <v>0.19418605498321065</v>
      </c>
      <c r="F35">
        <f t="shared" ref="F35:F44" si="6">_xlfn.NORM.S.DIST(A35,1)</f>
        <v>0.99931286206208414</v>
      </c>
      <c r="H35">
        <f t="shared" ref="H35:H44" si="7">_xlfn.NORM.DIST(A35,$H$3,$I$3,1)</f>
        <v>0.88493032977829367</v>
      </c>
    </row>
    <row r="36" spans="1:8" x14ac:dyDescent="0.25">
      <c r="A36">
        <v>3.4000000000000101</v>
      </c>
      <c r="B36">
        <f t="shared" si="4"/>
        <v>1.2322191684729772E-3</v>
      </c>
      <c r="D36">
        <f t="shared" si="5"/>
        <v>0.14972746563574274</v>
      </c>
      <c r="F36">
        <f t="shared" si="6"/>
        <v>0.99966307073432314</v>
      </c>
      <c r="H36">
        <f t="shared" si="7"/>
        <v>0.91924334076623049</v>
      </c>
    </row>
    <row r="37" spans="1:8" x14ac:dyDescent="0.25">
      <c r="A37">
        <v>3.6000000000000099</v>
      </c>
      <c r="B37">
        <f t="shared" si="4"/>
        <v>6.1190193011375076E-4</v>
      </c>
      <c r="D37">
        <f t="shared" si="5"/>
        <v>0.11092083467945382</v>
      </c>
      <c r="F37">
        <f t="shared" si="6"/>
        <v>0.99984089140984245</v>
      </c>
      <c r="H37">
        <f t="shared" si="7"/>
        <v>0.94520070830044312</v>
      </c>
    </row>
    <row r="38" spans="1:8" x14ac:dyDescent="0.25">
      <c r="A38">
        <v>3.80000000000001</v>
      </c>
      <c r="B38">
        <f t="shared" si="4"/>
        <v>2.919469257914491E-4</v>
      </c>
      <c r="D38">
        <f t="shared" si="5"/>
        <v>7.8950158300892734E-2</v>
      </c>
      <c r="F38">
        <f t="shared" si="6"/>
        <v>0.99992765195607491</v>
      </c>
      <c r="H38">
        <f t="shared" si="7"/>
        <v>0.96406968088707501</v>
      </c>
    </row>
    <row r="39" spans="1:8" x14ac:dyDescent="0.25">
      <c r="A39">
        <v>4.0000000000000098</v>
      </c>
      <c r="B39">
        <f t="shared" si="4"/>
        <v>1.3383022576488014E-4</v>
      </c>
      <c r="D39">
        <f t="shared" si="5"/>
        <v>5.3990966513186994E-2</v>
      </c>
      <c r="F39">
        <f t="shared" si="6"/>
        <v>0.99996832875816688</v>
      </c>
      <c r="H39">
        <f t="shared" si="7"/>
        <v>0.97724986805182135</v>
      </c>
    </row>
    <row r="40" spans="1:8" x14ac:dyDescent="0.25">
      <c r="A40">
        <v>4.2000000000000099</v>
      </c>
      <c r="B40">
        <f t="shared" si="4"/>
        <v>5.8943067756537443E-5</v>
      </c>
      <c r="D40">
        <f t="shared" si="5"/>
        <v>3.5474592846230668E-2</v>
      </c>
      <c r="F40">
        <f t="shared" si="6"/>
        <v>0.9999866542509841</v>
      </c>
      <c r="H40">
        <f t="shared" si="7"/>
        <v>0.98609655248650174</v>
      </c>
    </row>
    <row r="41" spans="1:8" x14ac:dyDescent="0.25">
      <c r="A41">
        <v>4.4000000000000101</v>
      </c>
      <c r="B41">
        <f t="shared" si="4"/>
        <v>2.4942471290052468E-5</v>
      </c>
      <c r="D41">
        <f t="shared" si="5"/>
        <v>2.2394530294842355E-2</v>
      </c>
      <c r="F41">
        <f t="shared" si="6"/>
        <v>0.99999458745609227</v>
      </c>
      <c r="H41">
        <f t="shared" si="7"/>
        <v>0.99180246407540407</v>
      </c>
    </row>
    <row r="42" spans="1:8" x14ac:dyDescent="0.25">
      <c r="A42">
        <v>4.6000000000000103</v>
      </c>
      <c r="B42">
        <f t="shared" si="4"/>
        <v>1.0140852065486255E-5</v>
      </c>
      <c r="D42">
        <f t="shared" si="5"/>
        <v>1.358296923368525E-2</v>
      </c>
      <c r="F42">
        <f t="shared" si="6"/>
        <v>0.9999978875452975</v>
      </c>
      <c r="H42">
        <f t="shared" si="7"/>
        <v>0.99533881197628138</v>
      </c>
    </row>
    <row r="43" spans="1:8" x14ac:dyDescent="0.25">
      <c r="A43">
        <v>4.8000000000000096</v>
      </c>
      <c r="B43">
        <f t="shared" si="4"/>
        <v>3.9612990910318923E-6</v>
      </c>
      <c r="D43">
        <f t="shared" si="5"/>
        <v>7.91545158297975E-3</v>
      </c>
      <c r="F43">
        <f t="shared" si="6"/>
        <v>0.99999920667184805</v>
      </c>
      <c r="H43">
        <f t="shared" si="7"/>
        <v>0.99744486966957213</v>
      </c>
    </row>
    <row r="44" spans="1:8" x14ac:dyDescent="0.25">
      <c r="A44">
        <v>5.0000000000000098</v>
      </c>
      <c r="B44">
        <f t="shared" si="4"/>
        <v>1.4867195147342238E-6</v>
      </c>
      <c r="D44">
        <f t="shared" si="5"/>
        <v>4.4318484119378783E-3</v>
      </c>
      <c r="F44">
        <f t="shared" si="6"/>
        <v>0.99999971334842808</v>
      </c>
      <c r="H44">
        <f t="shared" si="7"/>
        <v>0.9986501019683699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K8" sqref="K8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17</v>
      </c>
      <c r="B1" t="s">
        <v>18</v>
      </c>
      <c r="F1" t="s">
        <v>19</v>
      </c>
    </row>
    <row r="2" spans="1:9" x14ac:dyDescent="0.25"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  <c r="H2" t="s">
        <v>20</v>
      </c>
      <c r="I2" t="s">
        <v>21</v>
      </c>
    </row>
    <row r="3" spans="1:9" x14ac:dyDescent="0.25">
      <c r="B3">
        <v>0</v>
      </c>
      <c r="C3">
        <v>1</v>
      </c>
      <c r="D3">
        <v>0.5</v>
      </c>
      <c r="E3">
        <v>1</v>
      </c>
      <c r="F3">
        <v>0</v>
      </c>
      <c r="G3">
        <v>1</v>
      </c>
      <c r="H3">
        <v>0.5</v>
      </c>
      <c r="I3">
        <v>1</v>
      </c>
    </row>
    <row r="4" spans="1:9" x14ac:dyDescent="0.25">
      <c r="A4">
        <v>0.1</v>
      </c>
      <c r="B4">
        <f>_xlfn.LOGNORM.DIST(A4,$B$3,$C$3,0)</f>
        <v>0.28159018901526828</v>
      </c>
      <c r="D4">
        <f>_xlfn.LOGNORM.DIST(A4,$D$3,$E$3,0)</f>
        <v>7.8583380812598524E-2</v>
      </c>
      <c r="F4">
        <f>_xlfn.LOGNORM.DIST(A4,$F$3,$G$3,1)</f>
        <v>1.0651099341700132E-2</v>
      </c>
      <c r="H4">
        <f>_xlfn.LOGNORM.DIST(A4,$H$3,$I$3,1)</f>
        <v>2.5347420515965864E-3</v>
      </c>
    </row>
    <row r="5" spans="1:9" x14ac:dyDescent="0.25">
      <c r="A5">
        <v>0.2</v>
      </c>
      <c r="B5">
        <f t="shared" ref="B5:B29" si="0">_xlfn.LOGNORM.DIST(A5,$B$3,$C$3,0)</f>
        <v>0.54626787075818006</v>
      </c>
      <c r="D5">
        <f t="shared" ref="D5:D29" si="1">_xlfn.LOGNORM.DIST(A5,$D$3,$E$3,0)</f>
        <v>0.21559259771011191</v>
      </c>
      <c r="F5">
        <f t="shared" ref="F5:F29" si="2">_xlfn.LOGNORM.DIST(A5,$F$3,$G$3,1)</f>
        <v>5.376031045166315E-2</v>
      </c>
      <c r="H5">
        <f t="shared" ref="H5:H29" si="3">_xlfn.LOGNORM.DIST(A5,$H$3,$I$3,1)</f>
        <v>1.7453399957349094E-2</v>
      </c>
    </row>
    <row r="6" spans="1:9" x14ac:dyDescent="0.25">
      <c r="A6">
        <v>0.4</v>
      </c>
      <c r="B6">
        <f t="shared" si="0"/>
        <v>0.65544416806031147</v>
      </c>
      <c r="D6">
        <f t="shared" si="1"/>
        <v>0.36582963945016955</v>
      </c>
      <c r="F6">
        <f t="shared" si="2"/>
        <v>0.17975721389578536</v>
      </c>
      <c r="H6">
        <f t="shared" si="3"/>
        <v>7.8345200137063836E-2</v>
      </c>
    </row>
    <row r="7" spans="1:9" x14ac:dyDescent="0.25">
      <c r="A7">
        <v>0.6</v>
      </c>
      <c r="B7">
        <f t="shared" si="0"/>
        <v>0.58357382259450397</v>
      </c>
      <c r="D7">
        <f t="shared" si="1"/>
        <v>0.39891890423960613</v>
      </c>
      <c r="F7">
        <f t="shared" si="2"/>
        <v>0.30473658251023167</v>
      </c>
      <c r="H7">
        <f t="shared" si="3"/>
        <v>0.15604994840334999</v>
      </c>
    </row>
    <row r="8" spans="1:9" x14ac:dyDescent="0.25">
      <c r="A8">
        <v>0.8</v>
      </c>
      <c r="B8">
        <f t="shared" si="0"/>
        <v>0.48641578111155342</v>
      </c>
      <c r="D8">
        <f t="shared" si="1"/>
        <v>0.38394219184622502</v>
      </c>
      <c r="F8">
        <f t="shared" si="2"/>
        <v>0.41171189185745494</v>
      </c>
      <c r="H8">
        <f t="shared" si="3"/>
        <v>0.2347958474877678</v>
      </c>
    </row>
    <row r="9" spans="1:9" x14ac:dyDescent="0.25">
      <c r="A9">
        <v>1</v>
      </c>
      <c r="B9">
        <f t="shared" si="0"/>
        <v>0.39894228040143265</v>
      </c>
      <c r="D9">
        <f t="shared" si="1"/>
        <v>0.35206532676429952</v>
      </c>
      <c r="F9">
        <f t="shared" si="2"/>
        <v>0.5</v>
      </c>
      <c r="H9">
        <f t="shared" si="3"/>
        <v>0.30853753872598688</v>
      </c>
    </row>
    <row r="10" spans="1:9" x14ac:dyDescent="0.25">
      <c r="A10">
        <v>1.2</v>
      </c>
      <c r="B10">
        <f t="shared" si="0"/>
        <v>0.32697202407425568</v>
      </c>
      <c r="D10">
        <f t="shared" si="1"/>
        <v>0.31609265806945486</v>
      </c>
      <c r="F10">
        <f t="shared" si="2"/>
        <v>0.57233480883676835</v>
      </c>
      <c r="H10">
        <f t="shared" si="3"/>
        <v>0.37536443231311667</v>
      </c>
    </row>
    <row r="11" spans="1:9" x14ac:dyDescent="0.25">
      <c r="A11">
        <v>1.4</v>
      </c>
      <c r="B11">
        <f t="shared" si="0"/>
        <v>0.26927622894993258</v>
      </c>
      <c r="D11">
        <f t="shared" si="1"/>
        <v>0.28117404208573732</v>
      </c>
      <c r="F11">
        <f t="shared" si="2"/>
        <v>0.63174260783667546</v>
      </c>
      <c r="H11">
        <f t="shared" si="3"/>
        <v>0.43505145767254333</v>
      </c>
    </row>
    <row r="12" spans="1:9" x14ac:dyDescent="0.25">
      <c r="A12">
        <v>1.6</v>
      </c>
      <c r="B12">
        <f t="shared" si="0"/>
        <v>0.223265447430299</v>
      </c>
      <c r="D12">
        <f t="shared" si="1"/>
        <v>0.24922677510982577</v>
      </c>
      <c r="F12">
        <f t="shared" si="2"/>
        <v>0.68082378767482676</v>
      </c>
      <c r="H12">
        <f t="shared" si="3"/>
        <v>0.48803497379414579</v>
      </c>
    </row>
    <row r="13" spans="1:9" x14ac:dyDescent="0.25">
      <c r="A13">
        <v>1.8</v>
      </c>
      <c r="B13">
        <f t="shared" si="0"/>
        <v>0.18647244853890807</v>
      </c>
      <c r="D13">
        <f t="shared" si="1"/>
        <v>0.22078223011397768</v>
      </c>
      <c r="F13">
        <f t="shared" si="2"/>
        <v>0.72166225206508461</v>
      </c>
      <c r="H13">
        <f t="shared" si="3"/>
        <v>0.53497688164511603</v>
      </c>
    </row>
    <row r="14" spans="1:9" x14ac:dyDescent="0.25">
      <c r="A14">
        <v>2</v>
      </c>
      <c r="B14">
        <f t="shared" si="0"/>
        <v>0.15687401927898109</v>
      </c>
      <c r="D14">
        <f t="shared" si="1"/>
        <v>0.19578490801260429</v>
      </c>
      <c r="F14">
        <f t="shared" si="2"/>
        <v>0.75589140421441736</v>
      </c>
      <c r="H14">
        <f t="shared" si="3"/>
        <v>0.5765781482392448</v>
      </c>
    </row>
    <row r="15" spans="1:9" x14ac:dyDescent="0.25">
      <c r="A15">
        <v>2.2000000000000002</v>
      </c>
      <c r="B15">
        <f t="shared" si="0"/>
        <v>0.13289068604818735</v>
      </c>
      <c r="D15">
        <f t="shared" si="1"/>
        <v>0.17394785337302149</v>
      </c>
      <c r="F15">
        <f t="shared" si="2"/>
        <v>0.78478538481714288</v>
      </c>
      <c r="H15">
        <f t="shared" si="3"/>
        <v>0.61350166728416844</v>
      </c>
    </row>
    <row r="16" spans="1:9" x14ac:dyDescent="0.25">
      <c r="A16">
        <v>2.4</v>
      </c>
      <c r="B16">
        <f t="shared" si="0"/>
        <v>0.11330975388970918</v>
      </c>
      <c r="D16">
        <f t="shared" si="1"/>
        <v>0.154912373075207</v>
      </c>
      <c r="F16">
        <f t="shared" si="2"/>
        <v>0.8093405433351144</v>
      </c>
      <c r="H16">
        <f t="shared" si="3"/>
        <v>0.64634405372084291</v>
      </c>
    </row>
    <row r="17" spans="1:8" x14ac:dyDescent="0.25">
      <c r="A17">
        <v>2.6</v>
      </c>
      <c r="B17">
        <f t="shared" si="0"/>
        <v>9.7203259024292873E-2</v>
      </c>
      <c r="D17">
        <f t="shared" si="1"/>
        <v>0.13831863355723256</v>
      </c>
      <c r="F17">
        <f t="shared" si="2"/>
        <v>0.83034043982357209</v>
      </c>
      <c r="H17">
        <f t="shared" si="3"/>
        <v>0.67562933218179033</v>
      </c>
    </row>
    <row r="18" spans="1:8" x14ac:dyDescent="0.25">
      <c r="A18">
        <v>2.80000000000001</v>
      </c>
      <c r="B18">
        <f t="shared" si="0"/>
        <v>8.3859204569487089E-2</v>
      </c>
      <c r="D18">
        <f t="shared" si="1"/>
        <v>0.12383486758569656</v>
      </c>
      <c r="F18">
        <f t="shared" si="2"/>
        <v>0.84840565167733484</v>
      </c>
      <c r="H18">
        <f t="shared" si="3"/>
        <v>0.70181208552251828</v>
      </c>
    </row>
    <row r="19" spans="1:8" x14ac:dyDescent="0.25">
      <c r="A19">
        <v>3.0000000000000102</v>
      </c>
      <c r="B19">
        <f t="shared" si="0"/>
        <v>7.2728256139994216E-2</v>
      </c>
      <c r="D19">
        <f t="shared" si="1"/>
        <v>0.11116728301523296</v>
      </c>
      <c r="F19">
        <f t="shared" si="2"/>
        <v>0.86403139235857629</v>
      </c>
      <c r="H19">
        <f t="shared" si="3"/>
        <v>0.72528427027604025</v>
      </c>
    </row>
    <row r="20" spans="1:8" x14ac:dyDescent="0.25">
      <c r="A20">
        <v>3.2000000000000099</v>
      </c>
      <c r="B20">
        <f t="shared" si="0"/>
        <v>6.3383655770862704E-2</v>
      </c>
      <c r="D20">
        <f t="shared" si="1"/>
        <v>0.10006114385631175</v>
      </c>
      <c r="F20">
        <f t="shared" si="2"/>
        <v>0.87761583987745317</v>
      </c>
      <c r="H20">
        <f t="shared" si="3"/>
        <v>0.74638301402126284</v>
      </c>
    </row>
    <row r="21" spans="1:8" x14ac:dyDescent="0.25">
      <c r="A21">
        <v>3.4000000000000101</v>
      </c>
      <c r="B21">
        <f t="shared" si="0"/>
        <v>5.5491405928907889E-2</v>
      </c>
      <c r="D21">
        <f t="shared" si="1"/>
        <v>9.0298050987866807E-2</v>
      </c>
      <c r="F21">
        <f t="shared" si="2"/>
        <v>0.88948152256526303</v>
      </c>
      <c r="H21">
        <f t="shared" si="3"/>
        <v>0.76539819257191555</v>
      </c>
    </row>
    <row r="22" spans="1:8" x14ac:dyDescent="0.25">
      <c r="A22">
        <v>3.6000000000000099</v>
      </c>
      <c r="B22">
        <f t="shared" si="0"/>
        <v>4.8788134709185811E-2</v>
      </c>
      <c r="D22">
        <f t="shared" si="1"/>
        <v>8.1691835551424688E-2</v>
      </c>
      <c r="F22">
        <f t="shared" si="2"/>
        <v>0.89989154824109108</v>
      </c>
      <c r="H22">
        <f t="shared" si="3"/>
        <v>0.7825792977201883</v>
      </c>
    </row>
    <row r="23" spans="1:8" x14ac:dyDescent="0.25">
      <c r="A23">
        <v>3.80000000000001</v>
      </c>
      <c r="B23">
        <f t="shared" si="0"/>
        <v>4.3064618993388676E-2</v>
      </c>
      <c r="D23">
        <f t="shared" si="1"/>
        <v>7.4084200305811199E-2</v>
      </c>
      <c r="F23">
        <f t="shared" si="2"/>
        <v>0.90906200134087356</v>
      </c>
      <c r="H23">
        <f t="shared" si="3"/>
        <v>0.79814144611543769</v>
      </c>
    </row>
    <row r="24" spans="1:8" x14ac:dyDescent="0.25">
      <c r="A24">
        <v>4.0000000000000098</v>
      </c>
      <c r="B24">
        <f t="shared" si="0"/>
        <v>3.8153456511886202E-2</v>
      </c>
      <c r="D24">
        <f t="shared" si="1"/>
        <v>6.7340614389271386E-2</v>
      </c>
      <c r="F24">
        <f t="shared" si="2"/>
        <v>0.91717148099830192</v>
      </c>
      <c r="H24">
        <f t="shared" si="3"/>
        <v>0.81227053657494819</v>
      </c>
    </row>
    <row r="25" spans="1:8" x14ac:dyDescent="0.25">
      <c r="A25">
        <v>4.2000000000000099</v>
      </c>
      <c r="B25">
        <f t="shared" si="0"/>
        <v>3.3919783326583623E-2</v>
      </c>
      <c r="D25">
        <f t="shared" si="1"/>
        <v>6.1346657412596317E-2</v>
      </c>
      <c r="F25">
        <f t="shared" si="2"/>
        <v>0.92436849366536999</v>
      </c>
      <c r="H25">
        <f t="shared" si="3"/>
        <v>0.8251276295921014</v>
      </c>
    </row>
    <row r="26" spans="1:8" x14ac:dyDescent="0.25">
      <c r="A26">
        <v>4.4000000000000101</v>
      </c>
      <c r="B26">
        <f t="shared" si="0"/>
        <v>3.0254235675633054E-2</v>
      </c>
      <c r="D26">
        <f t="shared" si="1"/>
        <v>5.600485970809993E-2</v>
      </c>
      <c r="F26">
        <f t="shared" si="2"/>
        <v>0.93077722496530535</v>
      </c>
      <c r="H26">
        <f t="shared" si="3"/>
        <v>0.83685264523617087</v>
      </c>
    </row>
    <row r="27" spans="1:8" x14ac:dyDescent="0.25">
      <c r="A27">
        <v>4.6000000000000103</v>
      </c>
      <c r="B27">
        <f t="shared" si="0"/>
        <v>2.7067575122188263E-2</v>
      </c>
      <c r="D27">
        <f t="shared" si="1"/>
        <v>5.1232017239424568E-2</v>
      </c>
      <c r="F27">
        <f t="shared" si="2"/>
        <v>0.93650207844951461</v>
      </c>
      <c r="H27">
        <f t="shared" si="3"/>
        <v>0.84756747724195858</v>
      </c>
    </row>
    <row r="28" spans="1:8" x14ac:dyDescent="0.25">
      <c r="A28">
        <v>4.8000000000000096</v>
      </c>
      <c r="B28">
        <f t="shared" si="0"/>
        <v>2.4286554365014333E-2</v>
      </c>
      <c r="D28">
        <f t="shared" si="1"/>
        <v>4.6956931843455244E-2</v>
      </c>
      <c r="F28">
        <f t="shared" si="2"/>
        <v>0.94163126943195241</v>
      </c>
      <c r="H28">
        <f t="shared" si="3"/>
        <v>0.85737861354318401</v>
      </c>
    </row>
    <row r="29" spans="1:8" x14ac:dyDescent="0.25">
      <c r="A29">
        <v>5.0000000000000098</v>
      </c>
      <c r="B29">
        <f t="shared" si="0"/>
        <v>2.1850714830327096E-2</v>
      </c>
      <c r="D29">
        <f t="shared" si="1"/>
        <v>4.3118519542022206E-2</v>
      </c>
      <c r="F29">
        <f t="shared" si="2"/>
        <v>0.94623968954833715</v>
      </c>
      <c r="H29">
        <f t="shared" si="3"/>
        <v>0.86637934262190375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tabSelected="1" workbookViewId="0">
      <selection activeCell="G29" sqref="G29"/>
    </sheetView>
  </sheetViews>
  <sheetFormatPr defaultRowHeight="15" x14ac:dyDescent="0.25"/>
  <cols>
    <col min="4" max="4" width="12" bestFit="1" customWidth="1"/>
  </cols>
  <sheetData>
    <row r="1" spans="1:9" x14ac:dyDescent="0.25">
      <c r="A1" t="s">
        <v>22</v>
      </c>
      <c r="B1">
        <v>0</v>
      </c>
      <c r="C1" t="s">
        <v>23</v>
      </c>
      <c r="D1">
        <v>1</v>
      </c>
      <c r="F1" t="s">
        <v>20</v>
      </c>
      <c r="G1">
        <v>2</v>
      </c>
      <c r="H1" t="s">
        <v>24</v>
      </c>
      <c r="I1">
        <v>1</v>
      </c>
    </row>
    <row r="2" spans="1:9" x14ac:dyDescent="0.25">
      <c r="A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9" x14ac:dyDescent="0.25">
      <c r="A3">
        <v>1</v>
      </c>
      <c r="B3">
        <f ca="1">RAND()*($D$1-$B$1)+$B$1</f>
        <v>8.0282237052368033E-2</v>
      </c>
      <c r="C3">
        <f ca="1">_xlfn.NORM.INV(B3,$G$1,$I$1)</f>
        <v>0.59682437440476832</v>
      </c>
      <c r="D3">
        <v>9.6954315836839111E-3</v>
      </c>
      <c r="E3">
        <f>A3/($A$22+1)</f>
        <v>4.7619047619047616E-2</v>
      </c>
      <c r="F3">
        <f>_xlfn.NORM.S.INV(E3)</f>
        <v>-1.6683911939470788</v>
      </c>
      <c r="G3">
        <f>(D3-$G$1)/$I$1</f>
        <v>-1.9903045684163161</v>
      </c>
    </row>
    <row r="4" spans="1:9" x14ac:dyDescent="0.25">
      <c r="A4">
        <v>2</v>
      </c>
      <c r="B4">
        <f t="shared" ref="B4:B19" ca="1" si="0">RAND()*($D$1-$B$1)+$B$1</f>
        <v>0.77985818619910419</v>
      </c>
      <c r="C4">
        <f t="shared" ref="C4:C22" ca="1" si="1">_xlfn.NORM.INV(B4,$G$1,$I$1)</f>
        <v>2.7717143534627424</v>
      </c>
      <c r="D4">
        <v>3.423535585813009E-2</v>
      </c>
      <c r="E4">
        <f t="shared" ref="E4:E22" si="2">A4/($A$22+1)</f>
        <v>9.5238095238095233E-2</v>
      </c>
      <c r="F4">
        <f t="shared" ref="F4:F22" si="3">_xlfn.NORM.S.INV(E4)</f>
        <v>-1.3091717167857773</v>
      </c>
      <c r="G4">
        <f t="shared" ref="G4:G22" si="4">(D4-$G$1)/$I$1</f>
        <v>-1.9657646441418699</v>
      </c>
    </row>
    <row r="5" spans="1:9" x14ac:dyDescent="0.25">
      <c r="A5">
        <v>3</v>
      </c>
      <c r="B5">
        <f t="shared" ca="1" si="0"/>
        <v>0.33900954574090381</v>
      </c>
      <c r="C5">
        <f t="shared" ca="1" si="1"/>
        <v>1.5848322305888545</v>
      </c>
      <c r="D5">
        <v>0.93272100063424768</v>
      </c>
      <c r="E5">
        <f t="shared" si="2"/>
        <v>0.14285714285714285</v>
      </c>
      <c r="F5">
        <f t="shared" si="3"/>
        <v>-1.0675705238781419</v>
      </c>
      <c r="G5">
        <f t="shared" si="4"/>
        <v>-1.0672789993657523</v>
      </c>
    </row>
    <row r="6" spans="1:9" x14ac:dyDescent="0.25">
      <c r="A6">
        <v>4</v>
      </c>
      <c r="B6">
        <f t="shared" ca="1" si="0"/>
        <v>0.61458592330518313</v>
      </c>
      <c r="C6">
        <f t="shared" ca="1" si="1"/>
        <v>2.2912918064496992</v>
      </c>
      <c r="D6">
        <v>0.97941563895168837</v>
      </c>
      <c r="E6">
        <f t="shared" si="2"/>
        <v>0.19047619047619047</v>
      </c>
      <c r="F6">
        <f t="shared" si="3"/>
        <v>-0.87614284924684116</v>
      </c>
      <c r="G6">
        <f t="shared" si="4"/>
        <v>-1.0205843610483116</v>
      </c>
    </row>
    <row r="7" spans="1:9" x14ac:dyDescent="0.25">
      <c r="A7">
        <v>5</v>
      </c>
      <c r="B7">
        <f t="shared" ca="1" si="0"/>
        <v>0.98043969261678254</v>
      </c>
      <c r="C7">
        <f t="shared" ca="1" si="1"/>
        <v>4.0629159465662541</v>
      </c>
      <c r="D7">
        <v>1.1848285788157145</v>
      </c>
      <c r="E7">
        <f t="shared" si="2"/>
        <v>0.23809523809523808</v>
      </c>
      <c r="F7">
        <f t="shared" si="3"/>
        <v>-0.71244303238948903</v>
      </c>
      <c r="G7">
        <f t="shared" si="4"/>
        <v>-0.81517142118428554</v>
      </c>
    </row>
    <row r="8" spans="1:9" x14ac:dyDescent="0.25">
      <c r="A8">
        <v>6</v>
      </c>
      <c r="B8">
        <f t="shared" ca="1" si="0"/>
        <v>0.33159922648329976</v>
      </c>
      <c r="C8">
        <f t="shared" ca="1" si="1"/>
        <v>1.5644985034641306</v>
      </c>
      <c r="D8">
        <v>1.4251990377231598</v>
      </c>
      <c r="E8">
        <f t="shared" si="2"/>
        <v>0.2857142857142857</v>
      </c>
      <c r="F8">
        <f t="shared" si="3"/>
        <v>-0.56594882193286311</v>
      </c>
      <c r="G8">
        <f t="shared" si="4"/>
        <v>-0.57480096227684019</v>
      </c>
    </row>
    <row r="9" spans="1:9" x14ac:dyDescent="0.25">
      <c r="A9">
        <v>7</v>
      </c>
      <c r="B9">
        <f t="shared" ca="1" si="0"/>
        <v>0.89906232723470436</v>
      </c>
      <c r="C9">
        <f t="shared" ca="1" si="1"/>
        <v>3.2762268338740763</v>
      </c>
      <c r="D9">
        <v>1.6245012865517325</v>
      </c>
      <c r="E9">
        <f t="shared" si="2"/>
        <v>0.33333333333333331</v>
      </c>
      <c r="F9">
        <f t="shared" si="3"/>
        <v>-0.43072729929545767</v>
      </c>
      <c r="G9">
        <f t="shared" si="4"/>
        <v>-0.37549871344826746</v>
      </c>
    </row>
    <row r="10" spans="1:9" x14ac:dyDescent="0.25">
      <c r="A10">
        <v>8</v>
      </c>
      <c r="B10">
        <f t="shared" ca="1" si="0"/>
        <v>0.62479439584338703</v>
      </c>
      <c r="C10">
        <f t="shared" ca="1" si="1"/>
        <v>2.3180971989140975</v>
      </c>
      <c r="D10">
        <v>2.0488255749909809</v>
      </c>
      <c r="E10">
        <f t="shared" si="2"/>
        <v>0.38095238095238093</v>
      </c>
      <c r="F10">
        <f t="shared" si="3"/>
        <v>-0.30298044805620661</v>
      </c>
      <c r="G10">
        <f t="shared" si="4"/>
        <v>4.8825574990980947E-2</v>
      </c>
    </row>
    <row r="11" spans="1:9" x14ac:dyDescent="0.25">
      <c r="A11">
        <v>9</v>
      </c>
      <c r="B11">
        <f t="shared" ca="1" si="0"/>
        <v>0.36913305277900987</v>
      </c>
      <c r="C11">
        <f t="shared" ca="1" si="1"/>
        <v>1.6658496472662305</v>
      </c>
      <c r="D11">
        <v>2.1145673233728415</v>
      </c>
      <c r="E11">
        <f t="shared" si="2"/>
        <v>0.42857142857142855</v>
      </c>
      <c r="F11">
        <f t="shared" si="3"/>
        <v>-0.18001236979270516</v>
      </c>
      <c r="G11">
        <f t="shared" si="4"/>
        <v>0.11456732337284148</v>
      </c>
    </row>
    <row r="12" spans="1:9" x14ac:dyDescent="0.25">
      <c r="A12">
        <v>10</v>
      </c>
      <c r="B12">
        <f t="shared" ca="1" si="0"/>
        <v>0.77840100220466835</v>
      </c>
      <c r="C12">
        <f t="shared" ca="1" si="1"/>
        <v>2.7668041045952747</v>
      </c>
      <c r="D12">
        <v>2.3029712517497547</v>
      </c>
      <c r="E12">
        <f t="shared" si="2"/>
        <v>0.47619047619047616</v>
      </c>
      <c r="F12">
        <f t="shared" si="3"/>
        <v>-5.9717099785322879E-2</v>
      </c>
      <c r="G12">
        <f t="shared" si="4"/>
        <v>0.3029712517497547</v>
      </c>
    </row>
    <row r="13" spans="1:9" x14ac:dyDescent="0.25">
      <c r="A13">
        <v>11</v>
      </c>
      <c r="B13">
        <f t="shared" ca="1" si="0"/>
        <v>0.33299145022252474</v>
      </c>
      <c r="C13">
        <f t="shared" ca="1" si="1"/>
        <v>1.5683322369438568</v>
      </c>
      <c r="D13">
        <v>2.386387286872258</v>
      </c>
      <c r="E13">
        <f t="shared" si="2"/>
        <v>0.52380952380952384</v>
      </c>
      <c r="F13">
        <f t="shared" si="3"/>
        <v>5.9717099785322879E-2</v>
      </c>
      <c r="G13">
        <f t="shared" si="4"/>
        <v>0.38638728687225798</v>
      </c>
    </row>
    <row r="14" spans="1:9" x14ac:dyDescent="0.25">
      <c r="A14">
        <v>12</v>
      </c>
      <c r="B14">
        <f t="shared" ca="1" si="0"/>
        <v>0.38284459289934258</v>
      </c>
      <c r="C14">
        <f t="shared" ca="1" si="1"/>
        <v>1.7019816859558701</v>
      </c>
      <c r="D14">
        <v>2.4703625041733859</v>
      </c>
      <c r="E14">
        <f t="shared" si="2"/>
        <v>0.5714285714285714</v>
      </c>
      <c r="F14">
        <f t="shared" si="3"/>
        <v>0.18001236979270496</v>
      </c>
      <c r="G14">
        <f t="shared" si="4"/>
        <v>0.47036250417338588</v>
      </c>
    </row>
    <row r="15" spans="1:9" x14ac:dyDescent="0.25">
      <c r="A15">
        <v>13</v>
      </c>
      <c r="B15">
        <f t="shared" ca="1" si="0"/>
        <v>0.62050864430845198</v>
      </c>
      <c r="C15">
        <f t="shared" ca="1" si="1"/>
        <v>2.3068169427878797</v>
      </c>
      <c r="D15">
        <v>2.5396851177662318</v>
      </c>
      <c r="E15">
        <f t="shared" si="2"/>
        <v>0.61904761904761907</v>
      </c>
      <c r="F15">
        <f t="shared" si="3"/>
        <v>0.30298044805620661</v>
      </c>
      <c r="G15">
        <f t="shared" si="4"/>
        <v>0.53968511776623185</v>
      </c>
    </row>
    <row r="16" spans="1:9" x14ac:dyDescent="0.25">
      <c r="A16">
        <v>14</v>
      </c>
      <c r="B16">
        <f t="shared" ca="1" si="0"/>
        <v>0.70068939449733447</v>
      </c>
      <c r="C16">
        <f t="shared" ca="1" si="1"/>
        <v>2.5263843155691914</v>
      </c>
      <c r="D16">
        <v>2.7308648583919037</v>
      </c>
      <c r="E16">
        <f t="shared" si="2"/>
        <v>0.66666666666666663</v>
      </c>
      <c r="F16">
        <f t="shared" si="3"/>
        <v>0.4307272992954575</v>
      </c>
      <c r="G16">
        <f t="shared" si="4"/>
        <v>0.73086485839190374</v>
      </c>
    </row>
    <row r="17" spans="1:7" x14ac:dyDescent="0.25">
      <c r="A17">
        <v>15</v>
      </c>
      <c r="B17">
        <f t="shared" ca="1" si="0"/>
        <v>0.71874383089110461</v>
      </c>
      <c r="C17">
        <f t="shared" ca="1" si="1"/>
        <v>2.5791138753607812</v>
      </c>
      <c r="D17">
        <v>2.7412001174109184</v>
      </c>
      <c r="E17">
        <f t="shared" si="2"/>
        <v>0.7142857142857143</v>
      </c>
      <c r="F17">
        <f t="shared" si="3"/>
        <v>0.56594882193286311</v>
      </c>
      <c r="G17">
        <f t="shared" si="4"/>
        <v>0.7412001174109184</v>
      </c>
    </row>
    <row r="18" spans="1:7" x14ac:dyDescent="0.25">
      <c r="A18">
        <v>16</v>
      </c>
      <c r="B18">
        <f t="shared" ca="1" si="0"/>
        <v>0.31759322778205568</v>
      </c>
      <c r="C18">
        <f t="shared" ca="1" si="1"/>
        <v>1.5255603940635738</v>
      </c>
      <c r="D18">
        <v>2.7830514439055385</v>
      </c>
      <c r="E18">
        <f t="shared" si="2"/>
        <v>0.76190476190476186</v>
      </c>
      <c r="F18">
        <f t="shared" si="3"/>
        <v>0.71244303238948892</v>
      </c>
      <c r="G18">
        <f t="shared" si="4"/>
        <v>0.78305144390553849</v>
      </c>
    </row>
    <row r="19" spans="1:7" x14ac:dyDescent="0.25">
      <c r="A19">
        <v>17</v>
      </c>
      <c r="B19">
        <f t="shared" ca="1" si="0"/>
        <v>0.63624873923089831</v>
      </c>
      <c r="C19">
        <f t="shared" ca="1" si="1"/>
        <v>2.3484496488251243</v>
      </c>
      <c r="D19">
        <v>2.81790699824945</v>
      </c>
      <c r="E19">
        <f t="shared" si="2"/>
        <v>0.80952380952380953</v>
      </c>
      <c r="F19">
        <f t="shared" si="3"/>
        <v>0.87614284924684116</v>
      </c>
      <c r="G19">
        <f t="shared" si="4"/>
        <v>0.81790699824945001</v>
      </c>
    </row>
    <row r="20" spans="1:7" x14ac:dyDescent="0.25">
      <c r="A20">
        <v>18</v>
      </c>
      <c r="B20">
        <f t="shared" ref="B20:B22" ca="1" si="5">RAND()*($D$1-$B$1)+$B$1</f>
        <v>0.20870146637765319</v>
      </c>
      <c r="C20">
        <f t="shared" ca="1" si="1"/>
        <v>1.189064883911821</v>
      </c>
      <c r="D20">
        <v>3.0799445367910954</v>
      </c>
      <c r="E20">
        <f t="shared" si="2"/>
        <v>0.8571428571428571</v>
      </c>
      <c r="F20">
        <f t="shared" si="3"/>
        <v>1.0675705238781419</v>
      </c>
      <c r="G20">
        <f t="shared" si="4"/>
        <v>1.0799445367910954</v>
      </c>
    </row>
    <row r="21" spans="1:7" x14ac:dyDescent="0.25">
      <c r="A21">
        <v>19</v>
      </c>
      <c r="B21">
        <f t="shared" ca="1" si="5"/>
        <v>0.28041994002162951</v>
      </c>
      <c r="C21">
        <f t="shared" ca="1" si="1"/>
        <v>1.4184055468672523</v>
      </c>
      <c r="D21">
        <v>3.1029495113534855</v>
      </c>
      <c r="E21">
        <f t="shared" si="2"/>
        <v>0.90476190476190477</v>
      </c>
      <c r="F21">
        <f t="shared" si="3"/>
        <v>1.3091717167857773</v>
      </c>
      <c r="G21">
        <f t="shared" si="4"/>
        <v>1.1029495113534855</v>
      </c>
    </row>
    <row r="22" spans="1:7" x14ac:dyDescent="0.25">
      <c r="A22">
        <v>20</v>
      </c>
      <c r="B22">
        <f t="shared" ca="1" si="5"/>
        <v>0.38301066390304472</v>
      </c>
      <c r="C22">
        <f t="shared" ca="1" si="1"/>
        <v>1.7024168384844995</v>
      </c>
      <c r="D22">
        <v>3.802623562989222</v>
      </c>
      <c r="E22">
        <f t="shared" si="2"/>
        <v>0.95238095238095233</v>
      </c>
      <c r="F22">
        <f t="shared" si="3"/>
        <v>1.6683911939470786</v>
      </c>
      <c r="G22">
        <f t="shared" si="4"/>
        <v>1.802623562989222</v>
      </c>
    </row>
    <row r="24" spans="1:7" x14ac:dyDescent="0.25">
      <c r="C24" t="s">
        <v>30</v>
      </c>
      <c r="D24">
        <f>AVERAGE(D3:D22)</f>
        <v>2.0555968209067714</v>
      </c>
    </row>
    <row r="25" spans="1:7" x14ac:dyDescent="0.25">
      <c r="C25" t="s">
        <v>31</v>
      </c>
      <c r="D25">
        <f>_xlfn.STDEV.S(D3:D22)</f>
        <v>1.0220544018505331</v>
      </c>
    </row>
  </sheetData>
  <sortState xmlns:xlrd2="http://schemas.microsoft.com/office/spreadsheetml/2017/richdata2" ref="D3:D2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Zad1 rozkl.normalny</vt:lpstr>
      <vt:lpstr>Zad2 rozkl.lognorm</vt:lpstr>
      <vt:lpstr>Zad3 rozkl.Gumbela I</vt:lpstr>
      <vt:lpstr>S1</vt:lpstr>
      <vt:lpstr>S2_rozkł.norm</vt:lpstr>
      <vt:lpstr>S2.rozkł.lognorm</vt:lpstr>
      <vt:lpstr>S3.Arkusz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</dc:creator>
  <cp:keywords/>
  <dc:description/>
  <cp:lastModifiedBy>Aleksander Franus</cp:lastModifiedBy>
  <cp:revision/>
  <dcterms:created xsi:type="dcterms:W3CDTF">2018-10-24T19:03:37Z</dcterms:created>
  <dcterms:modified xsi:type="dcterms:W3CDTF">2019-10-14T21:22:11Z</dcterms:modified>
  <cp:category/>
  <cp:contentStatus/>
</cp:coreProperties>
</file>