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\MUCTR\MUCTR-Chemestry\lab7\"/>
    </mc:Choice>
  </mc:AlternateContent>
  <xr:revisionPtr revIDLastSave="0" documentId="13_ncr:1_{8FE5DA61-AD1B-4C5E-A829-9BEFB155942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0" i="1" l="1"/>
  <c r="C58" i="1"/>
  <c r="F47" i="1"/>
  <c r="C48" i="1" s="1"/>
  <c r="C27" i="1" s="1"/>
  <c r="E47" i="1"/>
  <c r="E41" i="1"/>
  <c r="E40" i="1"/>
  <c r="C26" i="1"/>
  <c r="C25" i="1"/>
  <c r="C16" i="1"/>
  <c r="C17" i="1" s="1"/>
  <c r="C18" i="1" s="1"/>
  <c r="C13" i="1"/>
  <c r="D21" i="1"/>
  <c r="C63" i="1" l="1"/>
  <c r="D22" i="1"/>
  <c r="C49" i="1"/>
  <c r="C52" i="1" s="1"/>
  <c r="C29" i="1" l="1"/>
  <c r="C28" i="1"/>
  <c r="C30" i="1" l="1"/>
  <c r="F30" i="1"/>
</calcChain>
</file>

<file path=xl/sharedStrings.xml><?xml version="1.0" encoding="utf-8"?>
<sst xmlns="http://schemas.openxmlformats.org/spreadsheetml/2006/main" count="71" uniqueCount="68">
  <si>
    <t>Field</t>
  </si>
  <si>
    <t>Value</t>
  </si>
  <si>
    <t>Case number in catalogue</t>
  </si>
  <si>
    <t>Reactor</t>
  </si>
  <si>
    <t>type</t>
  </si>
  <si>
    <t>fixed bed</t>
  </si>
  <si>
    <t xml:space="preserve">min </t>
  </si>
  <si>
    <t>max</t>
  </si>
  <si>
    <t>mean</t>
  </si>
  <si>
    <t>dparticle range, mkm</t>
  </si>
  <si>
    <t>diameter, inner, m</t>
  </si>
  <si>
    <t>diameter, outer, m</t>
  </si>
  <si>
    <t>wall thickness, m</t>
  </si>
  <si>
    <t>l, m</t>
  </si>
  <si>
    <t>R, inner, m</t>
  </si>
  <si>
    <t>S, m2</t>
  </si>
  <si>
    <t>Vr, m3</t>
  </si>
  <si>
    <r>
      <rPr>
        <sz val="11"/>
        <color rgb="FF000000"/>
        <rFont val="Times New Roman"/>
        <family val="1"/>
        <charset val="204"/>
      </rPr>
      <t xml:space="preserve">layer porosity, </t>
    </r>
    <r>
      <rPr>
        <sz val="11"/>
        <color rgb="FF000000"/>
        <rFont val="Calibri"/>
        <family val="2"/>
        <charset val="204"/>
      </rPr>
      <t>ε</t>
    </r>
  </si>
  <si>
    <t>V cat (with intra pores)</t>
  </si>
  <si>
    <t>Plug-Flow</t>
  </si>
  <si>
    <t>d1/dpart</t>
  </si>
  <si>
    <t>&gt;10</t>
  </si>
  <si>
    <t>Froment, G. F.; Bischoff, K. B. Chemical Reactor Analysis and</t>
  </si>
  <si>
    <t>l/dpart</t>
  </si>
  <si>
    <t>&gt;50</t>
  </si>
  <si>
    <t>Design; Wiley: New York, 1990.</t>
  </si>
  <si>
    <t>Flow</t>
  </si>
  <si>
    <t>flow, ml/min (STP)</t>
  </si>
  <si>
    <t>flow, m3/s (STP)</t>
  </si>
  <si>
    <t>flow, mol/s</t>
  </si>
  <si>
    <t>G, kg/s</t>
  </si>
  <si>
    <t>G/4, kg/s</t>
  </si>
  <si>
    <t>v superficial (STP), m/s</t>
  </si>
  <si>
    <t>tau, s</t>
  </si>
  <si>
    <t>v physical (STP), m/s</t>
  </si>
  <si>
    <t>Mixture</t>
  </si>
  <si>
    <t>Molar mass</t>
  </si>
  <si>
    <t>Molar parts</t>
  </si>
  <si>
    <t>Composition</t>
  </si>
  <si>
    <t>Name</t>
  </si>
  <si>
    <t>g/m3</t>
  </si>
  <si>
    <t>kg/m3</t>
  </si>
  <si>
    <t>Gas 1</t>
  </si>
  <si>
    <t>Gas 2</t>
  </si>
  <si>
    <t>O2</t>
  </si>
  <si>
    <t>Gas 3</t>
  </si>
  <si>
    <t>Gas 4</t>
  </si>
  <si>
    <t>Gas 5</t>
  </si>
  <si>
    <t>Gas 6</t>
  </si>
  <si>
    <t>Gas 7</t>
  </si>
  <si>
    <t>Gas 8, inert</t>
  </si>
  <si>
    <t>N2</t>
  </si>
  <si>
    <t>M mean, g/mol</t>
  </si>
  <si>
    <t>M mean, kg/mol</t>
  </si>
  <si>
    <t>ST</t>
  </si>
  <si>
    <t>IUPAC, now</t>
  </si>
  <si>
    <t>SP</t>
  </si>
  <si>
    <t>Density (STP), kg/m3</t>
  </si>
  <si>
    <t>(pM/RT)</t>
  </si>
  <si>
    <t>Catalyst</t>
  </si>
  <si>
    <t>m cat, g</t>
  </si>
  <si>
    <t>m cat, kg</t>
  </si>
  <si>
    <t>F BET, m2</t>
  </si>
  <si>
    <t>cat act surf area, m2</t>
  </si>
  <si>
    <t>m2/m3</t>
  </si>
  <si>
    <t>Ni</t>
  </si>
  <si>
    <t>S BET, m2/g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</si>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</sst>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"/>
    <numFmt numFmtId="166" formatCode="0.00000E+00"/>
    <numFmt numFmtId="167" formatCode="0.000E+00"/>
    <numFmt numFmtId="168" formatCode="0.000"/>
  </numFmts>
  <fonts count="25" x14ac:knownFonts="1">
    <font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u/>
      <sz val="11"/>
      <color rgb="FF000000"/>
      <name val="Calibri"/>
      <family val="1"/>
      <charset val="204"/>
    </font>
    <font>
      <b/>
      <sz val="11"/>
      <color rgb="FF000000"/>
      <name val="Calibri"/>
      <family val="1"/>
      <charset val="204"/>
    </font>
    <font>
      <b/>
      <sz val="11"/>
      <color rgb="FF00B0F0"/>
      <name val="Times New Roman"/>
      <family val="1"/>
      <charset val="204"/>
    </font>
    <font>
      <sz val="11"/>
      <color rgb="FF00B0F0"/>
      <name val="Times New Roman"/>
      <family val="2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70C0"/>
      <name val="Calibri"/>
      <family val="2"/>
      <charset val="204"/>
    </font>
    <font>
      <u/>
      <sz val="11"/>
      <color rgb="FF000000"/>
      <name val="Calibri"/>
      <family val="2"/>
      <charset val="204"/>
    </font>
    <font>
      <b/>
      <sz val="11"/>
      <color rgb="FF00B0F0"/>
      <name val="Calibri"/>
      <family val="2"/>
      <charset val="204"/>
    </font>
    <font>
      <sz val="11"/>
      <color rgb="FF000000"/>
      <name val="Calibri"/>
      <family val="1"/>
      <charset val="204"/>
    </font>
    <font>
      <sz val="11"/>
      <color rgb="FF0070C0"/>
      <name val="Calibri"/>
      <family val="2"/>
      <charset val="204"/>
    </font>
    <font>
      <sz val="11"/>
      <color rgb="FF00B0F0"/>
      <name val="Calibri"/>
      <family val="2"/>
      <charset val="204"/>
    </font>
    <font>
      <i/>
      <sz val="11"/>
      <color rgb="FF000000"/>
      <name val="Calibri"/>
      <family val="1"/>
      <charset val="204"/>
    </font>
    <font>
      <i/>
      <sz val="11"/>
      <color rgb="FF000000"/>
      <name val="Calibri"/>
      <family val="2"/>
      <charset val="204"/>
    </font>
    <font>
      <sz val="12"/>
      <name val="Times New Roman"/>
      <family val="1"/>
      <charset val="1"/>
    </font>
    <font>
      <sz val="11"/>
      <color rgb="FFFFC00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i/>
      <sz val="11"/>
      <color rgb="FF00B0F0"/>
      <name val="Calibri"/>
      <family val="1"/>
      <charset val="204"/>
    </font>
    <font>
      <i/>
      <sz val="11"/>
      <name val="Calibri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D0CECE"/>
      </patternFill>
    </fill>
    <fill>
      <patternFill patternType="solid">
        <fgColor rgb="FFFFFF00"/>
        <bgColor rgb="FFD0CE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12" fillId="0" borderId="0" xfId="0" applyFont="1"/>
    <xf numFmtId="0" fontId="13" fillId="2" borderId="0" xfId="0" applyFont="1" applyFill="1"/>
    <xf numFmtId="0" fontId="14" fillId="0" borderId="0" xfId="0" applyFont="1" applyAlignment="1">
      <alignment horizontal="left"/>
    </xf>
    <xf numFmtId="0" fontId="15" fillId="0" borderId="0" xfId="0" applyFont="1"/>
    <xf numFmtId="0" fontId="11" fillId="0" borderId="0" xfId="0" applyFont="1"/>
    <xf numFmtId="11" fontId="16" fillId="0" borderId="0" xfId="0" applyNumberFormat="1" applyFont="1"/>
    <xf numFmtId="0" fontId="0" fillId="2" borderId="0" xfId="0" applyFill="1"/>
    <xf numFmtId="0" fontId="17" fillId="0" borderId="0" xfId="0" applyFon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0" fontId="20" fillId="0" borderId="0" xfId="0" applyFont="1"/>
    <xf numFmtId="0" fontId="21" fillId="0" borderId="0" xfId="0" applyFont="1"/>
    <xf numFmtId="11" fontId="11" fillId="0" borderId="0" xfId="0" applyNumberFormat="1" applyFont="1"/>
    <xf numFmtId="11" fontId="0" fillId="0" borderId="0" xfId="0" applyNumberFormat="1"/>
    <xf numFmtId="165" fontId="17" fillId="0" borderId="0" xfId="0" applyNumberFormat="1" applyFont="1"/>
    <xf numFmtId="11" fontId="15" fillId="0" borderId="0" xfId="0" applyNumberFormat="1" applyFont="1"/>
    <xf numFmtId="0" fontId="0" fillId="0" borderId="0" xfId="0" applyAlignment="1">
      <alignment horizontal="right"/>
    </xf>
    <xf numFmtId="11" fontId="17" fillId="0" borderId="0" xfId="0" applyNumberFormat="1" applyFont="1"/>
    <xf numFmtId="11" fontId="21" fillId="0" borderId="0" xfId="0" applyNumberFormat="1" applyFont="1"/>
    <xf numFmtId="0" fontId="22" fillId="0" borderId="0" xfId="0" applyFont="1"/>
    <xf numFmtId="166" fontId="0" fillId="0" borderId="0" xfId="0" applyNumberFormat="1"/>
    <xf numFmtId="167" fontId="0" fillId="0" borderId="0" xfId="0" applyNumberFormat="1"/>
    <xf numFmtId="168" fontId="23" fillId="0" borderId="0" xfId="0" applyNumberFormat="1" applyFont="1"/>
    <xf numFmtId="0" fontId="24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/>
    <xf numFmtId="11" fontId="16" fillId="0" borderId="0" xfId="0" applyNumberFormat="1" applyFont="1" applyFill="1"/>
    <xf numFmtId="11" fontId="0" fillId="0" borderId="0" xfId="0" applyNumberFormat="1" applyFill="1"/>
    <xf numFmtId="0" fontId="17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164" fontId="0" fillId="0" borderId="0" xfId="0" applyNumberFormat="1" applyFont="1" applyFill="1"/>
    <xf numFmtId="165" fontId="0" fillId="0" borderId="0" xfId="0" applyNumberFormat="1" applyFill="1"/>
    <xf numFmtId="0" fontId="19" fillId="0" borderId="0" xfId="0" applyFont="1" applyFill="1"/>
    <xf numFmtId="0" fontId="16" fillId="0" borderId="0" xfId="0" applyFont="1" applyFill="1"/>
    <xf numFmtId="0" fontId="20" fillId="0" borderId="0" xfId="0" applyFont="1" applyFill="1"/>
    <xf numFmtId="0" fontId="21" fillId="0" borderId="0" xfId="0" applyFont="1" applyFill="1"/>
    <xf numFmtId="11" fontId="11" fillId="0" borderId="0" xfId="0" applyNumberFormat="1" applyFont="1" applyFill="1"/>
    <xf numFmtId="165" fontId="17" fillId="0" borderId="0" xfId="0" applyNumberFormat="1" applyFont="1" applyFill="1"/>
    <xf numFmtId="11" fontId="15" fillId="0" borderId="0" xfId="0" applyNumberFormat="1" applyFont="1" applyFill="1"/>
    <xf numFmtId="11" fontId="0" fillId="0" borderId="0" xfId="0" applyNumberFormat="1" applyFont="1" applyFill="1"/>
    <xf numFmtId="0" fontId="0" fillId="0" borderId="0" xfId="0" applyFill="1" applyAlignment="1">
      <alignment horizontal="right"/>
    </xf>
    <xf numFmtId="11" fontId="17" fillId="0" borderId="0" xfId="0" applyNumberFormat="1" applyFont="1" applyFill="1"/>
    <xf numFmtId="11" fontId="21" fillId="0" borderId="0" xfId="0" applyNumberFormat="1" applyFont="1" applyFill="1"/>
    <xf numFmtId="0" fontId="22" fillId="0" borderId="0" xfId="0" applyFont="1" applyFill="1"/>
    <xf numFmtId="0" fontId="0" fillId="0" borderId="0" xfId="0" applyFont="1" applyFill="1" applyAlignment="1">
      <alignment wrapText="1"/>
    </xf>
    <xf numFmtId="166" fontId="0" fillId="0" borderId="0" xfId="0" applyNumberFormat="1" applyFill="1"/>
    <xf numFmtId="167" fontId="0" fillId="0" borderId="0" xfId="0" applyNumberFormat="1" applyFill="1"/>
    <xf numFmtId="168" fontId="23" fillId="0" borderId="0" xfId="0" applyNumberFormat="1" applyFont="1" applyFill="1"/>
    <xf numFmtId="0" fontId="24" fillId="0" borderId="0" xfId="0" applyFont="1" applyFill="1"/>
    <xf numFmtId="0" fontId="1" fillId="0" borderId="0" xfId="1" applyFont="1" applyFill="1" applyBorder="1" applyAlignment="1" applyProtection="1">
      <alignment wrapText="1"/>
    </xf>
    <xf numFmtId="0" fontId="1" fillId="0" borderId="0" xfId="1" applyFont="1" applyFill="1" applyBorder="1" applyAlignment="1" applyProtection="1">
      <alignment horizontal="center" wrapText="1"/>
    </xf>
    <xf numFmtId="2" fontId="11" fillId="0" borderId="0" xfId="0" applyNumberFormat="1" applyFont="1"/>
    <xf numFmtId="11" fontId="0" fillId="3" borderId="0" xfId="0" applyNumberFormat="1" applyFont="1" applyFill="1"/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K576"/>
  <sheetViews>
    <sheetView tabSelected="1" topLeftCell="A43" zoomScaleNormal="100" workbookViewId="0">
      <selection activeCell="C60" sqref="C60"/>
    </sheetView>
  </sheetViews>
  <sheetFormatPr defaultRowHeight="15" x14ac:dyDescent="0.25"/>
  <cols>
    <col min="1" max="1" width="8.5703125" customWidth="1"/>
    <col min="2" max="2" width="19.85546875" customWidth="1"/>
    <col min="3" max="3" width="14.5703125" customWidth="1"/>
    <col min="4" max="4" width="8.7109375" customWidth="1"/>
    <col min="5" max="14" width="8.5703125" customWidth="1"/>
    <col min="15" max="15" width="10.42578125" customWidth="1"/>
    <col min="16" max="1025" width="8.5703125" customWidth="1"/>
  </cols>
  <sheetData>
    <row r="1" spans="2:63" ht="13.9" customHeight="1" x14ac:dyDescent="0.25">
      <c r="B1" s="79"/>
      <c r="C1" s="79"/>
      <c r="D1" s="79"/>
      <c r="E1" s="79"/>
      <c r="F1" s="79"/>
      <c r="G1" s="79"/>
      <c r="H1" s="79"/>
      <c r="I1" s="79"/>
      <c r="L1" s="38"/>
      <c r="M1" s="38"/>
      <c r="N1" s="80"/>
      <c r="O1" s="80"/>
      <c r="P1" s="80"/>
      <c r="Q1" s="80"/>
      <c r="R1" s="80"/>
      <c r="S1" s="80"/>
      <c r="T1" s="80"/>
      <c r="U1" s="80"/>
      <c r="V1" s="38"/>
      <c r="W1" s="38"/>
      <c r="X1" s="38"/>
      <c r="Y1" s="38"/>
      <c r="Z1" s="80"/>
      <c r="AA1" s="80"/>
      <c r="AB1" s="80"/>
      <c r="AC1" s="80"/>
      <c r="AD1" s="80"/>
      <c r="AE1" s="80"/>
      <c r="AF1" s="80"/>
      <c r="AG1" s="80"/>
      <c r="AH1" s="38"/>
      <c r="AI1" s="38"/>
      <c r="AJ1" s="38"/>
      <c r="AK1" s="38"/>
      <c r="AL1" s="80"/>
      <c r="AM1" s="80"/>
      <c r="AN1" s="80"/>
      <c r="AO1" s="80"/>
      <c r="AP1" s="80"/>
      <c r="AQ1" s="80"/>
      <c r="AR1" s="80"/>
      <c r="AS1" s="80"/>
      <c r="AT1" s="38"/>
      <c r="AU1" s="38"/>
      <c r="AV1" s="38"/>
      <c r="AW1" s="38"/>
      <c r="AX1" s="38"/>
      <c r="AY1" s="38"/>
      <c r="AZ1" s="80"/>
      <c r="BA1" s="80"/>
      <c r="BB1" s="80"/>
      <c r="BC1" s="80"/>
      <c r="BD1" s="80"/>
      <c r="BE1" s="80"/>
      <c r="BF1" s="80"/>
      <c r="BG1" s="80"/>
      <c r="BH1" s="38"/>
      <c r="BI1" s="38"/>
      <c r="BJ1" s="38"/>
      <c r="BK1" s="38"/>
    </row>
    <row r="2" spans="2:63" x14ac:dyDescent="0.25">
      <c r="B2" s="79"/>
      <c r="C2" s="79"/>
      <c r="D2" s="79"/>
      <c r="E2" s="79"/>
      <c r="F2" s="79"/>
      <c r="G2" s="79"/>
      <c r="H2" s="79"/>
      <c r="I2" s="79"/>
      <c r="L2" s="38"/>
      <c r="M2" s="38"/>
      <c r="N2" s="80"/>
      <c r="O2" s="80"/>
      <c r="P2" s="80"/>
      <c r="Q2" s="80"/>
      <c r="R2" s="80"/>
      <c r="S2" s="80"/>
      <c r="T2" s="80"/>
      <c r="U2" s="80"/>
      <c r="V2" s="38"/>
      <c r="W2" s="38"/>
      <c r="X2" s="38"/>
      <c r="Y2" s="38"/>
      <c r="Z2" s="80"/>
      <c r="AA2" s="80"/>
      <c r="AB2" s="80"/>
      <c r="AC2" s="80"/>
      <c r="AD2" s="80"/>
      <c r="AE2" s="80"/>
      <c r="AF2" s="80"/>
      <c r="AG2" s="80"/>
      <c r="AH2" s="38"/>
      <c r="AI2" s="38"/>
      <c r="AJ2" s="38"/>
      <c r="AK2" s="38"/>
      <c r="AL2" s="80"/>
      <c r="AM2" s="80"/>
      <c r="AN2" s="80"/>
      <c r="AO2" s="80"/>
      <c r="AP2" s="80"/>
      <c r="AQ2" s="80"/>
      <c r="AR2" s="80"/>
      <c r="AS2" s="80"/>
      <c r="AT2" s="38"/>
      <c r="AU2" s="38"/>
      <c r="AV2" s="38"/>
      <c r="AW2" s="38"/>
      <c r="AX2" s="38"/>
      <c r="AY2" s="38"/>
      <c r="AZ2" s="80"/>
      <c r="BA2" s="80"/>
      <c r="BB2" s="80"/>
      <c r="BC2" s="80"/>
      <c r="BD2" s="80"/>
      <c r="BE2" s="80"/>
      <c r="BF2" s="80"/>
      <c r="BG2" s="80"/>
      <c r="BH2" s="38"/>
      <c r="BI2" s="38"/>
      <c r="BJ2" s="38"/>
      <c r="BK2" s="38"/>
    </row>
    <row r="3" spans="2:63" x14ac:dyDescent="0.25">
      <c r="B3" s="79"/>
      <c r="C3" s="79"/>
      <c r="D3" s="79"/>
      <c r="E3" s="79"/>
      <c r="F3" s="79"/>
      <c r="G3" s="79"/>
      <c r="H3" s="79"/>
      <c r="I3" s="79"/>
      <c r="L3" s="38"/>
      <c r="M3" s="38"/>
      <c r="N3" s="80"/>
      <c r="O3" s="80"/>
      <c r="P3" s="80"/>
      <c r="Q3" s="80"/>
      <c r="R3" s="80"/>
      <c r="S3" s="80"/>
      <c r="T3" s="80"/>
      <c r="U3" s="80"/>
      <c r="V3" s="38"/>
      <c r="W3" s="38"/>
      <c r="X3" s="38"/>
      <c r="Y3" s="38"/>
      <c r="Z3" s="80"/>
      <c r="AA3" s="80"/>
      <c r="AB3" s="80"/>
      <c r="AC3" s="80"/>
      <c r="AD3" s="80"/>
      <c r="AE3" s="80"/>
      <c r="AF3" s="80"/>
      <c r="AG3" s="80"/>
      <c r="AH3" s="38"/>
      <c r="AI3" s="38"/>
      <c r="AJ3" s="38"/>
      <c r="AK3" s="38"/>
      <c r="AL3" s="80"/>
      <c r="AM3" s="80"/>
      <c r="AN3" s="80"/>
      <c r="AO3" s="80"/>
      <c r="AP3" s="80"/>
      <c r="AQ3" s="80"/>
      <c r="AR3" s="80"/>
      <c r="AS3" s="80"/>
      <c r="AT3" s="38"/>
      <c r="AU3" s="38"/>
      <c r="AV3" s="38"/>
      <c r="AW3" s="38"/>
      <c r="AX3" s="38"/>
      <c r="AY3" s="38"/>
      <c r="AZ3" s="80"/>
      <c r="BA3" s="80"/>
      <c r="BB3" s="80"/>
      <c r="BC3" s="80"/>
      <c r="BD3" s="80"/>
      <c r="BE3" s="80"/>
      <c r="BF3" s="80"/>
      <c r="BG3" s="80"/>
      <c r="BH3" s="38"/>
      <c r="BI3" s="38"/>
      <c r="BJ3" s="38"/>
      <c r="BK3" s="38"/>
    </row>
    <row r="4" spans="2:63" x14ac:dyDescent="0.25">
      <c r="B4" s="79"/>
      <c r="C4" s="79"/>
      <c r="D4" s="79"/>
      <c r="E4" s="79"/>
      <c r="F4" s="79"/>
      <c r="G4" s="79"/>
      <c r="H4" s="79"/>
      <c r="I4" s="79"/>
      <c r="L4" s="38"/>
      <c r="M4" s="38"/>
      <c r="N4" s="80"/>
      <c r="O4" s="80"/>
      <c r="P4" s="80"/>
      <c r="Q4" s="80"/>
      <c r="R4" s="80"/>
      <c r="S4" s="80"/>
      <c r="T4" s="80"/>
      <c r="U4" s="80"/>
      <c r="V4" s="38"/>
      <c r="W4" s="38"/>
      <c r="X4" s="38"/>
      <c r="Y4" s="38"/>
      <c r="Z4" s="80"/>
      <c r="AA4" s="80"/>
      <c r="AB4" s="80"/>
      <c r="AC4" s="80"/>
      <c r="AD4" s="80"/>
      <c r="AE4" s="80"/>
      <c r="AF4" s="80"/>
      <c r="AG4" s="80"/>
      <c r="AH4" s="38"/>
      <c r="AI4" s="38"/>
      <c r="AJ4" s="38"/>
      <c r="AK4" s="38"/>
      <c r="AL4" s="80"/>
      <c r="AM4" s="80"/>
      <c r="AN4" s="80"/>
      <c r="AO4" s="80"/>
      <c r="AP4" s="80"/>
      <c r="AQ4" s="80"/>
      <c r="AR4" s="80"/>
      <c r="AS4" s="80"/>
      <c r="AT4" s="38"/>
      <c r="AU4" s="38"/>
      <c r="AV4" s="38"/>
      <c r="AW4" s="38"/>
      <c r="AX4" s="38"/>
      <c r="AY4" s="38"/>
      <c r="AZ4" s="80"/>
      <c r="BA4" s="80"/>
      <c r="BB4" s="80"/>
      <c r="BC4" s="80"/>
      <c r="BD4" s="80"/>
      <c r="BE4" s="80"/>
      <c r="BF4" s="80"/>
      <c r="BG4" s="80"/>
      <c r="BH4" s="38"/>
      <c r="BI4" s="38"/>
      <c r="BJ4" s="38"/>
      <c r="BK4" s="38"/>
    </row>
    <row r="5" spans="2:63" x14ac:dyDescent="0.25">
      <c r="B5" s="1" t="s">
        <v>0</v>
      </c>
      <c r="C5" s="1" t="s">
        <v>1</v>
      </c>
      <c r="D5" s="2"/>
      <c r="E5" s="2"/>
      <c r="F5" s="2"/>
      <c r="G5" s="2"/>
      <c r="H5" s="2"/>
      <c r="I5" s="2"/>
      <c r="L5" s="38"/>
      <c r="M5" s="38"/>
      <c r="N5" s="39"/>
      <c r="O5" s="39"/>
      <c r="P5" s="40"/>
      <c r="Q5" s="40"/>
      <c r="R5" s="40"/>
      <c r="S5" s="40"/>
      <c r="T5" s="40"/>
      <c r="U5" s="40"/>
      <c r="V5" s="38"/>
      <c r="W5" s="38"/>
      <c r="X5" s="38"/>
      <c r="Y5" s="38"/>
      <c r="Z5" s="39"/>
      <c r="AA5" s="39"/>
      <c r="AB5" s="40"/>
      <c r="AC5" s="40"/>
      <c r="AD5" s="40"/>
      <c r="AE5" s="40"/>
      <c r="AF5" s="40"/>
      <c r="AG5" s="40"/>
      <c r="AH5" s="38"/>
      <c r="AI5" s="38"/>
      <c r="AJ5" s="38"/>
      <c r="AK5" s="38"/>
      <c r="AL5" s="39"/>
      <c r="AM5" s="39"/>
      <c r="AN5" s="40"/>
      <c r="AO5" s="40"/>
      <c r="AP5" s="40"/>
      <c r="AQ5" s="40"/>
      <c r="AR5" s="40"/>
      <c r="AS5" s="40"/>
      <c r="AT5" s="38"/>
      <c r="AU5" s="38"/>
      <c r="AV5" s="38"/>
      <c r="AW5" s="38"/>
      <c r="AX5" s="38"/>
      <c r="AY5" s="38"/>
      <c r="AZ5" s="39"/>
      <c r="BA5" s="39"/>
      <c r="BB5" s="40"/>
      <c r="BC5" s="40"/>
      <c r="BD5" s="40"/>
      <c r="BE5" s="40"/>
      <c r="BF5" s="40"/>
      <c r="BG5" s="40"/>
      <c r="BH5" s="38"/>
      <c r="BI5" s="38"/>
      <c r="BJ5" s="38"/>
      <c r="BK5" s="38"/>
    </row>
    <row r="6" spans="2:63" ht="22.5" x14ac:dyDescent="0.25">
      <c r="B6" s="3" t="s">
        <v>2</v>
      </c>
      <c r="C6" s="4">
        <v>501</v>
      </c>
      <c r="D6" s="2" t="s">
        <v>65</v>
      </c>
      <c r="E6" s="2"/>
      <c r="F6" s="2"/>
      <c r="G6" s="2"/>
      <c r="H6" s="2"/>
      <c r="I6" s="2"/>
      <c r="L6" s="38"/>
      <c r="M6" s="38"/>
      <c r="N6" s="41"/>
      <c r="O6" s="42"/>
      <c r="P6" s="40"/>
      <c r="Q6" s="40"/>
      <c r="R6" s="40"/>
      <c r="S6" s="40"/>
      <c r="T6" s="40"/>
      <c r="U6" s="40"/>
      <c r="V6" s="38"/>
      <c r="W6" s="38"/>
      <c r="X6" s="38"/>
      <c r="Y6" s="38"/>
      <c r="Z6" s="41"/>
      <c r="AA6" s="42"/>
      <c r="AB6" s="40"/>
      <c r="AC6" s="40"/>
      <c r="AD6" s="40"/>
      <c r="AE6" s="40"/>
      <c r="AF6" s="40"/>
      <c r="AG6" s="40"/>
      <c r="AH6" s="38"/>
      <c r="AI6" s="38"/>
      <c r="AJ6" s="38"/>
      <c r="AK6" s="38"/>
      <c r="AL6" s="41"/>
      <c r="AM6" s="42"/>
      <c r="AN6" s="40"/>
      <c r="AO6" s="40"/>
      <c r="AP6" s="40"/>
      <c r="AQ6" s="40"/>
      <c r="AR6" s="40"/>
      <c r="AS6" s="40"/>
      <c r="AT6" s="38"/>
      <c r="AU6" s="38"/>
      <c r="AV6" s="38"/>
      <c r="AW6" s="38"/>
      <c r="AX6" s="38"/>
      <c r="AY6" s="38"/>
      <c r="AZ6" s="41"/>
      <c r="BA6" s="42"/>
      <c r="BB6" s="40"/>
      <c r="BC6" s="40"/>
      <c r="BD6" s="40"/>
      <c r="BE6" s="40"/>
      <c r="BF6" s="40"/>
      <c r="BG6" s="40"/>
      <c r="BH6" s="38"/>
      <c r="BI6" s="38"/>
      <c r="BJ6" s="38"/>
      <c r="BK6" s="38"/>
    </row>
    <row r="7" spans="2:63" x14ac:dyDescent="0.25">
      <c r="C7" s="5" t="s">
        <v>3</v>
      </c>
      <c r="F7" s="2"/>
      <c r="G7" s="2"/>
      <c r="H7" s="2"/>
      <c r="I7" s="2"/>
      <c r="L7" s="38"/>
      <c r="M7" s="38"/>
      <c r="N7" s="38"/>
      <c r="O7" s="43"/>
      <c r="P7" s="38"/>
      <c r="Q7" s="38"/>
      <c r="R7" s="40"/>
      <c r="S7" s="40"/>
      <c r="T7" s="40"/>
      <c r="U7" s="40"/>
      <c r="V7" s="38"/>
      <c r="W7" s="38"/>
      <c r="X7" s="38"/>
      <c r="Y7" s="38"/>
      <c r="Z7" s="38"/>
      <c r="AA7" s="43"/>
      <c r="AB7" s="38"/>
      <c r="AC7" s="38"/>
      <c r="AD7" s="40"/>
      <c r="AE7" s="40"/>
      <c r="AF7" s="40"/>
      <c r="AG7" s="40"/>
      <c r="AH7" s="38"/>
      <c r="AI7" s="38"/>
      <c r="AJ7" s="38"/>
      <c r="AK7" s="38"/>
      <c r="AL7" s="38"/>
      <c r="AM7" s="43"/>
      <c r="AN7" s="38"/>
      <c r="AO7" s="38"/>
      <c r="AP7" s="40"/>
      <c r="AQ7" s="40"/>
      <c r="AR7" s="40"/>
      <c r="AS7" s="40"/>
      <c r="AT7" s="38"/>
      <c r="AU7" s="38"/>
      <c r="AV7" s="38"/>
      <c r="AW7" s="38"/>
      <c r="AX7" s="38"/>
      <c r="AY7" s="38"/>
      <c r="AZ7" s="38"/>
      <c r="BA7" s="43"/>
      <c r="BB7" s="38"/>
      <c r="BC7" s="38"/>
      <c r="BD7" s="40"/>
      <c r="BE7" s="40"/>
      <c r="BF7" s="40"/>
      <c r="BG7" s="40"/>
      <c r="BH7" s="38"/>
      <c r="BI7" s="38"/>
      <c r="BJ7" s="38"/>
      <c r="BK7" s="38"/>
    </row>
    <row r="8" spans="2:63" x14ac:dyDescent="0.25">
      <c r="B8" t="s">
        <v>4</v>
      </c>
      <c r="C8" t="s">
        <v>5</v>
      </c>
      <c r="D8" s="6"/>
      <c r="F8" s="2"/>
      <c r="G8" s="2"/>
      <c r="H8" s="2"/>
      <c r="I8" s="2"/>
      <c r="L8" s="38"/>
      <c r="M8" s="38"/>
      <c r="N8" s="38"/>
      <c r="O8" s="38"/>
      <c r="P8" s="44"/>
      <c r="Q8" s="38"/>
      <c r="R8" s="40"/>
      <c r="S8" s="40"/>
      <c r="T8" s="40"/>
      <c r="U8" s="40"/>
      <c r="V8" s="38"/>
      <c r="W8" s="38"/>
      <c r="X8" s="38"/>
      <c r="Y8" s="38"/>
      <c r="Z8" s="38"/>
      <c r="AA8" s="38"/>
      <c r="AB8" s="44"/>
      <c r="AC8" s="38"/>
      <c r="AD8" s="40"/>
      <c r="AE8" s="40"/>
      <c r="AF8" s="40"/>
      <c r="AG8" s="40"/>
      <c r="AH8" s="38"/>
      <c r="AI8" s="38"/>
      <c r="AJ8" s="38"/>
      <c r="AK8" s="38"/>
      <c r="AL8" s="45"/>
      <c r="AM8" s="45"/>
      <c r="AN8" s="44"/>
      <c r="AO8" s="45"/>
      <c r="AP8" s="40"/>
      <c r="AQ8" s="40"/>
      <c r="AR8" s="40"/>
      <c r="AS8" s="40"/>
      <c r="AT8" s="38"/>
      <c r="AU8" s="38"/>
      <c r="AV8" s="38"/>
      <c r="AW8" s="38"/>
      <c r="AX8" s="38"/>
      <c r="AY8" s="38"/>
      <c r="AZ8" s="45"/>
      <c r="BA8" s="45"/>
      <c r="BB8" s="44"/>
      <c r="BC8" s="45"/>
      <c r="BD8" s="40"/>
      <c r="BE8" s="40"/>
      <c r="BF8" s="40"/>
      <c r="BG8" s="40"/>
      <c r="BH8" s="38"/>
      <c r="BI8" s="38"/>
      <c r="BJ8" s="38"/>
      <c r="BK8" s="38"/>
    </row>
    <row r="9" spans="2:63" x14ac:dyDescent="0.25">
      <c r="B9" s="1" t="s">
        <v>0</v>
      </c>
      <c r="C9" s="1" t="s">
        <v>6</v>
      </c>
      <c r="D9" s="1" t="s">
        <v>7</v>
      </c>
      <c r="E9" s="1" t="s">
        <v>8</v>
      </c>
      <c r="F9" s="2"/>
      <c r="G9" s="2"/>
      <c r="H9" s="2"/>
      <c r="I9" s="2"/>
      <c r="L9" s="38"/>
      <c r="M9" s="38"/>
      <c r="N9" s="39"/>
      <c r="O9" s="39"/>
      <c r="P9" s="39"/>
      <c r="Q9" s="39"/>
      <c r="R9" s="40"/>
      <c r="S9" s="40"/>
      <c r="T9" s="40"/>
      <c r="U9" s="40"/>
      <c r="V9" s="38"/>
      <c r="W9" s="38"/>
      <c r="X9" s="38"/>
      <c r="Y9" s="38"/>
      <c r="Z9" s="39"/>
      <c r="AA9" s="39"/>
      <c r="AB9" s="39"/>
      <c r="AC9" s="39"/>
      <c r="AD9" s="40"/>
      <c r="AE9" s="40"/>
      <c r="AF9" s="40"/>
      <c r="AG9" s="40"/>
      <c r="AH9" s="38"/>
      <c r="AI9" s="38"/>
      <c r="AJ9" s="38"/>
      <c r="AK9" s="38"/>
      <c r="AL9" s="39"/>
      <c r="AM9" s="39"/>
      <c r="AN9" s="39"/>
      <c r="AO9" s="39"/>
      <c r="AP9" s="40"/>
      <c r="AQ9" s="40"/>
      <c r="AR9" s="40"/>
      <c r="AS9" s="40"/>
      <c r="AT9" s="38"/>
      <c r="AU9" s="38"/>
      <c r="AV9" s="38"/>
      <c r="AW9" s="38"/>
      <c r="AX9" s="38"/>
      <c r="AY9" s="38"/>
      <c r="AZ9" s="39"/>
      <c r="BA9" s="39"/>
      <c r="BB9" s="39"/>
      <c r="BC9" s="39"/>
      <c r="BD9" s="40"/>
      <c r="BE9" s="40"/>
      <c r="BF9" s="40"/>
      <c r="BG9" s="40"/>
      <c r="BH9" s="38"/>
      <c r="BI9" s="38"/>
      <c r="BJ9" s="38"/>
      <c r="BK9" s="38"/>
    </row>
    <row r="10" spans="2:63" x14ac:dyDescent="0.25">
      <c r="B10" s="2" t="s">
        <v>9</v>
      </c>
      <c r="C10" s="7">
        <v>500</v>
      </c>
      <c r="D10" s="7">
        <v>1000</v>
      </c>
      <c r="E10" s="8">
        <v>150</v>
      </c>
      <c r="F10" s="2"/>
      <c r="G10" s="2"/>
      <c r="H10" s="2"/>
      <c r="I10" s="2"/>
      <c r="L10" s="38"/>
      <c r="M10" s="38"/>
      <c r="N10" s="40"/>
      <c r="O10" s="46"/>
      <c r="P10" s="46"/>
      <c r="Q10" s="47"/>
      <c r="R10" s="40"/>
      <c r="S10" s="40"/>
      <c r="T10" s="40"/>
      <c r="U10" s="40"/>
      <c r="V10" s="38"/>
      <c r="W10" s="38"/>
      <c r="X10" s="38"/>
      <c r="Y10" s="38"/>
      <c r="Z10" s="40"/>
      <c r="AA10" s="46"/>
      <c r="AB10" s="46"/>
      <c r="AC10" s="47"/>
      <c r="AD10" s="40"/>
      <c r="AE10" s="40"/>
      <c r="AF10" s="40"/>
      <c r="AG10" s="40"/>
      <c r="AH10" s="38"/>
      <c r="AI10" s="38"/>
      <c r="AJ10" s="38"/>
      <c r="AK10" s="38"/>
      <c r="AL10" s="40"/>
      <c r="AM10" s="46"/>
      <c r="AN10" s="46"/>
      <c r="AO10" s="47"/>
      <c r="AP10" s="40"/>
      <c r="AQ10" s="40"/>
      <c r="AR10" s="40"/>
      <c r="AS10" s="40"/>
      <c r="AT10" s="38"/>
      <c r="AU10" s="38"/>
      <c r="AV10" s="38"/>
      <c r="AW10" s="38"/>
      <c r="AX10" s="38"/>
      <c r="AY10" s="38"/>
      <c r="AZ10" s="40"/>
      <c r="BA10" s="46"/>
      <c r="BB10" s="46"/>
      <c r="BC10" s="47"/>
      <c r="BD10" s="40"/>
      <c r="BE10" s="40"/>
      <c r="BF10" s="40"/>
      <c r="BG10" s="40"/>
      <c r="BH10" s="38"/>
      <c r="BI10" s="38"/>
      <c r="BJ10" s="38"/>
      <c r="BK10" s="38"/>
    </row>
    <row r="11" spans="2:63" x14ac:dyDescent="0.25">
      <c r="B11" s="1" t="s">
        <v>0</v>
      </c>
      <c r="C11" s="1" t="s">
        <v>1</v>
      </c>
      <c r="L11" s="38"/>
      <c r="M11" s="38"/>
      <c r="N11" s="39"/>
      <c r="O11" s="39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9"/>
      <c r="AA11" s="39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  <c r="AM11" s="39"/>
      <c r="AN11" s="45"/>
      <c r="AO11" s="45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  <c r="BA11" s="39"/>
      <c r="BB11" s="45"/>
      <c r="BC11" s="45"/>
      <c r="BD11" s="38"/>
      <c r="BE11" s="38"/>
      <c r="BF11" s="38"/>
      <c r="BG11" s="38"/>
      <c r="BH11" s="38"/>
      <c r="BI11" s="38"/>
      <c r="BJ11" s="38"/>
      <c r="BK11" s="38"/>
    </row>
    <row r="12" spans="2:63" x14ac:dyDescent="0.25">
      <c r="B12" s="2" t="s">
        <v>10</v>
      </c>
      <c r="C12" s="9">
        <v>1.6E-2</v>
      </c>
      <c r="D12" s="2"/>
      <c r="E12" s="2"/>
      <c r="F12" s="2"/>
      <c r="G12" s="2"/>
      <c r="H12" s="2"/>
      <c r="I12" s="2"/>
      <c r="L12" s="38"/>
      <c r="M12" s="38"/>
      <c r="N12" s="40"/>
      <c r="O12" s="48"/>
      <c r="P12" s="40"/>
      <c r="Q12" s="40"/>
      <c r="R12" s="40"/>
      <c r="S12" s="40"/>
      <c r="T12" s="40"/>
      <c r="U12" s="40"/>
      <c r="V12" s="38"/>
      <c r="W12" s="38"/>
      <c r="X12" s="38"/>
      <c r="Y12" s="38"/>
      <c r="Z12" s="40"/>
      <c r="AA12" s="48"/>
      <c r="AB12" s="40"/>
      <c r="AC12" s="40"/>
      <c r="AD12" s="40"/>
      <c r="AE12" s="40"/>
      <c r="AF12" s="40"/>
      <c r="AG12" s="40"/>
      <c r="AH12" s="38"/>
      <c r="AI12" s="38"/>
      <c r="AJ12" s="38"/>
      <c r="AK12" s="38"/>
      <c r="AL12" s="40"/>
      <c r="AM12" s="48"/>
      <c r="AN12" s="40"/>
      <c r="AO12" s="40"/>
      <c r="AP12" s="40"/>
      <c r="AQ12" s="40"/>
      <c r="AR12" s="40"/>
      <c r="AS12" s="40"/>
      <c r="AT12" s="38"/>
      <c r="AU12" s="38"/>
      <c r="AV12" s="38"/>
      <c r="AW12" s="38"/>
      <c r="AX12" s="38"/>
      <c r="AY12" s="38"/>
      <c r="AZ12" s="40"/>
      <c r="BA12" s="48"/>
      <c r="BB12" s="40"/>
      <c r="BC12" s="40"/>
      <c r="BD12" s="40"/>
      <c r="BE12" s="40"/>
      <c r="BF12" s="40"/>
      <c r="BG12" s="40"/>
      <c r="BH12" s="38"/>
      <c r="BI12" s="38"/>
      <c r="BJ12" s="38"/>
      <c r="BK12" s="38"/>
    </row>
    <row r="13" spans="2:63" x14ac:dyDescent="0.25">
      <c r="B13" s="2" t="s">
        <v>11</v>
      </c>
      <c r="C13" s="2">
        <f>C12+2*C14</f>
        <v>1.8000000000000002E-2</v>
      </c>
      <c r="D13" s="2"/>
      <c r="E13" s="2"/>
      <c r="L13" s="38"/>
      <c r="M13" s="38"/>
      <c r="N13" s="40"/>
      <c r="O13" s="40"/>
      <c r="P13" s="40"/>
      <c r="Q13" s="40"/>
      <c r="R13" s="38"/>
      <c r="S13" s="38"/>
      <c r="T13" s="38"/>
      <c r="U13" s="38"/>
      <c r="V13" s="38"/>
      <c r="W13" s="38"/>
      <c r="X13" s="38"/>
      <c r="Y13" s="38"/>
      <c r="Z13" s="40"/>
      <c r="AA13" s="40"/>
      <c r="AB13" s="40"/>
      <c r="AC13" s="40"/>
      <c r="AD13" s="38"/>
      <c r="AE13" s="38"/>
      <c r="AF13" s="38"/>
      <c r="AG13" s="38"/>
      <c r="AH13" s="38"/>
      <c r="AI13" s="38"/>
      <c r="AJ13" s="38"/>
      <c r="AK13" s="38"/>
      <c r="AL13" s="40"/>
      <c r="AM13" s="40"/>
      <c r="AN13" s="40"/>
      <c r="AO13" s="40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40"/>
      <c r="BA13" s="40"/>
      <c r="BB13" s="40"/>
      <c r="BC13" s="40"/>
      <c r="BD13" s="38"/>
      <c r="BE13" s="38"/>
      <c r="BF13" s="38"/>
      <c r="BG13" s="38"/>
      <c r="BH13" s="38"/>
      <c r="BI13" s="38"/>
      <c r="BJ13" s="38"/>
      <c r="BK13" s="38"/>
    </row>
    <row r="14" spans="2:63" x14ac:dyDescent="0.25">
      <c r="B14" s="2" t="s">
        <v>12</v>
      </c>
      <c r="C14" s="10">
        <v>1E-3</v>
      </c>
      <c r="D14" s="2"/>
      <c r="E14" s="2"/>
      <c r="L14" s="38"/>
      <c r="M14" s="38"/>
      <c r="N14" s="40"/>
      <c r="O14" s="49"/>
      <c r="P14" s="40"/>
      <c r="Q14" s="40"/>
      <c r="R14" s="38"/>
      <c r="S14" s="38"/>
      <c r="T14" s="38"/>
      <c r="U14" s="38"/>
      <c r="V14" s="38"/>
      <c r="W14" s="38"/>
      <c r="X14" s="38"/>
      <c r="Y14" s="38"/>
      <c r="Z14" s="40"/>
      <c r="AA14" s="49"/>
      <c r="AB14" s="40"/>
      <c r="AC14" s="40"/>
      <c r="AD14" s="38"/>
      <c r="AE14" s="38"/>
      <c r="AF14" s="38"/>
      <c r="AG14" s="38"/>
      <c r="AH14" s="38"/>
      <c r="AI14" s="38"/>
      <c r="AJ14" s="38"/>
      <c r="AK14" s="38"/>
      <c r="AL14" s="40"/>
      <c r="AM14" s="49"/>
      <c r="AN14" s="40"/>
      <c r="AO14" s="40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40"/>
      <c r="BA14" s="49"/>
      <c r="BB14" s="40"/>
      <c r="BC14" s="40"/>
      <c r="BD14" s="38"/>
      <c r="BE14" s="38"/>
      <c r="BF14" s="38"/>
      <c r="BG14" s="38"/>
      <c r="BH14" s="38"/>
      <c r="BI14" s="38"/>
      <c r="BJ14" s="38"/>
      <c r="BK14" s="38"/>
    </row>
    <row r="15" spans="2:63" x14ac:dyDescent="0.25">
      <c r="B15" s="2" t="s">
        <v>13</v>
      </c>
      <c r="C15" s="11">
        <v>0.13</v>
      </c>
      <c r="E15" s="12"/>
      <c r="L15" s="38"/>
      <c r="M15" s="38"/>
      <c r="N15" s="40"/>
      <c r="O15" s="50"/>
      <c r="P15" s="38"/>
      <c r="Q15" s="51"/>
      <c r="R15" s="38"/>
      <c r="S15" s="38"/>
      <c r="T15" s="38"/>
      <c r="U15" s="38"/>
      <c r="V15" s="38"/>
      <c r="W15" s="38"/>
      <c r="X15" s="38"/>
      <c r="Y15" s="38"/>
      <c r="Z15" s="40"/>
      <c r="AA15" s="50"/>
      <c r="AB15" s="38"/>
      <c r="AC15" s="51"/>
      <c r="AD15" s="38"/>
      <c r="AE15" s="38"/>
      <c r="AF15" s="38"/>
      <c r="AG15" s="38"/>
      <c r="AH15" s="38"/>
      <c r="AI15" s="38"/>
      <c r="AJ15" s="38"/>
      <c r="AK15" s="38"/>
      <c r="AL15" s="40"/>
      <c r="AM15" s="50"/>
      <c r="AN15" s="45"/>
      <c r="AO15" s="51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40"/>
      <c r="BA15" s="50"/>
      <c r="BB15" s="45"/>
      <c r="BC15" s="51"/>
      <c r="BD15" s="38"/>
      <c r="BE15" s="38"/>
      <c r="BF15" s="38"/>
      <c r="BG15" s="38"/>
      <c r="BH15" s="38"/>
      <c r="BI15" s="38"/>
      <c r="BJ15" s="38"/>
      <c r="BK15" s="38"/>
    </row>
    <row r="16" spans="2:63" x14ac:dyDescent="0.25">
      <c r="B16" s="2" t="s">
        <v>14</v>
      </c>
      <c r="C16">
        <f>C12/2</f>
        <v>8.0000000000000002E-3</v>
      </c>
      <c r="L16" s="38"/>
      <c r="M16" s="38"/>
      <c r="N16" s="40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40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40"/>
      <c r="AM16" s="45"/>
      <c r="AN16" s="45"/>
      <c r="AO16" s="45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40"/>
      <c r="BA16" s="45"/>
      <c r="BB16" s="45"/>
      <c r="BC16" s="45"/>
      <c r="BD16" s="38"/>
      <c r="BE16" s="38"/>
      <c r="BF16" s="38"/>
      <c r="BG16" s="38"/>
      <c r="BH16" s="38"/>
      <c r="BI16" s="38"/>
      <c r="BJ16" s="38"/>
      <c r="BK16" s="38"/>
    </row>
    <row r="17" spans="2:63" x14ac:dyDescent="0.25">
      <c r="B17" s="2" t="s">
        <v>15</v>
      </c>
      <c r="C17">
        <f>PI()*C16*C16</f>
        <v>2.0106192982974677E-4</v>
      </c>
      <c r="L17" s="38"/>
      <c r="M17" s="38"/>
      <c r="N17" s="40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40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40"/>
      <c r="AM17" s="45"/>
      <c r="AN17" s="45"/>
      <c r="AO17" s="45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40"/>
      <c r="BA17" s="45"/>
      <c r="BB17" s="45"/>
      <c r="BC17" s="45"/>
      <c r="BD17" s="38"/>
      <c r="BE17" s="38"/>
      <c r="BF17" s="38"/>
      <c r="BG17" s="38"/>
      <c r="BH17" s="38"/>
      <c r="BI17" s="38"/>
      <c r="BJ17" s="38"/>
      <c r="BK17" s="38"/>
    </row>
    <row r="18" spans="2:63" x14ac:dyDescent="0.25">
      <c r="B18" s="2" t="s">
        <v>16</v>
      </c>
      <c r="C18">
        <f>C17*C15</f>
        <v>2.6138050877867081E-5</v>
      </c>
      <c r="L18" s="38"/>
      <c r="M18" s="38"/>
      <c r="N18" s="40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40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40"/>
      <c r="AM18" s="45"/>
      <c r="AN18" s="45"/>
      <c r="AO18" s="45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40"/>
      <c r="BA18" s="45"/>
      <c r="BB18" s="45"/>
      <c r="BC18" s="45"/>
      <c r="BD18" s="38"/>
      <c r="BE18" s="38"/>
      <c r="BF18" s="38"/>
      <c r="BG18" s="38"/>
      <c r="BH18" s="38"/>
      <c r="BI18" s="38"/>
      <c r="BJ18" s="38"/>
      <c r="BK18" s="38"/>
    </row>
    <row r="19" spans="2:63" x14ac:dyDescent="0.25">
      <c r="B19" s="2" t="s">
        <v>17</v>
      </c>
      <c r="C19" s="13">
        <v>0.42</v>
      </c>
      <c r="L19" s="38"/>
      <c r="M19" s="38"/>
      <c r="N19" s="40"/>
      <c r="O19" s="52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40"/>
      <c r="AA19" s="52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40"/>
      <c r="AM19" s="52"/>
      <c r="AN19" s="45"/>
      <c r="AO19" s="45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40"/>
      <c r="BA19" s="52"/>
      <c r="BB19" s="45"/>
      <c r="BC19" s="45"/>
      <c r="BD19" s="38"/>
      <c r="BE19" s="38"/>
      <c r="BF19" s="38"/>
      <c r="BG19" s="38"/>
      <c r="BH19" s="38"/>
      <c r="BI19" s="38"/>
      <c r="BJ19" s="38"/>
      <c r="BK19" s="38"/>
    </row>
    <row r="20" spans="2:63" x14ac:dyDescent="0.25">
      <c r="B20" s="2" t="s">
        <v>18</v>
      </c>
      <c r="E20" t="s">
        <v>19</v>
      </c>
      <c r="L20" s="38"/>
      <c r="M20" s="38"/>
      <c r="N20" s="40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40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40"/>
      <c r="AM20" s="45"/>
      <c r="AN20" s="45"/>
      <c r="AO20" s="45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40"/>
      <c r="BA20" s="45"/>
      <c r="BB20" s="45"/>
      <c r="BC20" s="45"/>
      <c r="BD20" s="38"/>
      <c r="BE20" s="38"/>
      <c r="BF20" s="38"/>
      <c r="BG20" s="38"/>
      <c r="BH20" s="38"/>
      <c r="BI20" s="38"/>
      <c r="BJ20" s="38"/>
      <c r="BK20" s="38"/>
    </row>
    <row r="21" spans="2:63" x14ac:dyDescent="0.25">
      <c r="B21" s="14" t="s">
        <v>20</v>
      </c>
      <c r="C21" s="15"/>
      <c r="D21">
        <f>C12/E10*1000000</f>
        <v>106.66666666666667</v>
      </c>
      <c r="E21" t="s">
        <v>21</v>
      </c>
      <c r="F21" t="s">
        <v>22</v>
      </c>
      <c r="L21" s="38"/>
      <c r="M21" s="38"/>
      <c r="N21" s="53"/>
      <c r="O21" s="54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53"/>
      <c r="AA21" s="54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53"/>
      <c r="AM21" s="54"/>
      <c r="AN21" s="45"/>
      <c r="AO21" s="45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53"/>
      <c r="BA21" s="54"/>
      <c r="BB21" s="45"/>
      <c r="BC21" s="45"/>
      <c r="BD21" s="38"/>
      <c r="BE21" s="38"/>
      <c r="BF21" s="38"/>
      <c r="BG21" s="38"/>
      <c r="BH21" s="38"/>
      <c r="BI21" s="38"/>
      <c r="BJ21" s="38"/>
      <c r="BK21" s="38"/>
    </row>
    <row r="22" spans="2:63" x14ac:dyDescent="0.25">
      <c r="B22" s="14" t="s">
        <v>23</v>
      </c>
      <c r="C22" s="15"/>
      <c r="D22">
        <f>C15/E10*1000000</f>
        <v>866.66666666666674</v>
      </c>
      <c r="E22" t="s">
        <v>24</v>
      </c>
      <c r="F22" t="s">
        <v>25</v>
      </c>
      <c r="L22" s="38"/>
      <c r="M22" s="38"/>
      <c r="N22" s="53"/>
      <c r="O22" s="54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53"/>
      <c r="AA22" s="54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53"/>
      <c r="AM22" s="54"/>
      <c r="AN22" s="45"/>
      <c r="AO22" s="45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53"/>
      <c r="BA22" s="54"/>
      <c r="BB22" s="45"/>
      <c r="BC22" s="45"/>
      <c r="BD22" s="38"/>
      <c r="BE22" s="38"/>
      <c r="BF22" s="38"/>
      <c r="BG22" s="38"/>
      <c r="BH22" s="38"/>
      <c r="BI22" s="38"/>
      <c r="BJ22" s="38"/>
      <c r="BK22" s="38"/>
    </row>
    <row r="23" spans="2:63" x14ac:dyDescent="0.25">
      <c r="C23" s="5" t="s">
        <v>26</v>
      </c>
      <c r="L23" s="38"/>
      <c r="M23" s="38"/>
      <c r="N23" s="38"/>
      <c r="O23" s="43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43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45"/>
      <c r="AM23" s="43"/>
      <c r="AN23" s="45"/>
      <c r="AO23" s="45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45"/>
      <c r="BA23" s="43"/>
      <c r="BB23" s="45"/>
      <c r="BC23" s="45"/>
      <c r="BD23" s="38"/>
      <c r="BE23" s="38"/>
      <c r="BF23" s="38"/>
      <c r="BG23" s="38"/>
      <c r="BH23" s="38"/>
      <c r="BI23" s="38"/>
      <c r="BJ23" s="38"/>
      <c r="BK23" s="38"/>
    </row>
    <row r="24" spans="2:63" x14ac:dyDescent="0.25">
      <c r="B24" s="2" t="s">
        <v>27</v>
      </c>
      <c r="C24" s="16">
        <v>500</v>
      </c>
      <c r="L24" s="38"/>
      <c r="M24" s="38"/>
      <c r="N24" s="40"/>
      <c r="O24" s="50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40"/>
      <c r="AA24" s="50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40"/>
      <c r="AM24" s="50"/>
      <c r="AN24" s="45"/>
      <c r="AO24" s="45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40"/>
      <c r="BA24" s="50"/>
      <c r="BB24" s="45"/>
      <c r="BC24" s="45"/>
      <c r="BD24" s="38"/>
      <c r="BE24" s="38"/>
      <c r="BF24" s="38"/>
      <c r="BG24" s="38"/>
      <c r="BH24" s="38"/>
      <c r="BI24" s="38"/>
      <c r="BJ24" s="38"/>
      <c r="BK24" s="38"/>
    </row>
    <row r="25" spans="2:63" x14ac:dyDescent="0.25">
      <c r="B25" s="2" t="s">
        <v>28</v>
      </c>
      <c r="C25">
        <f>C24/1000/1000/60</f>
        <v>8.3333333333333337E-6</v>
      </c>
      <c r="L25" s="38"/>
      <c r="M25" s="38"/>
      <c r="N25" s="40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40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40"/>
      <c r="AM25" s="45"/>
      <c r="AN25" s="45"/>
      <c r="AO25" s="45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40"/>
      <c r="BA25" s="45"/>
      <c r="BB25" s="45"/>
      <c r="BC25" s="45"/>
      <c r="BD25" s="38"/>
      <c r="BE25" s="38"/>
      <c r="BF25" s="38"/>
      <c r="BG25" s="38"/>
      <c r="BH25" s="38"/>
      <c r="BI25" s="38"/>
      <c r="BJ25" s="38"/>
      <c r="BK25" s="38"/>
    </row>
    <row r="26" spans="2:63" x14ac:dyDescent="0.25">
      <c r="B26" s="2" t="s">
        <v>29</v>
      </c>
      <c r="C26">
        <f>C24/60/1000/22.4</f>
        <v>3.7202380952380956E-4</v>
      </c>
      <c r="F26" s="17"/>
      <c r="L26" s="38"/>
      <c r="M26" s="38"/>
      <c r="N26" s="40"/>
      <c r="O26" s="38"/>
      <c r="P26" s="38"/>
      <c r="Q26" s="38"/>
      <c r="R26" s="55"/>
      <c r="S26" s="38"/>
      <c r="T26" s="38"/>
      <c r="U26" s="38"/>
      <c r="V26" s="38"/>
      <c r="W26" s="38"/>
      <c r="X26" s="38"/>
      <c r="Y26" s="38"/>
      <c r="Z26" s="40"/>
      <c r="AA26" s="38"/>
      <c r="AB26" s="38"/>
      <c r="AC26" s="38"/>
      <c r="AD26" s="55"/>
      <c r="AE26" s="38"/>
      <c r="AF26" s="38"/>
      <c r="AG26" s="38"/>
      <c r="AH26" s="38"/>
      <c r="AI26" s="38"/>
      <c r="AJ26" s="38"/>
      <c r="AK26" s="38"/>
      <c r="AL26" s="40"/>
      <c r="AM26" s="45"/>
      <c r="AN26" s="45"/>
      <c r="AO26" s="45"/>
      <c r="AP26" s="55"/>
      <c r="AQ26" s="38"/>
      <c r="AR26" s="38"/>
      <c r="AS26" s="38"/>
      <c r="AT26" s="38"/>
      <c r="AU26" s="38"/>
      <c r="AV26" s="38"/>
      <c r="AW26" s="38"/>
      <c r="AX26" s="38"/>
      <c r="AY26" s="38"/>
      <c r="AZ26" s="40"/>
      <c r="BA26" s="45"/>
      <c r="BB26" s="45"/>
      <c r="BC26" s="45"/>
      <c r="BD26" s="55"/>
      <c r="BE26" s="38"/>
      <c r="BF26" s="38"/>
      <c r="BG26" s="38"/>
      <c r="BH26" s="38"/>
      <c r="BI26" s="38"/>
      <c r="BJ26" s="38"/>
      <c r="BK26" s="38"/>
    </row>
    <row r="27" spans="2:63" x14ac:dyDescent="0.25">
      <c r="B27" s="2" t="s">
        <v>30</v>
      </c>
      <c r="C27" s="83">
        <f>C48*C26/1000</f>
        <v>1.0446569940476193E-5</v>
      </c>
      <c r="L27" s="38"/>
      <c r="M27" s="38"/>
      <c r="N27" s="40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40"/>
      <c r="AA27" s="56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40"/>
      <c r="AM27" s="45"/>
      <c r="AN27" s="45"/>
      <c r="AO27" s="45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40"/>
      <c r="BA27" s="45"/>
      <c r="BB27" s="45"/>
      <c r="BC27" s="45"/>
      <c r="BD27" s="38"/>
      <c r="BE27" s="38"/>
      <c r="BF27" s="38"/>
      <c r="BG27" s="38"/>
      <c r="BH27" s="38"/>
      <c r="BI27" s="38"/>
      <c r="BJ27" s="38"/>
      <c r="BK27" s="38"/>
    </row>
    <row r="28" spans="2:63" x14ac:dyDescent="0.25">
      <c r="B28" s="2" t="s">
        <v>31</v>
      </c>
      <c r="C28">
        <f>C27/4</f>
        <v>2.6116424851190483E-6</v>
      </c>
      <c r="D28" s="19"/>
      <c r="L28" s="38"/>
      <c r="M28" s="38"/>
      <c r="N28" s="40"/>
      <c r="O28" s="38"/>
      <c r="P28" s="57"/>
      <c r="Q28" s="38"/>
      <c r="R28" s="38"/>
      <c r="S28" s="38"/>
      <c r="T28" s="38"/>
      <c r="U28" s="38"/>
      <c r="V28" s="38"/>
      <c r="W28" s="38"/>
      <c r="X28" s="38"/>
      <c r="Y28" s="38"/>
      <c r="Z28" s="40"/>
      <c r="AA28" s="38"/>
      <c r="AB28" s="57"/>
      <c r="AC28" s="38"/>
      <c r="AD28" s="38"/>
      <c r="AE28" s="38"/>
      <c r="AF28" s="38"/>
      <c r="AG28" s="38"/>
      <c r="AH28" s="38"/>
      <c r="AI28" s="38"/>
      <c r="AJ28" s="38"/>
      <c r="AK28" s="38"/>
      <c r="AL28" s="40"/>
      <c r="AM28" s="45"/>
      <c r="AN28" s="57"/>
      <c r="AO28" s="45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40"/>
      <c r="BA28" s="45"/>
      <c r="BB28" s="57"/>
      <c r="BC28" s="45"/>
      <c r="BD28" s="38"/>
      <c r="BE28" s="38"/>
      <c r="BF28" s="38"/>
      <c r="BG28" s="38"/>
      <c r="BH28" s="38"/>
      <c r="BI28" s="38"/>
      <c r="BJ28" s="38"/>
      <c r="BK28" s="38"/>
    </row>
    <row r="29" spans="2:63" x14ac:dyDescent="0.25">
      <c r="B29" s="2" t="s">
        <v>32</v>
      </c>
      <c r="C29">
        <f>C27/C52/C17</f>
        <v>4.2019619358485957E-2</v>
      </c>
      <c r="D29" s="19"/>
      <c r="F29" t="s">
        <v>33</v>
      </c>
      <c r="L29" s="38"/>
      <c r="M29" s="38"/>
      <c r="N29" s="40"/>
      <c r="O29" s="38"/>
      <c r="P29" s="57"/>
      <c r="Q29" s="38"/>
      <c r="R29" s="38"/>
      <c r="S29" s="38"/>
      <c r="T29" s="38"/>
      <c r="U29" s="38"/>
      <c r="V29" s="38"/>
      <c r="W29" s="38"/>
      <c r="X29" s="38"/>
      <c r="Y29" s="38"/>
      <c r="Z29" s="40"/>
      <c r="AA29" s="38"/>
      <c r="AB29" s="57"/>
      <c r="AC29" s="38"/>
      <c r="AD29" s="38"/>
      <c r="AE29" s="38"/>
      <c r="AF29" s="38"/>
      <c r="AG29" s="38"/>
      <c r="AH29" s="38"/>
      <c r="AI29" s="38"/>
      <c r="AJ29" s="38"/>
      <c r="AK29" s="38"/>
      <c r="AL29" s="40"/>
      <c r="AM29" s="45"/>
      <c r="AN29" s="57"/>
      <c r="AO29" s="45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40"/>
      <c r="BA29" s="45"/>
      <c r="BB29" s="57"/>
      <c r="BC29" s="45"/>
      <c r="BD29" s="38"/>
      <c r="BE29" s="58"/>
      <c r="BF29" s="38"/>
      <c r="BG29" s="38"/>
      <c r="BH29" s="38"/>
      <c r="BI29" s="38"/>
      <c r="BJ29" s="38"/>
      <c r="BK29" s="38"/>
    </row>
    <row r="30" spans="2:63" x14ac:dyDescent="0.25">
      <c r="B30" s="2" t="s">
        <v>34</v>
      </c>
      <c r="C30">
        <f>C29/C19</f>
        <v>0.1000467127582999</v>
      </c>
      <c r="D30" s="19"/>
      <c r="F30">
        <f>C15/C29</f>
        <v>3.0937928992387747</v>
      </c>
      <c r="G30" s="20"/>
      <c r="L30" s="38"/>
      <c r="M30" s="38"/>
      <c r="N30" s="40"/>
      <c r="O30" s="38"/>
      <c r="P30" s="57"/>
      <c r="Q30" s="38"/>
      <c r="R30" s="38"/>
      <c r="S30" s="58"/>
      <c r="T30" s="38"/>
      <c r="U30" s="38"/>
      <c r="V30" s="38"/>
      <c r="W30" s="38"/>
      <c r="X30" s="38"/>
      <c r="Y30" s="38"/>
      <c r="Z30" s="40"/>
      <c r="AA30" s="38"/>
      <c r="AB30" s="57"/>
      <c r="AC30" s="38"/>
      <c r="AD30" s="38"/>
      <c r="AE30" s="58"/>
      <c r="AF30" s="38"/>
      <c r="AG30" s="38"/>
      <c r="AH30" s="38"/>
      <c r="AI30" s="38"/>
      <c r="AJ30" s="38"/>
      <c r="AK30" s="38"/>
      <c r="AL30" s="40"/>
      <c r="AM30" s="45"/>
      <c r="AN30" s="57"/>
      <c r="AO30" s="45"/>
      <c r="AP30" s="38"/>
      <c r="AQ30" s="58"/>
      <c r="AR30" s="38"/>
      <c r="AS30" s="38"/>
      <c r="AT30" s="38"/>
      <c r="AU30" s="38"/>
      <c r="AV30" s="38"/>
      <c r="AW30" s="38"/>
      <c r="AX30" s="38"/>
      <c r="AY30" s="38"/>
      <c r="AZ30" s="40"/>
      <c r="BA30" s="45"/>
      <c r="BB30" s="57"/>
      <c r="BC30" s="45"/>
      <c r="BD30" s="38"/>
      <c r="BE30" s="38"/>
      <c r="BF30" s="38"/>
      <c r="BG30" s="38"/>
      <c r="BH30" s="38"/>
      <c r="BI30" s="38"/>
      <c r="BJ30" s="38"/>
      <c r="BK30" s="38"/>
    </row>
    <row r="31" spans="2:63" x14ac:dyDescent="0.25">
      <c r="B31" s="2"/>
      <c r="C31" s="21"/>
      <c r="L31" s="38"/>
      <c r="M31" s="38"/>
      <c r="N31" s="40"/>
      <c r="O31" s="59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40"/>
      <c r="AA31" s="59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40"/>
      <c r="AM31" s="60"/>
      <c r="AN31" s="45"/>
      <c r="AO31" s="45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40"/>
      <c r="BA31" s="60"/>
      <c r="BB31" s="45"/>
      <c r="BC31" s="45"/>
      <c r="BD31" s="38"/>
      <c r="BE31" s="38"/>
      <c r="BF31" s="38"/>
      <c r="BG31" s="38"/>
      <c r="BH31" s="38"/>
      <c r="BI31" s="38"/>
      <c r="BJ31" s="38"/>
      <c r="BK31" s="38"/>
    </row>
    <row r="32" spans="2:63" x14ac:dyDescent="0.25">
      <c r="B32" s="2"/>
      <c r="C32" s="21"/>
      <c r="L32" s="38"/>
      <c r="M32" s="38"/>
      <c r="N32" s="40"/>
      <c r="O32" s="59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40"/>
      <c r="AA32" s="59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40"/>
      <c r="AM32" s="59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40"/>
      <c r="BA32" s="59"/>
      <c r="BB32" s="38"/>
      <c r="BC32" s="38"/>
      <c r="BD32" s="38"/>
      <c r="BE32" s="38"/>
      <c r="BF32" s="38"/>
      <c r="BG32" s="38"/>
      <c r="BH32" s="38"/>
      <c r="BI32" s="38"/>
      <c r="BJ32" s="38"/>
      <c r="BK32" s="38"/>
    </row>
    <row r="33" spans="2:63" x14ac:dyDescent="0.25">
      <c r="B33" s="2"/>
      <c r="C33" s="21"/>
      <c r="L33" s="38"/>
      <c r="M33" s="38"/>
      <c r="N33" s="40"/>
      <c r="O33" s="59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40"/>
      <c r="AA33" s="59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40"/>
      <c r="AM33" s="59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40"/>
      <c r="BA33" s="59"/>
      <c r="BB33" s="38"/>
      <c r="BC33" s="38"/>
      <c r="BD33" s="38"/>
      <c r="BE33" s="38"/>
      <c r="BF33" s="38"/>
      <c r="BG33" s="38"/>
      <c r="BH33" s="38"/>
      <c r="BI33" s="38"/>
      <c r="BJ33" s="38"/>
      <c r="BK33" s="38"/>
    </row>
    <row r="34" spans="2:63" x14ac:dyDescent="0.25"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</row>
    <row r="35" spans="2:63" x14ac:dyDescent="0.25">
      <c r="B35" s="2"/>
      <c r="L35" s="38"/>
      <c r="M35" s="38"/>
      <c r="N35" s="40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40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40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40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</row>
    <row r="36" spans="2:63" x14ac:dyDescent="0.25">
      <c r="B36" s="2"/>
      <c r="C36" s="21"/>
      <c r="D36" s="22"/>
      <c r="L36" s="38"/>
      <c r="M36" s="38"/>
      <c r="N36" s="40"/>
      <c r="O36" s="59"/>
      <c r="P36" s="61"/>
      <c r="Q36" s="38"/>
      <c r="R36" s="38"/>
      <c r="S36" s="38"/>
      <c r="T36" s="38"/>
      <c r="U36" s="38"/>
      <c r="V36" s="38"/>
      <c r="W36" s="38"/>
      <c r="X36" s="38"/>
      <c r="Y36" s="38"/>
      <c r="Z36" s="40"/>
      <c r="AA36" s="59"/>
      <c r="AB36" s="61"/>
      <c r="AC36" s="38"/>
      <c r="AD36" s="38"/>
      <c r="AE36" s="38"/>
      <c r="AF36" s="38"/>
      <c r="AG36" s="38"/>
      <c r="AH36" s="38"/>
      <c r="AI36" s="38"/>
      <c r="AJ36" s="38"/>
      <c r="AK36" s="38"/>
      <c r="AL36" s="40"/>
      <c r="AM36" s="59"/>
      <c r="AN36" s="61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40"/>
      <c r="BA36" s="59"/>
      <c r="BB36" s="61"/>
      <c r="BC36" s="38"/>
      <c r="BD36" s="38"/>
      <c r="BE36" s="38"/>
      <c r="BF36" s="38"/>
      <c r="BG36" s="38"/>
      <c r="BH36" s="38"/>
      <c r="BI36" s="38"/>
      <c r="BJ36" s="38"/>
      <c r="BK36" s="38"/>
    </row>
    <row r="37" spans="2:63" x14ac:dyDescent="0.25">
      <c r="C37" s="5" t="s">
        <v>35</v>
      </c>
      <c r="L37" s="38"/>
      <c r="M37" s="38"/>
      <c r="N37" s="38"/>
      <c r="O37" s="43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43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3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3"/>
      <c r="BB37" s="38"/>
      <c r="BC37" s="38"/>
      <c r="BD37" s="38"/>
      <c r="BE37" s="38"/>
      <c r="BF37" s="38"/>
      <c r="BG37" s="38"/>
      <c r="BH37" s="38"/>
      <c r="BI37" s="38"/>
      <c r="BJ37" s="38"/>
      <c r="BK37" s="38"/>
    </row>
    <row r="38" spans="2:63" x14ac:dyDescent="0.25">
      <c r="D38" t="s">
        <v>36</v>
      </c>
      <c r="F38" t="s">
        <v>37</v>
      </c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</row>
    <row r="39" spans="2:63" x14ac:dyDescent="0.25">
      <c r="B39" t="s">
        <v>38</v>
      </c>
      <c r="C39" t="s">
        <v>39</v>
      </c>
      <c r="D39" t="s">
        <v>40</v>
      </c>
      <c r="E39" t="s">
        <v>41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</row>
    <row r="40" spans="2:63" x14ac:dyDescent="0.25">
      <c r="B40" t="s">
        <v>42</v>
      </c>
      <c r="C40" s="16" t="s">
        <v>44</v>
      </c>
      <c r="D40" s="16">
        <v>31.998999999999999</v>
      </c>
      <c r="E40">
        <f>D40/1000</f>
        <v>3.1999E-2</v>
      </c>
      <c r="F40" s="11">
        <v>0.02</v>
      </c>
      <c r="L40" s="38"/>
      <c r="M40" s="38"/>
      <c r="N40" s="38"/>
      <c r="O40" s="50"/>
      <c r="P40" s="50"/>
      <c r="Q40" s="38"/>
      <c r="R40" s="50"/>
      <c r="S40" s="38"/>
      <c r="T40" s="38"/>
      <c r="U40" s="38"/>
      <c r="V40" s="38"/>
      <c r="W40" s="38"/>
      <c r="X40" s="38"/>
      <c r="Y40" s="38"/>
      <c r="Z40" s="38"/>
      <c r="AA40" s="50"/>
      <c r="AB40" s="50"/>
      <c r="AC40" s="38"/>
      <c r="AD40" s="50"/>
      <c r="AE40" s="38"/>
      <c r="AF40" s="38"/>
      <c r="AG40" s="38"/>
      <c r="AH40" s="38"/>
      <c r="AI40" s="38"/>
      <c r="AJ40" s="38"/>
      <c r="AK40" s="38"/>
      <c r="AL40" s="38"/>
      <c r="AM40" s="50"/>
      <c r="AN40" s="50"/>
      <c r="AO40" s="38"/>
      <c r="AP40" s="50"/>
      <c r="AQ40" s="38"/>
      <c r="AR40" s="45"/>
      <c r="AS40" s="38"/>
      <c r="AT40" s="38"/>
      <c r="AU40" s="38"/>
      <c r="AV40" s="38"/>
      <c r="AW40" s="38"/>
      <c r="AX40" s="38"/>
      <c r="AY40" s="38"/>
      <c r="AZ40" s="38"/>
      <c r="BA40" s="50"/>
      <c r="BB40" s="50"/>
      <c r="BC40" s="38"/>
      <c r="BD40" s="50"/>
      <c r="BE40" s="38"/>
      <c r="BF40" s="45"/>
      <c r="BG40" s="38"/>
      <c r="BH40" s="38"/>
      <c r="BI40" s="38"/>
      <c r="BJ40" s="38"/>
      <c r="BK40" s="38"/>
    </row>
    <row r="41" spans="2:63" ht="15.75" x14ac:dyDescent="0.25">
      <c r="B41" t="s">
        <v>43</v>
      </c>
      <c r="C41" s="16" t="s">
        <v>67</v>
      </c>
      <c r="D41" s="81">
        <v>28.01</v>
      </c>
      <c r="E41">
        <f>D41/1000</f>
        <v>2.801E-2</v>
      </c>
      <c r="F41" s="11">
        <v>0.04</v>
      </c>
      <c r="L41" s="38"/>
      <c r="M41" s="38"/>
      <c r="N41" s="38"/>
      <c r="O41" s="50"/>
      <c r="P41" s="50"/>
      <c r="Q41" s="38"/>
      <c r="R41" s="50"/>
      <c r="S41" s="38"/>
      <c r="T41" s="38"/>
      <c r="U41" s="38"/>
      <c r="V41" s="38"/>
      <c r="W41" s="38"/>
      <c r="X41" s="38"/>
      <c r="Y41" s="38"/>
      <c r="Z41" s="38"/>
      <c r="AA41" s="50"/>
      <c r="AB41" s="50"/>
      <c r="AC41" s="38"/>
      <c r="AD41" s="50"/>
      <c r="AE41" s="38"/>
      <c r="AF41" s="38"/>
      <c r="AG41" s="38"/>
      <c r="AH41" s="38"/>
      <c r="AI41" s="38"/>
      <c r="AJ41" s="38"/>
      <c r="AK41" s="38"/>
      <c r="AL41" s="38"/>
      <c r="AM41" s="50"/>
      <c r="AN41" s="50"/>
      <c r="AO41" s="38"/>
      <c r="AP41" s="50"/>
      <c r="AQ41" s="38"/>
      <c r="AR41" s="62"/>
      <c r="AS41" s="38"/>
      <c r="AT41" s="38"/>
      <c r="AU41" s="38"/>
      <c r="AV41" s="38"/>
      <c r="AW41" s="38"/>
      <c r="AX41" s="38"/>
      <c r="AY41" s="38"/>
      <c r="AZ41" s="38"/>
      <c r="BA41" s="50"/>
      <c r="BB41" s="50"/>
      <c r="BC41" s="38"/>
      <c r="BD41" s="50"/>
      <c r="BE41" s="38"/>
      <c r="BF41" s="62"/>
      <c r="BG41" s="38"/>
      <c r="BH41" s="38"/>
      <c r="BI41" s="38"/>
      <c r="BJ41" s="38"/>
      <c r="BK41" s="38"/>
    </row>
    <row r="42" spans="2:63" x14ac:dyDescent="0.25">
      <c r="B42" t="s">
        <v>45</v>
      </c>
      <c r="F42" s="1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</row>
    <row r="43" spans="2:63" ht="15.75" x14ac:dyDescent="0.25">
      <c r="B43" t="s">
        <v>46</v>
      </c>
      <c r="F43" s="18"/>
      <c r="G43" s="23"/>
      <c r="L43" s="38"/>
      <c r="M43" s="38"/>
      <c r="N43" s="38"/>
      <c r="O43" s="38"/>
      <c r="P43" s="38"/>
      <c r="Q43" s="38"/>
      <c r="R43" s="38"/>
      <c r="S43" s="63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63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63"/>
      <c r="AR43" s="62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63"/>
      <c r="BF43" s="62"/>
      <c r="BG43" s="38"/>
      <c r="BH43" s="38"/>
      <c r="BI43" s="38"/>
      <c r="BJ43" s="38"/>
      <c r="BK43" s="38"/>
    </row>
    <row r="44" spans="2:63" x14ac:dyDescent="0.25">
      <c r="B44" t="s">
        <v>47</v>
      </c>
      <c r="F44" s="18"/>
      <c r="G44" s="23"/>
      <c r="L44" s="38"/>
      <c r="M44" s="38"/>
      <c r="N44" s="38"/>
      <c r="O44" s="38"/>
      <c r="P44" s="38"/>
      <c r="Q44" s="38"/>
      <c r="R44" s="38"/>
      <c r="S44" s="63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63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63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63"/>
      <c r="BF44" s="38"/>
      <c r="BG44" s="38"/>
      <c r="BH44" s="38"/>
      <c r="BI44" s="38"/>
      <c r="BJ44" s="38"/>
      <c r="BK44" s="38"/>
    </row>
    <row r="45" spans="2:63" x14ac:dyDescent="0.25">
      <c r="B45" t="s">
        <v>48</v>
      </c>
      <c r="F45" s="1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</row>
    <row r="46" spans="2:63" x14ac:dyDescent="0.25">
      <c r="B46" t="s">
        <v>49</v>
      </c>
      <c r="F46" s="1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</row>
    <row r="47" spans="2:63" x14ac:dyDescent="0.25">
      <c r="B47" t="s">
        <v>50</v>
      </c>
      <c r="C47" s="16" t="s">
        <v>51</v>
      </c>
      <c r="D47" s="16">
        <v>28</v>
      </c>
      <c r="E47">
        <f>D47/1000</f>
        <v>2.8000000000000001E-2</v>
      </c>
      <c r="F47" s="11">
        <f>1-F40-F41-F42-F43-F44-F45-F46</f>
        <v>0.94</v>
      </c>
      <c r="G47" s="24"/>
      <c r="H47" s="24"/>
      <c r="I47" s="24"/>
      <c r="J47" s="25"/>
      <c r="L47" s="59"/>
      <c r="M47" s="38"/>
      <c r="N47" s="38"/>
      <c r="O47" s="50"/>
      <c r="P47" s="50"/>
      <c r="Q47" s="38"/>
      <c r="R47" s="50"/>
      <c r="S47" s="64"/>
      <c r="T47" s="64"/>
      <c r="U47" s="64"/>
      <c r="V47" s="65"/>
      <c r="W47" s="38"/>
      <c r="X47" s="59"/>
      <c r="Y47" s="38"/>
      <c r="Z47" s="38"/>
      <c r="AA47" s="50"/>
      <c r="AB47" s="50"/>
      <c r="AC47" s="38"/>
      <c r="AD47" s="50"/>
      <c r="AE47" s="64"/>
      <c r="AF47" s="64"/>
      <c r="AG47" s="64"/>
      <c r="AH47" s="65"/>
      <c r="AI47" s="38"/>
      <c r="AJ47" s="59"/>
      <c r="AK47" s="38"/>
      <c r="AL47" s="38"/>
      <c r="AM47" s="50"/>
      <c r="AN47" s="50"/>
      <c r="AO47" s="38"/>
      <c r="AP47" s="50"/>
      <c r="AQ47" s="64"/>
      <c r="AR47" s="38"/>
      <c r="AS47" s="64"/>
      <c r="AT47" s="65"/>
      <c r="AU47" s="38"/>
      <c r="AV47" s="59"/>
      <c r="AW47" s="38"/>
      <c r="AX47" s="38"/>
      <c r="AY47" s="38"/>
      <c r="AZ47" s="38"/>
      <c r="BA47" s="50"/>
      <c r="BB47" s="50"/>
      <c r="BC47" s="38"/>
      <c r="BD47" s="50"/>
      <c r="BE47" s="64"/>
      <c r="BF47" s="38"/>
      <c r="BG47" s="64"/>
      <c r="BH47" s="65"/>
      <c r="BI47" s="38"/>
      <c r="BJ47" s="59"/>
      <c r="BK47" s="38"/>
    </row>
    <row r="48" spans="2:63" x14ac:dyDescent="0.25">
      <c r="B48" t="s">
        <v>52</v>
      </c>
      <c r="C48">
        <f>F40*D40+F41*D41+F42*D42+F43*D43+F44*D44+F45*D45+F46*D46+F47*D47</f>
        <v>28.080380000000002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</row>
    <row r="49" spans="2:63" x14ac:dyDescent="0.25">
      <c r="B49" t="s">
        <v>53</v>
      </c>
      <c r="C49">
        <f>C48/1000</f>
        <v>2.8080380000000002E-2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</row>
    <row r="50" spans="2:63" x14ac:dyDescent="0.25">
      <c r="B50" t="s">
        <v>54</v>
      </c>
      <c r="C50" s="25">
        <v>273.14999999999998</v>
      </c>
      <c r="D50" t="s">
        <v>55</v>
      </c>
      <c r="L50" s="38"/>
      <c r="M50" s="38"/>
      <c r="N50" s="38"/>
      <c r="O50" s="65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65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65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65"/>
      <c r="BB50" s="38"/>
      <c r="BC50" s="38"/>
      <c r="BD50" s="38"/>
      <c r="BE50" s="38"/>
      <c r="BF50" s="38"/>
      <c r="BG50" s="38"/>
      <c r="BH50" s="38"/>
      <c r="BI50" s="38"/>
      <c r="BJ50" s="38"/>
      <c r="BK50" s="38"/>
    </row>
    <row r="51" spans="2:63" x14ac:dyDescent="0.25">
      <c r="B51" t="s">
        <v>56</v>
      </c>
      <c r="C51" s="25">
        <v>100000</v>
      </c>
      <c r="L51" s="38"/>
      <c r="M51" s="38"/>
      <c r="N51" s="38"/>
      <c r="O51" s="65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65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65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65"/>
      <c r="BB51" s="38"/>
      <c r="BC51" s="38"/>
      <c r="BD51" s="38"/>
      <c r="BE51" s="38"/>
      <c r="BF51" s="38"/>
      <c r="BG51" s="38"/>
      <c r="BH51" s="38"/>
      <c r="BI51" s="38"/>
      <c r="BJ51" s="38"/>
      <c r="BK51" s="38"/>
    </row>
    <row r="52" spans="2:63" x14ac:dyDescent="0.25">
      <c r="B52" t="s">
        <v>57</v>
      </c>
      <c r="C52">
        <f>C51*C49/8.314/C50</f>
        <v>1.2364932662447941</v>
      </c>
      <c r="D52" t="s">
        <v>58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</row>
    <row r="53" spans="2:63" x14ac:dyDescent="0.25"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</row>
    <row r="54" spans="2:63" x14ac:dyDescent="0.25">
      <c r="C54" s="5" t="s">
        <v>59</v>
      </c>
      <c r="L54" s="38"/>
      <c r="M54" s="38"/>
      <c r="N54" s="38"/>
      <c r="O54" s="43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43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43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43"/>
      <c r="BB54" s="38"/>
      <c r="BC54" s="38"/>
      <c r="BD54" s="38"/>
      <c r="BE54" s="38"/>
      <c r="BF54" s="38"/>
      <c r="BG54" s="38"/>
      <c r="BH54" s="38"/>
      <c r="BI54" s="38"/>
      <c r="BJ54" s="38"/>
      <c r="BK54" s="38"/>
    </row>
    <row r="55" spans="2:63" x14ac:dyDescent="0.25">
      <c r="B55" s="2"/>
      <c r="C55" s="15"/>
      <c r="L55" s="38"/>
      <c r="M55" s="38"/>
      <c r="N55" s="40"/>
      <c r="O55" s="54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40"/>
      <c r="AA55" s="54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40"/>
      <c r="AM55" s="54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40"/>
      <c r="BA55" s="54"/>
      <c r="BB55" s="38"/>
      <c r="BC55" s="38"/>
      <c r="BD55" s="38"/>
      <c r="BE55" s="38"/>
      <c r="BF55" s="38"/>
      <c r="BG55" s="38"/>
      <c r="BH55" s="38"/>
      <c r="BI55" s="38"/>
      <c r="BJ55" s="38"/>
      <c r="BK55" s="38"/>
    </row>
    <row r="56" spans="2:63" x14ac:dyDescent="0.25">
      <c r="B56" s="2"/>
      <c r="L56" s="38"/>
      <c r="M56" s="38"/>
      <c r="N56" s="40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40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40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40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</row>
    <row r="57" spans="2:63" x14ac:dyDescent="0.25">
      <c r="B57" t="s">
        <v>60</v>
      </c>
      <c r="C57" s="26">
        <v>0.2</v>
      </c>
      <c r="D57" s="23"/>
      <c r="E57" s="17"/>
      <c r="L57" s="38"/>
      <c r="M57" s="38"/>
      <c r="N57" s="38"/>
      <c r="O57" s="66"/>
      <c r="P57" s="63"/>
      <c r="Q57" s="55"/>
      <c r="R57" s="38"/>
      <c r="S57" s="38"/>
      <c r="T57" s="38"/>
      <c r="U57" s="38"/>
      <c r="V57" s="38"/>
      <c r="W57" s="38"/>
      <c r="X57" s="38"/>
      <c r="Y57" s="38"/>
      <c r="Z57" s="38"/>
      <c r="AA57" s="66"/>
      <c r="AB57" s="63"/>
      <c r="AC57" s="55"/>
      <c r="AD57" s="38"/>
      <c r="AE57" s="38"/>
      <c r="AF57" s="38"/>
      <c r="AG57" s="38"/>
      <c r="AH57" s="38"/>
      <c r="AI57" s="38"/>
      <c r="AJ57" s="38"/>
      <c r="AK57" s="38"/>
      <c r="AL57" s="38"/>
      <c r="AM57" s="66"/>
      <c r="AN57" s="63"/>
      <c r="AO57" s="55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66"/>
      <c r="BB57" s="63"/>
      <c r="BC57" s="55"/>
      <c r="BD57" s="38"/>
      <c r="BE57" s="38"/>
      <c r="BF57" s="38"/>
      <c r="BG57" s="38"/>
      <c r="BH57" s="38"/>
      <c r="BI57" s="38"/>
      <c r="BJ57" s="38"/>
      <c r="BK57" s="38"/>
    </row>
    <row r="58" spans="2:63" x14ac:dyDescent="0.25">
      <c r="B58" t="s">
        <v>61</v>
      </c>
      <c r="C58">
        <f>C57/1000</f>
        <v>2.0000000000000001E-4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</row>
    <row r="59" spans="2:63" x14ac:dyDescent="0.25">
      <c r="B59" t="s">
        <v>66</v>
      </c>
      <c r="C59" s="16">
        <v>80</v>
      </c>
      <c r="L59" s="38"/>
      <c r="M59" s="38"/>
      <c r="N59" s="38"/>
      <c r="O59" s="50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50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50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50"/>
      <c r="BB59" s="38"/>
      <c r="BC59" s="38"/>
      <c r="BD59" s="38"/>
      <c r="BE59" s="38"/>
      <c r="BF59" s="38"/>
      <c r="BG59" s="38"/>
      <c r="BH59" s="38"/>
      <c r="BI59" s="38"/>
      <c r="BJ59" s="38"/>
      <c r="BK59" s="38"/>
    </row>
    <row r="60" spans="2:63" x14ac:dyDescent="0.25">
      <c r="B60" t="s">
        <v>62</v>
      </c>
      <c r="C60" s="27">
        <f>C59*C57</f>
        <v>16</v>
      </c>
      <c r="L60" s="38"/>
      <c r="M60" s="38"/>
      <c r="N60" s="38"/>
      <c r="O60" s="56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56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56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56"/>
      <c r="BB60" s="38"/>
      <c r="BC60" s="38"/>
      <c r="BD60" s="38"/>
      <c r="BE60" s="38"/>
      <c r="BF60" s="38"/>
      <c r="BG60" s="38"/>
      <c r="BH60" s="38"/>
      <c r="BI60" s="38"/>
      <c r="BJ60" s="38"/>
      <c r="BK60" s="38"/>
    </row>
    <row r="61" spans="2:63" x14ac:dyDescent="0.25">
      <c r="B61" s="19"/>
      <c r="C61" s="28"/>
      <c r="L61" s="38"/>
      <c r="M61" s="38"/>
      <c r="N61" s="57"/>
      <c r="O61" s="67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57"/>
      <c r="AA61" s="67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57"/>
      <c r="AM61" s="67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57"/>
      <c r="BA61" s="67"/>
      <c r="BB61" s="38"/>
      <c r="BC61" s="38"/>
      <c r="BD61" s="38"/>
      <c r="BE61" s="38"/>
      <c r="BF61" s="38"/>
      <c r="BG61" s="38"/>
      <c r="BH61" s="38"/>
      <c r="BI61" s="38"/>
      <c r="BJ61" s="38"/>
      <c r="BK61" s="38"/>
    </row>
    <row r="62" spans="2:63" x14ac:dyDescent="0.25">
      <c r="B62" t="s">
        <v>63</v>
      </c>
      <c r="C62" s="29"/>
      <c r="L62" s="38"/>
      <c r="M62" s="38"/>
      <c r="N62" s="38"/>
      <c r="O62" s="6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6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6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68"/>
      <c r="BB62" s="38"/>
      <c r="BC62" s="38"/>
      <c r="BD62" s="38"/>
      <c r="BE62" s="38"/>
      <c r="BF62" s="38"/>
      <c r="BG62" s="38"/>
      <c r="BH62" s="38"/>
      <c r="BI62" s="38"/>
      <c r="BJ62" s="38"/>
      <c r="BK62" s="38"/>
    </row>
    <row r="63" spans="2:63" x14ac:dyDescent="0.25">
      <c r="B63" t="s">
        <v>64</v>
      </c>
      <c r="C63" s="82">
        <f>C60/C18</f>
        <v>612134.39650728973</v>
      </c>
      <c r="D63" s="27"/>
      <c r="E63" s="27"/>
      <c r="F63" s="27"/>
      <c r="L63" s="38"/>
      <c r="M63" s="38"/>
      <c r="N63" s="38"/>
      <c r="O63" s="69"/>
      <c r="P63" s="56"/>
      <c r="Q63" s="56"/>
      <c r="R63" s="56"/>
      <c r="S63" s="38"/>
      <c r="T63" s="38"/>
      <c r="U63" s="38"/>
      <c r="V63" s="38"/>
      <c r="W63" s="38"/>
      <c r="X63" s="38"/>
      <c r="Y63" s="38"/>
      <c r="Z63" s="38"/>
      <c r="AA63" s="69"/>
      <c r="AB63" s="56"/>
      <c r="AC63" s="56"/>
      <c r="AD63" s="56"/>
      <c r="AE63" s="38"/>
      <c r="AF63" s="38"/>
      <c r="AG63" s="38"/>
      <c r="AH63" s="38"/>
      <c r="AI63" s="38"/>
      <c r="AJ63" s="38"/>
      <c r="AK63" s="38"/>
      <c r="AL63" s="38"/>
      <c r="AM63" s="69"/>
      <c r="AN63" s="56"/>
      <c r="AO63" s="56"/>
      <c r="AP63" s="56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69"/>
      <c r="BB63" s="56"/>
      <c r="BC63" s="56"/>
      <c r="BD63" s="56"/>
      <c r="BE63" s="38"/>
      <c r="BF63" s="38"/>
      <c r="BG63" s="38"/>
      <c r="BH63" s="38"/>
      <c r="BI63" s="38"/>
      <c r="BJ63" s="38"/>
      <c r="BK63" s="38"/>
    </row>
    <row r="64" spans="2:63" x14ac:dyDescent="0.25">
      <c r="C64" s="56"/>
      <c r="F64" s="21"/>
      <c r="L64" s="38"/>
      <c r="M64" s="38"/>
      <c r="N64" s="38"/>
      <c r="O64" s="56"/>
      <c r="P64" s="38"/>
      <c r="Q64" s="38"/>
      <c r="R64" s="59"/>
      <c r="S64" s="38"/>
      <c r="T64" s="38"/>
      <c r="U64" s="38"/>
      <c r="V64" s="38"/>
      <c r="W64" s="38"/>
      <c r="X64" s="38"/>
      <c r="Y64" s="38"/>
      <c r="Z64" s="38"/>
      <c r="AA64" s="56"/>
      <c r="AB64" s="38"/>
      <c r="AC64" s="38"/>
      <c r="AD64" s="59"/>
      <c r="AE64" s="38"/>
      <c r="AF64" s="38"/>
      <c r="AG64" s="38"/>
      <c r="AH64" s="38"/>
      <c r="AI64" s="38"/>
      <c r="AJ64" s="38"/>
      <c r="AK64" s="38"/>
      <c r="AL64" s="38"/>
      <c r="AM64" s="56"/>
      <c r="AN64" s="38"/>
      <c r="AO64" s="38"/>
      <c r="AP64" s="59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56"/>
      <c r="BB64" s="38"/>
      <c r="BC64" s="38"/>
      <c r="BD64" s="59"/>
      <c r="BE64" s="38"/>
      <c r="BF64" s="38"/>
      <c r="BG64" s="38"/>
      <c r="BH64" s="38"/>
      <c r="BI64" s="38"/>
      <c r="BJ64" s="38"/>
      <c r="BK64" s="38"/>
    </row>
    <row r="65" spans="2:63" x14ac:dyDescent="0.25">
      <c r="F65" s="21"/>
      <c r="L65" s="38"/>
      <c r="M65" s="38"/>
      <c r="N65" s="38"/>
      <c r="O65" s="38"/>
      <c r="P65" s="38"/>
      <c r="Q65" s="38"/>
      <c r="R65" s="59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59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59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59"/>
      <c r="BE65" s="38"/>
      <c r="BF65" s="38"/>
      <c r="BG65" s="38"/>
      <c r="BH65" s="38"/>
      <c r="BI65" s="38"/>
      <c r="BJ65" s="38"/>
      <c r="BK65" s="38"/>
    </row>
    <row r="66" spans="2:63" x14ac:dyDescent="0.25">
      <c r="E66" s="27"/>
      <c r="G66" s="27"/>
      <c r="H66" s="30"/>
      <c r="I66" s="25"/>
      <c r="L66" s="38"/>
      <c r="M66" s="38"/>
      <c r="N66" s="38"/>
      <c r="O66" s="38"/>
      <c r="P66" s="38"/>
      <c r="Q66" s="56"/>
      <c r="R66" s="38"/>
      <c r="S66" s="56"/>
      <c r="T66" s="70"/>
      <c r="U66" s="65"/>
      <c r="V66" s="38"/>
      <c r="W66" s="38"/>
      <c r="X66" s="38"/>
      <c r="Y66" s="38"/>
      <c r="Z66" s="38"/>
      <c r="AA66" s="38"/>
      <c r="AB66" s="38"/>
      <c r="AC66" s="56"/>
      <c r="AD66" s="38"/>
      <c r="AE66" s="56"/>
      <c r="AF66" s="70"/>
      <c r="AG66" s="65"/>
      <c r="AH66" s="38"/>
      <c r="AI66" s="38"/>
      <c r="AJ66" s="38"/>
      <c r="AK66" s="38"/>
      <c r="AL66" s="38"/>
      <c r="AM66" s="38"/>
      <c r="AN66" s="38"/>
      <c r="AO66" s="56"/>
      <c r="AP66" s="38"/>
      <c r="AQ66" s="56"/>
      <c r="AR66" s="70"/>
      <c r="AS66" s="65"/>
      <c r="AT66" s="38"/>
      <c r="AU66" s="38"/>
      <c r="AV66" s="38"/>
      <c r="AW66" s="38"/>
      <c r="AX66" s="38"/>
      <c r="AY66" s="38"/>
      <c r="AZ66" s="38"/>
      <c r="BA66" s="38"/>
      <c r="BB66" s="38"/>
      <c r="BC66" s="56"/>
      <c r="BD66" s="38"/>
      <c r="BE66" s="56"/>
      <c r="BF66" s="70"/>
      <c r="BG66" s="65"/>
      <c r="BH66" s="38"/>
      <c r="BI66" s="38"/>
      <c r="BJ66" s="38"/>
      <c r="BK66" s="38"/>
    </row>
    <row r="67" spans="2:63" x14ac:dyDescent="0.25">
      <c r="C67" s="27"/>
      <c r="E67" s="31"/>
      <c r="L67" s="38"/>
      <c r="M67" s="38"/>
      <c r="N67" s="38"/>
      <c r="O67" s="56"/>
      <c r="P67" s="38"/>
      <c r="Q67" s="71"/>
      <c r="R67" s="38"/>
      <c r="S67" s="38"/>
      <c r="T67" s="38"/>
      <c r="U67" s="38"/>
      <c r="V67" s="38"/>
      <c r="W67" s="38"/>
      <c r="X67" s="38"/>
      <c r="Y67" s="38"/>
      <c r="Z67" s="38"/>
      <c r="AA67" s="56"/>
      <c r="AB67" s="38"/>
      <c r="AC67" s="71"/>
      <c r="AD67" s="38"/>
      <c r="AE67" s="38"/>
      <c r="AF67" s="38"/>
      <c r="AG67" s="38"/>
      <c r="AH67" s="38"/>
      <c r="AI67" s="38"/>
      <c r="AJ67" s="38"/>
      <c r="AK67" s="38"/>
      <c r="AL67" s="38"/>
      <c r="AM67" s="56"/>
      <c r="AN67" s="38"/>
      <c r="AO67" s="71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56"/>
      <c r="BB67" s="38"/>
      <c r="BC67" s="71"/>
      <c r="BD67" s="38"/>
      <c r="BE67" s="38"/>
      <c r="BF67" s="38"/>
      <c r="BG67" s="38"/>
      <c r="BH67" s="38"/>
      <c r="BI67" s="38"/>
      <c r="BJ67" s="38"/>
      <c r="BK67" s="38"/>
    </row>
    <row r="68" spans="2:63" x14ac:dyDescent="0.25">
      <c r="C68" s="27"/>
      <c r="E68" s="32"/>
      <c r="L68" s="38"/>
      <c r="M68" s="38"/>
      <c r="N68" s="38"/>
      <c r="O68" s="56"/>
      <c r="P68" s="38"/>
      <c r="Q68" s="72"/>
      <c r="R68" s="38"/>
      <c r="S68" s="38"/>
      <c r="T68" s="38"/>
      <c r="U68" s="38"/>
      <c r="V68" s="38"/>
      <c r="W68" s="38"/>
      <c r="X68" s="38"/>
      <c r="Y68" s="38"/>
      <c r="Z68" s="38"/>
      <c r="AA68" s="56"/>
      <c r="AB68" s="38"/>
      <c r="AC68" s="72"/>
      <c r="AD68" s="38"/>
      <c r="AE68" s="38"/>
      <c r="AF68" s="38"/>
      <c r="AG68" s="38"/>
      <c r="AH68" s="38"/>
      <c r="AI68" s="38"/>
      <c r="AJ68" s="38"/>
      <c r="AK68" s="38"/>
      <c r="AL68" s="38"/>
      <c r="AM68" s="56"/>
      <c r="AN68" s="38"/>
      <c r="AO68" s="72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56"/>
      <c r="BB68" s="38"/>
      <c r="BC68" s="72"/>
      <c r="BD68" s="38"/>
      <c r="BE68" s="38"/>
      <c r="BF68" s="38"/>
      <c r="BG68" s="38"/>
      <c r="BH68" s="38"/>
      <c r="BI68" s="38"/>
      <c r="BJ68" s="38"/>
      <c r="BK68" s="38"/>
    </row>
    <row r="69" spans="2:63" x14ac:dyDescent="0.25">
      <c r="B69" s="2"/>
      <c r="C69" s="33"/>
      <c r="L69" s="38"/>
      <c r="M69" s="38"/>
      <c r="N69" s="40"/>
      <c r="O69" s="73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40"/>
      <c r="AA69" s="73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40"/>
      <c r="AM69" s="73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40"/>
      <c r="BA69" s="73"/>
      <c r="BB69" s="38"/>
      <c r="BC69" s="38"/>
      <c r="BD69" s="38"/>
      <c r="BE69" s="38"/>
      <c r="BF69" s="38"/>
      <c r="BG69" s="38"/>
      <c r="BH69" s="38"/>
      <c r="BI69" s="38"/>
      <c r="BJ69" s="38"/>
      <c r="BK69" s="38"/>
    </row>
    <row r="70" spans="2:63" x14ac:dyDescent="0.25">
      <c r="B70" s="2"/>
      <c r="C70" s="33"/>
      <c r="L70" s="38"/>
      <c r="M70" s="38"/>
      <c r="N70" s="40"/>
      <c r="O70" s="73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40"/>
      <c r="AA70" s="73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40"/>
      <c r="AM70" s="73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40"/>
      <c r="BA70" s="73"/>
      <c r="BB70" s="38"/>
      <c r="BC70" s="38"/>
      <c r="BD70" s="38"/>
      <c r="BE70" s="38"/>
      <c r="BF70" s="38"/>
      <c r="BG70" s="38"/>
      <c r="BH70" s="38"/>
      <c r="BI70" s="38"/>
      <c r="BJ70" s="38"/>
      <c r="BK70" s="38"/>
    </row>
    <row r="71" spans="2:63" x14ac:dyDescent="0.25">
      <c r="B71" s="2"/>
      <c r="L71" s="38"/>
      <c r="M71" s="38"/>
      <c r="N71" s="40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40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40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40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</row>
    <row r="72" spans="2:63" x14ac:dyDescent="0.25">
      <c r="B72" s="2"/>
      <c r="C72" s="23"/>
      <c r="L72" s="38"/>
      <c r="M72" s="38"/>
      <c r="N72" s="40"/>
      <c r="O72" s="63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40"/>
      <c r="AA72" s="63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40"/>
      <c r="AM72" s="63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40"/>
      <c r="BA72" s="63"/>
      <c r="BB72" s="38"/>
      <c r="BC72" s="38"/>
      <c r="BD72" s="38"/>
      <c r="BE72" s="38"/>
      <c r="BF72" s="38"/>
      <c r="BG72" s="38"/>
      <c r="BH72" s="38"/>
      <c r="BI72" s="38"/>
      <c r="BJ72" s="38"/>
      <c r="BK72" s="38"/>
    </row>
    <row r="73" spans="2:63" ht="19.5" customHeight="1" x14ac:dyDescent="0.25">
      <c r="B73" s="2"/>
      <c r="L73" s="38"/>
      <c r="M73" s="38"/>
      <c r="N73" s="40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40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40"/>
      <c r="AM73" s="38"/>
      <c r="AN73" s="38"/>
      <c r="AO73" s="38"/>
      <c r="AP73" s="38"/>
      <c r="AQ73" s="38"/>
      <c r="AR73" s="74"/>
      <c r="AS73" s="38"/>
      <c r="AT73" s="38"/>
      <c r="AU73" s="38"/>
      <c r="AV73" s="38"/>
      <c r="AW73" s="38"/>
      <c r="AX73" s="38"/>
      <c r="AY73" s="38"/>
      <c r="AZ73" s="40"/>
      <c r="BA73" s="38"/>
      <c r="BB73" s="38"/>
      <c r="BC73" s="38"/>
      <c r="BD73" s="38"/>
      <c r="BE73" s="38"/>
      <c r="BF73" s="74"/>
      <c r="BG73" s="38"/>
      <c r="BH73" s="38"/>
      <c r="BI73" s="38"/>
      <c r="BJ73" s="38"/>
      <c r="BK73" s="38"/>
    </row>
    <row r="74" spans="2:63" x14ac:dyDescent="0.25">
      <c r="B74" s="2"/>
      <c r="C74" s="34"/>
      <c r="L74" s="38"/>
      <c r="M74" s="38"/>
      <c r="N74" s="40"/>
      <c r="O74" s="75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40"/>
      <c r="AA74" s="75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40"/>
      <c r="AM74" s="75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40"/>
      <c r="BA74" s="75"/>
      <c r="BB74" s="38"/>
      <c r="BC74" s="38"/>
      <c r="BD74" s="38"/>
      <c r="BE74" s="38"/>
      <c r="BF74" s="38"/>
      <c r="BG74" s="38"/>
      <c r="BH74" s="38"/>
      <c r="BI74" s="38"/>
      <c r="BJ74" s="38"/>
      <c r="BK74" s="38"/>
    </row>
    <row r="75" spans="2:63" x14ac:dyDescent="0.25">
      <c r="B75" s="2"/>
      <c r="C75" s="35"/>
      <c r="L75" s="38"/>
      <c r="M75" s="38"/>
      <c r="N75" s="40"/>
      <c r="O75" s="76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40"/>
      <c r="AA75" s="76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40"/>
      <c r="AM75" s="76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40"/>
      <c r="BA75" s="76"/>
      <c r="BB75" s="38"/>
      <c r="BC75" s="38"/>
      <c r="BD75" s="38"/>
      <c r="BE75" s="38"/>
      <c r="BF75" s="38"/>
      <c r="BG75" s="38"/>
      <c r="BH75" s="38"/>
      <c r="BI75" s="38"/>
      <c r="BJ75" s="38"/>
      <c r="BK75" s="38"/>
    </row>
    <row r="76" spans="2:63" x14ac:dyDescent="0.25">
      <c r="B76" s="19"/>
      <c r="C76" s="31"/>
      <c r="D76" s="19"/>
      <c r="E76" s="19"/>
      <c r="L76" s="38"/>
      <c r="M76" s="38"/>
      <c r="N76" s="57"/>
      <c r="O76" s="71"/>
      <c r="P76" s="57"/>
      <c r="Q76" s="57"/>
      <c r="R76" s="38"/>
      <c r="S76" s="38"/>
      <c r="T76" s="38"/>
      <c r="U76" s="38"/>
      <c r="V76" s="38"/>
      <c r="W76" s="38"/>
      <c r="X76" s="38"/>
      <c r="Y76" s="38"/>
      <c r="Z76" s="57"/>
      <c r="AA76" s="71"/>
      <c r="AB76" s="57"/>
      <c r="AC76" s="57"/>
      <c r="AD76" s="38"/>
      <c r="AE76" s="38"/>
      <c r="AF76" s="38"/>
      <c r="AG76" s="38"/>
      <c r="AH76" s="38"/>
      <c r="AI76" s="38"/>
      <c r="AJ76" s="38"/>
      <c r="AK76" s="38"/>
      <c r="AL76" s="57"/>
      <c r="AM76" s="71"/>
      <c r="AN76" s="57"/>
      <c r="AO76" s="57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57"/>
      <c r="BA76" s="71"/>
      <c r="BB76" s="57"/>
      <c r="BC76" s="57"/>
      <c r="BD76" s="38"/>
      <c r="BE76" s="38"/>
      <c r="BF76" s="38"/>
      <c r="BG76" s="38"/>
      <c r="BH76" s="38"/>
      <c r="BI76" s="38"/>
      <c r="BJ76" s="38"/>
      <c r="BK76" s="38"/>
    </row>
    <row r="77" spans="2:63" x14ac:dyDescent="0.25">
      <c r="B77" s="19"/>
      <c r="C77" s="31"/>
      <c r="D77" s="19"/>
      <c r="E77" s="19"/>
      <c r="L77" s="38"/>
      <c r="M77" s="38"/>
      <c r="N77" s="57"/>
      <c r="O77" s="71"/>
      <c r="P77" s="57"/>
      <c r="Q77" s="57"/>
      <c r="R77" s="38"/>
      <c r="S77" s="38"/>
      <c r="T77" s="38"/>
      <c r="U77" s="38"/>
      <c r="V77" s="38"/>
      <c r="W77" s="38"/>
      <c r="X77" s="38"/>
      <c r="Y77" s="38"/>
      <c r="Z77" s="57"/>
      <c r="AA77" s="71"/>
      <c r="AB77" s="57"/>
      <c r="AC77" s="57"/>
      <c r="AD77" s="38"/>
      <c r="AE77" s="38"/>
      <c r="AF77" s="38"/>
      <c r="AG77" s="38"/>
      <c r="AH77" s="38"/>
      <c r="AI77" s="38"/>
      <c r="AJ77" s="38"/>
      <c r="AK77" s="38"/>
      <c r="AL77" s="57"/>
      <c r="AM77" s="71"/>
      <c r="AN77" s="57"/>
      <c r="AO77" s="57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57"/>
      <c r="BA77" s="71"/>
      <c r="BB77" s="57"/>
      <c r="BC77" s="57"/>
      <c r="BD77" s="38"/>
      <c r="BE77" s="38"/>
      <c r="BF77" s="38"/>
      <c r="BG77" s="38"/>
      <c r="BH77" s="38"/>
      <c r="BI77" s="38"/>
      <c r="BJ77" s="38"/>
      <c r="BK77" s="38"/>
    </row>
    <row r="78" spans="2:63" x14ac:dyDescent="0.25">
      <c r="B78" s="19"/>
      <c r="C78" s="19"/>
      <c r="D78" s="19"/>
      <c r="E78" s="19"/>
      <c r="L78" s="38"/>
      <c r="M78" s="38"/>
      <c r="N78" s="57"/>
      <c r="O78" s="57"/>
      <c r="P78" s="57"/>
      <c r="Q78" s="57"/>
      <c r="R78" s="38"/>
      <c r="S78" s="38"/>
      <c r="T78" s="38"/>
      <c r="U78" s="38"/>
      <c r="V78" s="38"/>
      <c r="W78" s="38"/>
      <c r="X78" s="38"/>
      <c r="Y78" s="38"/>
      <c r="Z78" s="57"/>
      <c r="AA78" s="57"/>
      <c r="AB78" s="57"/>
      <c r="AC78" s="57"/>
      <c r="AD78" s="38"/>
      <c r="AE78" s="38"/>
      <c r="AF78" s="38"/>
      <c r="AG78" s="38"/>
      <c r="AH78" s="38"/>
      <c r="AI78" s="38"/>
      <c r="AJ78" s="38"/>
      <c r="AK78" s="38"/>
      <c r="AL78" s="57"/>
      <c r="AM78" s="57"/>
      <c r="AN78" s="57"/>
      <c r="AO78" s="57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57"/>
      <c r="BA78" s="57"/>
      <c r="BB78" s="57"/>
      <c r="BC78" s="57"/>
      <c r="BD78" s="38"/>
      <c r="BE78" s="38"/>
      <c r="BF78" s="38"/>
      <c r="BG78" s="38"/>
      <c r="BH78" s="38"/>
      <c r="BI78" s="38"/>
      <c r="BJ78" s="38"/>
      <c r="BK78" s="38"/>
    </row>
    <row r="79" spans="2:63" x14ac:dyDescent="0.25">
      <c r="B79" s="1"/>
      <c r="C79" s="36"/>
      <c r="D79" s="19"/>
      <c r="E79" s="19"/>
      <c r="L79" s="38"/>
      <c r="M79" s="38"/>
      <c r="N79" s="39"/>
      <c r="O79" s="77"/>
      <c r="P79" s="57"/>
      <c r="Q79" s="57"/>
      <c r="R79" s="38"/>
      <c r="S79" s="38"/>
      <c r="T79" s="38"/>
      <c r="U79" s="38"/>
      <c r="V79" s="38"/>
      <c r="W79" s="38"/>
      <c r="X79" s="38"/>
      <c r="Y79" s="38"/>
      <c r="Z79" s="39"/>
      <c r="AA79" s="77"/>
      <c r="AB79" s="57"/>
      <c r="AC79" s="57"/>
      <c r="AD79" s="38"/>
      <c r="AE79" s="38"/>
      <c r="AF79" s="38"/>
      <c r="AG79" s="38"/>
      <c r="AH79" s="38"/>
      <c r="AI79" s="38"/>
      <c r="AJ79" s="38"/>
      <c r="AK79" s="38"/>
      <c r="AL79" s="39"/>
      <c r="AM79" s="77"/>
      <c r="AN79" s="57"/>
      <c r="AO79" s="57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9"/>
      <c r="BA79" s="77"/>
      <c r="BB79" s="57"/>
      <c r="BC79" s="57"/>
      <c r="BD79" s="38"/>
      <c r="BE79" s="38"/>
      <c r="BF79" s="38"/>
      <c r="BG79" s="38"/>
      <c r="BH79" s="38"/>
      <c r="BI79" s="38"/>
      <c r="BJ79" s="38"/>
      <c r="BK79" s="38"/>
    </row>
    <row r="80" spans="2:63" x14ac:dyDescent="0.25">
      <c r="B80" s="1"/>
      <c r="C80" s="36"/>
      <c r="D80" s="19"/>
      <c r="E80" s="19"/>
      <c r="L80" s="38"/>
      <c r="M80" s="38"/>
      <c r="N80" s="39"/>
      <c r="O80" s="77"/>
      <c r="P80" s="57"/>
      <c r="Q80" s="57"/>
      <c r="R80" s="38"/>
      <c r="S80" s="38"/>
      <c r="T80" s="38"/>
      <c r="U80" s="38"/>
      <c r="V80" s="38"/>
      <c r="W80" s="38"/>
      <c r="X80" s="38"/>
      <c r="Y80" s="38"/>
      <c r="Z80" s="39"/>
      <c r="AA80" s="77"/>
      <c r="AB80" s="57"/>
      <c r="AC80" s="57"/>
      <c r="AD80" s="38"/>
      <c r="AE80" s="38"/>
      <c r="AF80" s="38"/>
      <c r="AG80" s="38"/>
      <c r="AH80" s="38"/>
      <c r="AI80" s="38"/>
      <c r="AJ80" s="38"/>
      <c r="AK80" s="38"/>
      <c r="AL80" s="39"/>
      <c r="AM80" s="77"/>
      <c r="AN80" s="57"/>
      <c r="AO80" s="57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9"/>
      <c r="BA80" s="77"/>
      <c r="BB80" s="57"/>
      <c r="BC80" s="57"/>
      <c r="BD80" s="38"/>
      <c r="BE80" s="38"/>
      <c r="BF80" s="38"/>
      <c r="BG80" s="38"/>
      <c r="BH80" s="38"/>
      <c r="BI80" s="38"/>
      <c r="BJ80" s="38"/>
      <c r="BK80" s="38"/>
    </row>
    <row r="81" spans="2:63" x14ac:dyDescent="0.25">
      <c r="B81" s="1"/>
      <c r="C81" s="37"/>
      <c r="D81" s="19"/>
      <c r="E81" s="19"/>
      <c r="L81" s="38"/>
      <c r="M81" s="38"/>
      <c r="N81" s="39"/>
      <c r="O81" s="78"/>
      <c r="P81" s="57"/>
      <c r="Q81" s="57"/>
      <c r="R81" s="38"/>
      <c r="S81" s="38"/>
      <c r="T81" s="38"/>
      <c r="U81" s="38"/>
      <c r="V81" s="38"/>
      <c r="W81" s="38"/>
      <c r="X81" s="38"/>
      <c r="Y81" s="38"/>
      <c r="Z81" s="39"/>
      <c r="AA81" s="78"/>
      <c r="AB81" s="57"/>
      <c r="AC81" s="57"/>
      <c r="AD81" s="38"/>
      <c r="AE81" s="38"/>
      <c r="AF81" s="38"/>
      <c r="AG81" s="38"/>
      <c r="AH81" s="38"/>
      <c r="AI81" s="38"/>
      <c r="AJ81" s="38"/>
      <c r="AK81" s="38"/>
      <c r="AL81" s="39"/>
      <c r="AM81" s="78"/>
      <c r="AN81" s="57"/>
      <c r="AO81" s="57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9"/>
      <c r="BA81" s="78"/>
      <c r="BB81" s="57"/>
      <c r="BC81" s="57"/>
      <c r="BD81" s="38"/>
      <c r="BE81" s="38"/>
      <c r="BF81" s="38"/>
      <c r="BG81" s="38"/>
      <c r="BH81" s="38"/>
      <c r="BI81" s="38"/>
      <c r="BJ81" s="38"/>
      <c r="BK81" s="38"/>
    </row>
    <row r="82" spans="2:63" x14ac:dyDescent="0.25"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</row>
    <row r="83" spans="2:63" x14ac:dyDescent="0.25"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</row>
    <row r="84" spans="2:63" x14ac:dyDescent="0.25"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</row>
    <row r="85" spans="2:63" x14ac:dyDescent="0.25"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</row>
    <row r="86" spans="2:63" x14ac:dyDescent="0.25"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</row>
    <row r="87" spans="2:63" x14ac:dyDescent="0.25"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</row>
    <row r="88" spans="2:63" x14ac:dyDescent="0.25"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</row>
    <row r="89" spans="2:63" x14ac:dyDescent="0.25"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</row>
    <row r="90" spans="2:63" x14ac:dyDescent="0.25"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</row>
    <row r="91" spans="2:63" x14ac:dyDescent="0.25"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</row>
    <row r="92" spans="2:63" x14ac:dyDescent="0.25"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</row>
    <row r="93" spans="2:63" x14ac:dyDescent="0.25"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</row>
    <row r="94" spans="2:63" x14ac:dyDescent="0.25"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</row>
    <row r="95" spans="2:63" x14ac:dyDescent="0.25"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</row>
    <row r="96" spans="2:63" x14ac:dyDescent="0.25"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</row>
    <row r="97" spans="12:63" x14ac:dyDescent="0.25"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</row>
    <row r="98" spans="12:63" x14ac:dyDescent="0.25"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</row>
    <row r="99" spans="12:63" x14ac:dyDescent="0.25"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</row>
    <row r="100" spans="12:63" x14ac:dyDescent="0.25"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</row>
    <row r="101" spans="12:63" x14ac:dyDescent="0.25"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</row>
    <row r="102" spans="12:63" x14ac:dyDescent="0.25"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</row>
    <row r="103" spans="12:63" x14ac:dyDescent="0.25"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</row>
    <row r="104" spans="12:63" x14ac:dyDescent="0.25"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</row>
    <row r="105" spans="12:63" x14ac:dyDescent="0.25"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</row>
    <row r="106" spans="12:63" x14ac:dyDescent="0.25"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</row>
    <row r="107" spans="12:63" x14ac:dyDescent="0.25"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</row>
    <row r="108" spans="12:63" x14ac:dyDescent="0.25"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</row>
    <row r="109" spans="12:63" x14ac:dyDescent="0.25"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</row>
    <row r="110" spans="12:63" x14ac:dyDescent="0.25"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</row>
    <row r="111" spans="12:63" x14ac:dyDescent="0.25"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</row>
    <row r="112" spans="12:63" x14ac:dyDescent="0.25"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</row>
    <row r="113" spans="12:63" x14ac:dyDescent="0.25"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</row>
    <row r="114" spans="12:63" x14ac:dyDescent="0.25"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</row>
    <row r="115" spans="12:63" x14ac:dyDescent="0.25"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</row>
    <row r="116" spans="12:63" x14ac:dyDescent="0.25"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</row>
    <row r="117" spans="12:63" x14ac:dyDescent="0.25"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</row>
    <row r="118" spans="12:63" x14ac:dyDescent="0.25"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</row>
    <row r="119" spans="12:63" x14ac:dyDescent="0.25"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</row>
    <row r="120" spans="12:63" x14ac:dyDescent="0.25"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</row>
    <row r="121" spans="12:63" x14ac:dyDescent="0.25"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</row>
    <row r="122" spans="12:63" x14ac:dyDescent="0.25"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</row>
    <row r="123" spans="12:63" x14ac:dyDescent="0.25"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</row>
    <row r="124" spans="12:63" x14ac:dyDescent="0.25"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</row>
    <row r="125" spans="12:63" x14ac:dyDescent="0.25"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</row>
    <row r="126" spans="12:63" x14ac:dyDescent="0.25"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</row>
    <row r="127" spans="12:63" x14ac:dyDescent="0.25"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</row>
    <row r="128" spans="12:63" x14ac:dyDescent="0.25"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</row>
    <row r="129" spans="12:63" x14ac:dyDescent="0.25"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</row>
    <row r="130" spans="12:63" x14ac:dyDescent="0.25"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</row>
    <row r="131" spans="12:63" x14ac:dyDescent="0.25"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</row>
    <row r="132" spans="12:63" x14ac:dyDescent="0.25"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</row>
    <row r="133" spans="12:63" x14ac:dyDescent="0.25"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</row>
    <row r="134" spans="12:63" x14ac:dyDescent="0.25"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</row>
    <row r="135" spans="12:63" x14ac:dyDescent="0.25"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</row>
    <row r="136" spans="12:63" x14ac:dyDescent="0.25"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</row>
    <row r="137" spans="12:63" x14ac:dyDescent="0.25"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</row>
    <row r="138" spans="12:63" x14ac:dyDescent="0.25"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</row>
    <row r="139" spans="12:63" x14ac:dyDescent="0.25"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</row>
    <row r="140" spans="12:63" x14ac:dyDescent="0.25"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</row>
    <row r="141" spans="12:63" x14ac:dyDescent="0.25"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</row>
    <row r="142" spans="12:63" x14ac:dyDescent="0.25"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</row>
    <row r="143" spans="12:63" x14ac:dyDescent="0.25"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</row>
    <row r="144" spans="12:63" x14ac:dyDescent="0.25"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</row>
    <row r="145" spans="12:63" x14ac:dyDescent="0.25"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</row>
    <row r="146" spans="12:63" x14ac:dyDescent="0.25"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</row>
    <row r="147" spans="12:63" x14ac:dyDescent="0.25"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</row>
    <row r="148" spans="12:63" x14ac:dyDescent="0.25"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</row>
    <row r="149" spans="12:63" x14ac:dyDescent="0.25"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</row>
    <row r="150" spans="12:63" x14ac:dyDescent="0.25"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</row>
    <row r="151" spans="12:63" x14ac:dyDescent="0.25"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</row>
    <row r="152" spans="12:63" x14ac:dyDescent="0.25"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</row>
    <row r="153" spans="12:63" x14ac:dyDescent="0.25"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</row>
    <row r="154" spans="12:63" x14ac:dyDescent="0.25"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</row>
    <row r="155" spans="12:63" x14ac:dyDescent="0.25"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</row>
    <row r="156" spans="12:63" x14ac:dyDescent="0.25"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</row>
    <row r="157" spans="12:63" x14ac:dyDescent="0.25"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</row>
    <row r="158" spans="12:63" x14ac:dyDescent="0.25"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</row>
    <row r="159" spans="12:63" x14ac:dyDescent="0.25"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</row>
    <row r="160" spans="12:63" x14ac:dyDescent="0.25"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</row>
    <row r="161" spans="12:63" x14ac:dyDescent="0.25"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</row>
    <row r="162" spans="12:63" x14ac:dyDescent="0.25"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</row>
    <row r="163" spans="12:63" x14ac:dyDescent="0.25"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</row>
    <row r="164" spans="12:63" x14ac:dyDescent="0.25"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</row>
    <row r="165" spans="12:63" x14ac:dyDescent="0.25"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</row>
    <row r="166" spans="12:63" x14ac:dyDescent="0.25"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</row>
    <row r="167" spans="12:63" x14ac:dyDescent="0.25"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</row>
    <row r="168" spans="12:63" x14ac:dyDescent="0.25"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</row>
    <row r="169" spans="12:63" x14ac:dyDescent="0.25"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</row>
    <row r="170" spans="12:63" x14ac:dyDescent="0.25"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</row>
    <row r="171" spans="12:63" x14ac:dyDescent="0.25"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</row>
    <row r="172" spans="12:63" x14ac:dyDescent="0.25"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</row>
    <row r="173" spans="12:63" x14ac:dyDescent="0.25"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</row>
    <row r="174" spans="12:63" x14ac:dyDescent="0.25"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</row>
    <row r="175" spans="12:63" x14ac:dyDescent="0.25"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</row>
    <row r="176" spans="12:63" x14ac:dyDescent="0.25"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</row>
    <row r="177" spans="12:63" x14ac:dyDescent="0.25"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</row>
    <row r="178" spans="12:63" x14ac:dyDescent="0.25"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</row>
    <row r="179" spans="12:63" x14ac:dyDescent="0.25"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</row>
    <row r="180" spans="12:63" x14ac:dyDescent="0.25"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</row>
    <row r="181" spans="12:63" x14ac:dyDescent="0.25"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</row>
    <row r="182" spans="12:63" x14ac:dyDescent="0.25"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</row>
    <row r="183" spans="12:63" x14ac:dyDescent="0.25"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</row>
    <row r="184" spans="12:63" x14ac:dyDescent="0.25"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</row>
    <row r="185" spans="12:63" x14ac:dyDescent="0.25"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</row>
    <row r="186" spans="12:63" x14ac:dyDescent="0.25"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</row>
    <row r="187" spans="12:63" x14ac:dyDescent="0.25"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</row>
    <row r="188" spans="12:63" x14ac:dyDescent="0.25"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</row>
    <row r="189" spans="12:63" x14ac:dyDescent="0.25"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</row>
    <row r="190" spans="12:63" x14ac:dyDescent="0.25"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</row>
    <row r="191" spans="12:63" x14ac:dyDescent="0.25"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</row>
    <row r="192" spans="12:63" x14ac:dyDescent="0.25"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</row>
    <row r="193" spans="12:63" x14ac:dyDescent="0.25"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</row>
    <row r="194" spans="12:63" x14ac:dyDescent="0.25"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</row>
    <row r="195" spans="12:63" x14ac:dyDescent="0.25"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</row>
    <row r="196" spans="12:63" x14ac:dyDescent="0.25"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</row>
    <row r="197" spans="12:63" x14ac:dyDescent="0.25"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</row>
    <row r="198" spans="12:63" x14ac:dyDescent="0.25"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</row>
    <row r="199" spans="12:63" x14ac:dyDescent="0.25"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</row>
    <row r="200" spans="12:63" x14ac:dyDescent="0.25"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</row>
    <row r="201" spans="12:63" x14ac:dyDescent="0.25"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</row>
    <row r="202" spans="12:63" x14ac:dyDescent="0.25"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</row>
    <row r="203" spans="12:63" x14ac:dyDescent="0.25"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</row>
    <row r="204" spans="12:63" x14ac:dyDescent="0.25"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</row>
    <row r="205" spans="12:63" x14ac:dyDescent="0.25"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</row>
    <row r="206" spans="12:63" x14ac:dyDescent="0.25"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</row>
    <row r="207" spans="12:63" x14ac:dyDescent="0.25"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</row>
    <row r="208" spans="12:63" x14ac:dyDescent="0.25"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</row>
    <row r="209" spans="12:63" x14ac:dyDescent="0.25"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</row>
    <row r="210" spans="12:63" x14ac:dyDescent="0.25"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</row>
    <row r="211" spans="12:63" x14ac:dyDescent="0.25"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</row>
    <row r="212" spans="12:63" x14ac:dyDescent="0.25"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</row>
    <row r="213" spans="12:63" x14ac:dyDescent="0.25"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</row>
    <row r="214" spans="12:63" x14ac:dyDescent="0.25"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</row>
    <row r="215" spans="12:63" x14ac:dyDescent="0.25"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</row>
    <row r="216" spans="12:63" x14ac:dyDescent="0.25"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</row>
    <row r="217" spans="12:63" x14ac:dyDescent="0.25"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</row>
    <row r="218" spans="12:63" x14ac:dyDescent="0.25"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</row>
    <row r="219" spans="12:63" x14ac:dyDescent="0.25"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</row>
    <row r="220" spans="12:63" x14ac:dyDescent="0.25"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</row>
    <row r="221" spans="12:63" x14ac:dyDescent="0.25"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</row>
    <row r="222" spans="12:63" x14ac:dyDescent="0.25"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</row>
    <row r="223" spans="12:63" x14ac:dyDescent="0.25"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</row>
    <row r="224" spans="12:63" x14ac:dyDescent="0.25"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</row>
    <row r="225" spans="12:63" x14ac:dyDescent="0.25"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</row>
    <row r="226" spans="12:63" x14ac:dyDescent="0.25"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</row>
    <row r="227" spans="12:63" x14ac:dyDescent="0.25"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</row>
    <row r="228" spans="12:63" x14ac:dyDescent="0.25"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</row>
    <row r="229" spans="12:63" x14ac:dyDescent="0.25"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</row>
    <row r="230" spans="12:63" x14ac:dyDescent="0.25"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</row>
    <row r="231" spans="12:63" x14ac:dyDescent="0.25"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</row>
    <row r="232" spans="12:63" x14ac:dyDescent="0.25"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</row>
    <row r="233" spans="12:63" x14ac:dyDescent="0.25"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</row>
    <row r="234" spans="12:63" x14ac:dyDescent="0.25"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</row>
    <row r="235" spans="12:63" x14ac:dyDescent="0.25"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</row>
    <row r="236" spans="12:63" x14ac:dyDescent="0.25"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</row>
    <row r="237" spans="12:63" x14ac:dyDescent="0.25"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</row>
    <row r="238" spans="12:63" x14ac:dyDescent="0.25"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</row>
    <row r="239" spans="12:63" x14ac:dyDescent="0.25"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</row>
    <row r="240" spans="12:63" x14ac:dyDescent="0.25"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</row>
    <row r="241" spans="12:63" x14ac:dyDescent="0.25"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</row>
    <row r="242" spans="12:63" x14ac:dyDescent="0.25"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</row>
    <row r="243" spans="12:63" x14ac:dyDescent="0.25"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</row>
    <row r="244" spans="12:63" x14ac:dyDescent="0.25"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</row>
    <row r="245" spans="12:63" x14ac:dyDescent="0.25"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</row>
    <row r="246" spans="12:63" x14ac:dyDescent="0.25"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</row>
    <row r="247" spans="12:63" x14ac:dyDescent="0.25"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</row>
    <row r="248" spans="12:63" x14ac:dyDescent="0.25"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</row>
    <row r="249" spans="12:63" x14ac:dyDescent="0.25"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</row>
    <row r="250" spans="12:63" x14ac:dyDescent="0.25"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</row>
    <row r="251" spans="12:63" x14ac:dyDescent="0.25"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</row>
    <row r="252" spans="12:63" x14ac:dyDescent="0.25"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</row>
    <row r="253" spans="12:63" x14ac:dyDescent="0.25"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</row>
    <row r="254" spans="12:63" x14ac:dyDescent="0.25"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</row>
    <row r="255" spans="12:63" x14ac:dyDescent="0.25"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</row>
    <row r="256" spans="12:63" x14ac:dyDescent="0.25"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</row>
    <row r="257" spans="12:63" x14ac:dyDescent="0.25"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</row>
    <row r="258" spans="12:63" x14ac:dyDescent="0.25"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</row>
    <row r="259" spans="12:63" x14ac:dyDescent="0.25"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</row>
    <row r="260" spans="12:63" x14ac:dyDescent="0.25"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</row>
    <row r="261" spans="12:63" x14ac:dyDescent="0.25"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</row>
    <row r="262" spans="12:63" x14ac:dyDescent="0.25"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</row>
    <row r="263" spans="12:63" x14ac:dyDescent="0.25"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</row>
    <row r="264" spans="12:63" x14ac:dyDescent="0.25"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</row>
    <row r="265" spans="12:63" x14ac:dyDescent="0.25"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</row>
    <row r="266" spans="12:63" x14ac:dyDescent="0.25"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</row>
    <row r="267" spans="12:63" x14ac:dyDescent="0.25"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</row>
    <row r="268" spans="12:63" x14ac:dyDescent="0.25"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</row>
    <row r="269" spans="12:63" x14ac:dyDescent="0.25"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</row>
    <row r="270" spans="12:63" x14ac:dyDescent="0.25"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</row>
    <row r="271" spans="12:63" x14ac:dyDescent="0.25"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</row>
    <row r="272" spans="12:63" x14ac:dyDescent="0.25"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</row>
    <row r="273" spans="12:63" x14ac:dyDescent="0.25"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</row>
    <row r="274" spans="12:63" x14ac:dyDescent="0.25"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</row>
    <row r="275" spans="12:63" x14ac:dyDescent="0.25"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</row>
    <row r="276" spans="12:63" x14ac:dyDescent="0.25"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</row>
    <row r="277" spans="12:63" x14ac:dyDescent="0.25"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</row>
    <row r="278" spans="12:63" x14ac:dyDescent="0.25"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</row>
    <row r="279" spans="12:63" x14ac:dyDescent="0.25"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</row>
    <row r="280" spans="12:63" x14ac:dyDescent="0.25"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</row>
    <row r="281" spans="12:63" x14ac:dyDescent="0.25"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</row>
    <row r="282" spans="12:63" x14ac:dyDescent="0.25"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</row>
    <row r="283" spans="12:63" x14ac:dyDescent="0.25"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</row>
    <row r="284" spans="12:63" x14ac:dyDescent="0.25"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</row>
    <row r="285" spans="12:63" x14ac:dyDescent="0.25"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</row>
    <row r="286" spans="12:63" x14ac:dyDescent="0.25"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</row>
    <row r="287" spans="12:63" x14ac:dyDescent="0.25"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</row>
    <row r="288" spans="12:63" x14ac:dyDescent="0.25"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</row>
    <row r="289" spans="12:63" x14ac:dyDescent="0.25"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</row>
    <row r="290" spans="12:63" x14ac:dyDescent="0.25"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</row>
    <row r="291" spans="12:63" x14ac:dyDescent="0.25"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</row>
    <row r="292" spans="12:63" x14ac:dyDescent="0.25"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</row>
    <row r="293" spans="12:63" x14ac:dyDescent="0.25"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</row>
    <row r="294" spans="12:63" x14ac:dyDescent="0.25"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</row>
    <row r="295" spans="12:63" x14ac:dyDescent="0.25"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</row>
    <row r="296" spans="12:63" x14ac:dyDescent="0.25"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</row>
    <row r="297" spans="12:63" x14ac:dyDescent="0.25"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</row>
    <row r="298" spans="12:63" x14ac:dyDescent="0.25"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</row>
    <row r="299" spans="12:63" x14ac:dyDescent="0.25"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</row>
    <row r="300" spans="12:63" x14ac:dyDescent="0.25"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</row>
    <row r="301" spans="12:63" x14ac:dyDescent="0.25"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</row>
    <row r="302" spans="12:63" x14ac:dyDescent="0.25"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</row>
    <row r="303" spans="12:63" x14ac:dyDescent="0.25"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</row>
    <row r="304" spans="12:63" x14ac:dyDescent="0.25"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</row>
    <row r="305" spans="12:63" x14ac:dyDescent="0.25"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</row>
    <row r="306" spans="12:63" x14ac:dyDescent="0.25"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</row>
    <row r="307" spans="12:63" x14ac:dyDescent="0.25"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</row>
    <row r="308" spans="12:63" x14ac:dyDescent="0.25"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</row>
    <row r="309" spans="12:63" x14ac:dyDescent="0.25"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</row>
    <row r="310" spans="12:63" x14ac:dyDescent="0.25"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</row>
    <row r="311" spans="12:63" x14ac:dyDescent="0.25"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</row>
    <row r="312" spans="12:63" x14ac:dyDescent="0.25"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</row>
    <row r="313" spans="12:63" x14ac:dyDescent="0.25"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</row>
    <row r="314" spans="12:63" x14ac:dyDescent="0.25"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</row>
    <row r="315" spans="12:63" x14ac:dyDescent="0.25"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</row>
    <row r="316" spans="12:63" x14ac:dyDescent="0.25"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</row>
    <row r="317" spans="12:63" x14ac:dyDescent="0.25"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</row>
    <row r="318" spans="12:63" x14ac:dyDescent="0.25"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</row>
    <row r="319" spans="12:63" x14ac:dyDescent="0.25"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</row>
    <row r="320" spans="12:63" x14ac:dyDescent="0.25"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</row>
    <row r="321" spans="12:63" x14ac:dyDescent="0.25"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</row>
    <row r="322" spans="12:63" x14ac:dyDescent="0.25"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</row>
    <row r="323" spans="12:63" x14ac:dyDescent="0.25"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</row>
    <row r="324" spans="12:63" x14ac:dyDescent="0.25"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</row>
    <row r="325" spans="12:63" x14ac:dyDescent="0.25"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</row>
    <row r="326" spans="12:63" x14ac:dyDescent="0.25"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</row>
    <row r="327" spans="12:63" x14ac:dyDescent="0.25"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</row>
    <row r="328" spans="12:63" x14ac:dyDescent="0.25"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</row>
    <row r="329" spans="12:63" x14ac:dyDescent="0.25"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</row>
    <row r="330" spans="12:63" x14ac:dyDescent="0.25"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</row>
    <row r="331" spans="12:63" x14ac:dyDescent="0.25"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</row>
    <row r="332" spans="12:63" x14ac:dyDescent="0.25"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</row>
    <row r="333" spans="12:63" x14ac:dyDescent="0.25"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</row>
    <row r="334" spans="12:63" x14ac:dyDescent="0.25"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</row>
    <row r="335" spans="12:63" x14ac:dyDescent="0.25"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</row>
    <row r="336" spans="12:63" x14ac:dyDescent="0.25"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</row>
    <row r="337" spans="12:63" x14ac:dyDescent="0.25"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</row>
    <row r="338" spans="12:63" x14ac:dyDescent="0.25"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</row>
    <row r="339" spans="12:63" x14ac:dyDescent="0.25"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</row>
    <row r="340" spans="12:63" x14ac:dyDescent="0.25"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</row>
    <row r="341" spans="12:63" x14ac:dyDescent="0.25"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</row>
    <row r="342" spans="12:63" x14ac:dyDescent="0.25"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</row>
    <row r="343" spans="12:63" x14ac:dyDescent="0.25"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</row>
    <row r="344" spans="12:63" x14ac:dyDescent="0.25"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</row>
    <row r="345" spans="12:63" x14ac:dyDescent="0.25"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</row>
    <row r="346" spans="12:63" x14ac:dyDescent="0.25"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</row>
    <row r="347" spans="12:63" x14ac:dyDescent="0.25"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</row>
    <row r="348" spans="12:63" x14ac:dyDescent="0.25"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</row>
    <row r="349" spans="12:63" x14ac:dyDescent="0.25"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</row>
    <row r="350" spans="12:63" x14ac:dyDescent="0.25"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</row>
    <row r="351" spans="12:63" x14ac:dyDescent="0.25"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</row>
    <row r="352" spans="12:63" x14ac:dyDescent="0.25"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</row>
    <row r="353" spans="12:63" x14ac:dyDescent="0.25"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</row>
    <row r="354" spans="12:63" x14ac:dyDescent="0.25"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</row>
    <row r="355" spans="12:63" x14ac:dyDescent="0.25"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</row>
    <row r="356" spans="12:63" x14ac:dyDescent="0.25"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</row>
    <row r="357" spans="12:63" x14ac:dyDescent="0.25"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</row>
    <row r="358" spans="12:63" x14ac:dyDescent="0.25"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</row>
    <row r="359" spans="12:63" x14ac:dyDescent="0.25"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</row>
    <row r="360" spans="12:63" x14ac:dyDescent="0.25"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</row>
    <row r="361" spans="12:63" x14ac:dyDescent="0.25"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</row>
    <row r="362" spans="12:63" x14ac:dyDescent="0.25"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</row>
    <row r="363" spans="12:63" x14ac:dyDescent="0.25"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</row>
    <row r="364" spans="12:63" x14ac:dyDescent="0.25"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</row>
    <row r="365" spans="12:63" x14ac:dyDescent="0.25"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</row>
    <row r="366" spans="12:63" x14ac:dyDescent="0.25"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</row>
    <row r="367" spans="12:63" x14ac:dyDescent="0.25"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</row>
    <row r="368" spans="12:63" x14ac:dyDescent="0.25"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</row>
    <row r="369" spans="12:63" x14ac:dyDescent="0.25"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</row>
    <row r="370" spans="12:63" x14ac:dyDescent="0.25"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</row>
    <row r="371" spans="12:63" x14ac:dyDescent="0.25"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</row>
    <row r="372" spans="12:63" x14ac:dyDescent="0.25"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</row>
    <row r="373" spans="12:63" x14ac:dyDescent="0.25"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</row>
    <row r="374" spans="12:63" x14ac:dyDescent="0.25"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</row>
    <row r="375" spans="12:63" x14ac:dyDescent="0.25"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</row>
    <row r="376" spans="12:63" x14ac:dyDescent="0.25"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</row>
    <row r="377" spans="12:63" x14ac:dyDescent="0.25"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</row>
    <row r="378" spans="12:63" x14ac:dyDescent="0.25"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</row>
    <row r="379" spans="12:63" x14ac:dyDescent="0.25"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</row>
    <row r="380" spans="12:63" x14ac:dyDescent="0.25"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</row>
    <row r="381" spans="12:63" x14ac:dyDescent="0.25"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</row>
    <row r="382" spans="12:63" x14ac:dyDescent="0.25"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</row>
    <row r="383" spans="12:63" x14ac:dyDescent="0.25"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</row>
    <row r="384" spans="12:63" x14ac:dyDescent="0.25"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</row>
    <row r="385" spans="12:63" x14ac:dyDescent="0.25"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</row>
    <row r="386" spans="12:63" x14ac:dyDescent="0.25"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</row>
    <row r="387" spans="12:63" x14ac:dyDescent="0.25"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</row>
    <row r="388" spans="12:63" x14ac:dyDescent="0.25"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</row>
    <row r="389" spans="12:63" x14ac:dyDescent="0.25"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</row>
    <row r="390" spans="12:63" x14ac:dyDescent="0.25"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</row>
    <row r="391" spans="12:63" x14ac:dyDescent="0.25"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</row>
    <row r="392" spans="12:63" x14ac:dyDescent="0.25"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</row>
    <row r="393" spans="12:63" x14ac:dyDescent="0.25"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</row>
    <row r="394" spans="12:63" x14ac:dyDescent="0.25"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</row>
    <row r="395" spans="12:63" x14ac:dyDescent="0.25"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</row>
    <row r="396" spans="12:63" x14ac:dyDescent="0.25"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</row>
    <row r="397" spans="12:63" x14ac:dyDescent="0.25"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</row>
    <row r="398" spans="12:63" x14ac:dyDescent="0.25"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</row>
    <row r="399" spans="12:63" x14ac:dyDescent="0.25"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</row>
    <row r="400" spans="12:63" x14ac:dyDescent="0.25"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</row>
    <row r="401" spans="12:63" x14ac:dyDescent="0.25"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</row>
    <row r="402" spans="12:63" x14ac:dyDescent="0.25"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</row>
    <row r="403" spans="12:63" x14ac:dyDescent="0.25"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</row>
    <row r="404" spans="12:63" x14ac:dyDescent="0.25"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</row>
    <row r="405" spans="12:63" x14ac:dyDescent="0.25"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</row>
    <row r="406" spans="12:63" x14ac:dyDescent="0.25"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</row>
    <row r="407" spans="12:63" x14ac:dyDescent="0.25"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</row>
    <row r="408" spans="12:63" x14ac:dyDescent="0.25"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</row>
    <row r="409" spans="12:63" x14ac:dyDescent="0.25"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</row>
    <row r="410" spans="12:63" x14ac:dyDescent="0.25"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</row>
    <row r="411" spans="12:63" x14ac:dyDescent="0.25"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</row>
    <row r="412" spans="12:63" x14ac:dyDescent="0.25"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</row>
    <row r="413" spans="12:63" x14ac:dyDescent="0.25"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</row>
    <row r="414" spans="12:63" x14ac:dyDescent="0.25"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</row>
    <row r="415" spans="12:63" x14ac:dyDescent="0.25"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</row>
    <row r="416" spans="12:63" x14ac:dyDescent="0.25"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</row>
    <row r="417" spans="12:63" x14ac:dyDescent="0.25"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</row>
    <row r="418" spans="12:63" x14ac:dyDescent="0.25"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</row>
    <row r="419" spans="12:63" x14ac:dyDescent="0.25"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</row>
    <row r="420" spans="12:63" x14ac:dyDescent="0.25"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</row>
    <row r="421" spans="12:63" x14ac:dyDescent="0.25"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</row>
    <row r="422" spans="12:63" x14ac:dyDescent="0.25"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</row>
    <row r="423" spans="12:63" x14ac:dyDescent="0.25"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</row>
    <row r="424" spans="12:63" x14ac:dyDescent="0.25"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</row>
    <row r="425" spans="12:63" x14ac:dyDescent="0.25"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</row>
    <row r="426" spans="12:63" x14ac:dyDescent="0.25"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</row>
    <row r="427" spans="12:63" x14ac:dyDescent="0.25"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</row>
    <row r="428" spans="12:63" x14ac:dyDescent="0.25"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</row>
    <row r="429" spans="12:63" x14ac:dyDescent="0.25"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</row>
    <row r="430" spans="12:63" x14ac:dyDescent="0.25"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</row>
    <row r="431" spans="12:63" x14ac:dyDescent="0.25"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</row>
    <row r="432" spans="12:63" x14ac:dyDescent="0.25"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</row>
    <row r="433" spans="12:63" x14ac:dyDescent="0.25"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</row>
    <row r="434" spans="12:63" x14ac:dyDescent="0.25"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</row>
    <row r="435" spans="12:63" x14ac:dyDescent="0.25"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</row>
    <row r="436" spans="12:63" x14ac:dyDescent="0.25"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</row>
    <row r="437" spans="12:63" x14ac:dyDescent="0.25"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</row>
    <row r="438" spans="12:63" x14ac:dyDescent="0.25"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</row>
    <row r="439" spans="12:63" x14ac:dyDescent="0.25"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</row>
    <row r="440" spans="12:63" x14ac:dyDescent="0.25"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</row>
    <row r="441" spans="12:63" x14ac:dyDescent="0.25"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</row>
    <row r="442" spans="12:63" x14ac:dyDescent="0.25"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</row>
    <row r="443" spans="12:63" x14ac:dyDescent="0.25"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</row>
    <row r="444" spans="12:63" x14ac:dyDescent="0.25"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</row>
    <row r="445" spans="12:63" x14ac:dyDescent="0.25"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</row>
    <row r="446" spans="12:63" x14ac:dyDescent="0.25"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</row>
    <row r="447" spans="12:63" x14ac:dyDescent="0.25"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</row>
    <row r="448" spans="12:63" x14ac:dyDescent="0.25"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</row>
    <row r="449" spans="12:63" x14ac:dyDescent="0.25"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</row>
    <row r="450" spans="12:63" x14ac:dyDescent="0.25"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</row>
    <row r="451" spans="12:63" x14ac:dyDescent="0.25"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</row>
    <row r="452" spans="12:63" x14ac:dyDescent="0.25"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</row>
    <row r="453" spans="12:63" x14ac:dyDescent="0.25"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</row>
    <row r="454" spans="12:63" x14ac:dyDescent="0.25"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</row>
    <row r="455" spans="12:63" x14ac:dyDescent="0.25"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</row>
    <row r="456" spans="12:63" x14ac:dyDescent="0.25"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</row>
    <row r="457" spans="12:63" x14ac:dyDescent="0.25"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</row>
    <row r="458" spans="12:63" x14ac:dyDescent="0.25"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</row>
    <row r="459" spans="12:63" x14ac:dyDescent="0.25"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</row>
    <row r="460" spans="12:63" x14ac:dyDescent="0.25"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</row>
    <row r="461" spans="12:63" x14ac:dyDescent="0.25"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</row>
    <row r="462" spans="12:63" x14ac:dyDescent="0.25"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</row>
    <row r="463" spans="12:63" x14ac:dyDescent="0.25"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</row>
    <row r="464" spans="12:63" x14ac:dyDescent="0.25"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</row>
    <row r="465" spans="12:63" x14ac:dyDescent="0.25"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</row>
    <row r="466" spans="12:63" x14ac:dyDescent="0.25"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</row>
    <row r="467" spans="12:63" x14ac:dyDescent="0.25"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</row>
    <row r="468" spans="12:63" x14ac:dyDescent="0.25"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</row>
    <row r="469" spans="12:63" x14ac:dyDescent="0.25"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</row>
    <row r="470" spans="12:63" x14ac:dyDescent="0.25"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</row>
    <row r="471" spans="12:63" x14ac:dyDescent="0.25"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</row>
    <row r="472" spans="12:63" x14ac:dyDescent="0.25"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</row>
    <row r="473" spans="12:63" x14ac:dyDescent="0.25"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</row>
    <row r="474" spans="12:63" x14ac:dyDescent="0.25"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</row>
    <row r="475" spans="12:63" x14ac:dyDescent="0.25"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</row>
    <row r="476" spans="12:63" x14ac:dyDescent="0.25"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</row>
    <row r="477" spans="12:63" x14ac:dyDescent="0.25"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</row>
    <row r="478" spans="12:63" x14ac:dyDescent="0.25"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</row>
    <row r="479" spans="12:63" x14ac:dyDescent="0.25"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</row>
    <row r="480" spans="12:63" x14ac:dyDescent="0.25"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</row>
    <row r="481" spans="12:63" x14ac:dyDescent="0.25"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</row>
    <row r="482" spans="12:63" x14ac:dyDescent="0.25"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</row>
    <row r="483" spans="12:63" x14ac:dyDescent="0.25"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</row>
    <row r="484" spans="12:63" x14ac:dyDescent="0.25"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</row>
    <row r="485" spans="12:63" x14ac:dyDescent="0.25"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</row>
    <row r="486" spans="12:63" x14ac:dyDescent="0.25"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</row>
    <row r="487" spans="12:63" x14ac:dyDescent="0.25"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</row>
    <row r="488" spans="12:63" x14ac:dyDescent="0.25"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</row>
    <row r="489" spans="12:63" x14ac:dyDescent="0.25"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</row>
    <row r="490" spans="12:63" x14ac:dyDescent="0.25"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</row>
    <row r="491" spans="12:63" x14ac:dyDescent="0.25"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</row>
    <row r="492" spans="12:63" x14ac:dyDescent="0.25"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</row>
    <row r="493" spans="12:63" x14ac:dyDescent="0.25"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</row>
    <row r="494" spans="12:63" x14ac:dyDescent="0.25"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</row>
    <row r="495" spans="12:63" x14ac:dyDescent="0.25"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</row>
    <row r="496" spans="12:63" x14ac:dyDescent="0.25"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</row>
    <row r="497" spans="12:63" x14ac:dyDescent="0.25"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</row>
    <row r="498" spans="12:63" x14ac:dyDescent="0.25"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</row>
    <row r="499" spans="12:63" x14ac:dyDescent="0.25"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</row>
    <row r="500" spans="12:63" x14ac:dyDescent="0.25"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</row>
    <row r="501" spans="12:63" x14ac:dyDescent="0.25"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</row>
    <row r="502" spans="12:63" x14ac:dyDescent="0.25"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</row>
    <row r="503" spans="12:63" x14ac:dyDescent="0.25"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</row>
    <row r="504" spans="12:63" x14ac:dyDescent="0.25"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</row>
    <row r="505" spans="12:63" x14ac:dyDescent="0.25"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</row>
    <row r="506" spans="12:63" x14ac:dyDescent="0.25"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</row>
    <row r="507" spans="12:63" x14ac:dyDescent="0.25"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</row>
    <row r="508" spans="12:63" x14ac:dyDescent="0.25"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</row>
    <row r="509" spans="12:63" x14ac:dyDescent="0.25"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</row>
    <row r="510" spans="12:63" x14ac:dyDescent="0.25"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</row>
    <row r="511" spans="12:63" x14ac:dyDescent="0.25"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</row>
    <row r="512" spans="12:63" x14ac:dyDescent="0.25"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</row>
    <row r="513" spans="12:63" x14ac:dyDescent="0.25"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</row>
    <row r="514" spans="12:63" x14ac:dyDescent="0.25"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</row>
    <row r="515" spans="12:63" x14ac:dyDescent="0.25"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</row>
    <row r="516" spans="12:63" x14ac:dyDescent="0.25"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</row>
    <row r="517" spans="12:63" x14ac:dyDescent="0.25"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</row>
    <row r="518" spans="12:63" x14ac:dyDescent="0.25"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</row>
    <row r="519" spans="12:63" x14ac:dyDescent="0.25"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</row>
    <row r="520" spans="12:63" x14ac:dyDescent="0.25"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</row>
    <row r="521" spans="12:63" x14ac:dyDescent="0.25"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</row>
    <row r="522" spans="12:63" x14ac:dyDescent="0.25"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</row>
    <row r="523" spans="12:63" x14ac:dyDescent="0.25"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</row>
    <row r="524" spans="12:63" x14ac:dyDescent="0.25"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</row>
    <row r="525" spans="12:63" x14ac:dyDescent="0.25"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</row>
    <row r="526" spans="12:63" x14ac:dyDescent="0.25"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</row>
    <row r="527" spans="12:63" x14ac:dyDescent="0.25"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</row>
    <row r="528" spans="12:63" x14ac:dyDescent="0.25"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</row>
    <row r="529" spans="12:63" x14ac:dyDescent="0.25"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</row>
    <row r="530" spans="12:63" x14ac:dyDescent="0.25"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</row>
    <row r="531" spans="12:63" x14ac:dyDescent="0.25"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</row>
    <row r="532" spans="12:63" x14ac:dyDescent="0.25"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</row>
    <row r="533" spans="12:63" x14ac:dyDescent="0.25"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</row>
    <row r="534" spans="12:63" x14ac:dyDescent="0.25"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</row>
    <row r="535" spans="12:63" x14ac:dyDescent="0.25"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</row>
    <row r="536" spans="12:63" x14ac:dyDescent="0.25"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</row>
    <row r="537" spans="12:63" x14ac:dyDescent="0.25"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</row>
    <row r="538" spans="12:63" x14ac:dyDescent="0.25"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</row>
    <row r="539" spans="12:63" x14ac:dyDescent="0.25"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</row>
    <row r="540" spans="12:63" x14ac:dyDescent="0.25"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</row>
    <row r="541" spans="12:63" x14ac:dyDescent="0.25"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</row>
    <row r="542" spans="12:63" x14ac:dyDescent="0.25"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</row>
    <row r="543" spans="12:63" x14ac:dyDescent="0.25"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</row>
    <row r="544" spans="12:63" x14ac:dyDescent="0.25"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</row>
    <row r="545" spans="12:63" x14ac:dyDescent="0.25"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</row>
    <row r="546" spans="12:63" x14ac:dyDescent="0.25"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</row>
    <row r="547" spans="12:63" x14ac:dyDescent="0.25"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</row>
    <row r="548" spans="12:63" x14ac:dyDescent="0.25"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</row>
    <row r="549" spans="12:63" x14ac:dyDescent="0.25"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</row>
    <row r="550" spans="12:63" x14ac:dyDescent="0.25"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</row>
    <row r="551" spans="12:63" x14ac:dyDescent="0.25"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</row>
    <row r="552" spans="12:63" x14ac:dyDescent="0.25"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</row>
    <row r="553" spans="12:63" x14ac:dyDescent="0.25"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</row>
    <row r="554" spans="12:63" x14ac:dyDescent="0.25"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</row>
    <row r="555" spans="12:63" x14ac:dyDescent="0.25"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</row>
    <row r="556" spans="12:63" x14ac:dyDescent="0.25"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</row>
    <row r="557" spans="12:63" x14ac:dyDescent="0.25"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</row>
    <row r="558" spans="12:63" x14ac:dyDescent="0.25"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</row>
    <row r="559" spans="12:63" x14ac:dyDescent="0.25"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</row>
    <row r="560" spans="12:63" x14ac:dyDescent="0.25"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</row>
    <row r="561" spans="12:63" x14ac:dyDescent="0.25"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</row>
    <row r="562" spans="12:63" x14ac:dyDescent="0.25"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</row>
    <row r="563" spans="12:63" x14ac:dyDescent="0.25"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</row>
    <row r="564" spans="12:63" x14ac:dyDescent="0.25"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</row>
    <row r="565" spans="12:63" x14ac:dyDescent="0.25"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</row>
    <row r="566" spans="12:63" x14ac:dyDescent="0.25"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</row>
    <row r="567" spans="12:63" x14ac:dyDescent="0.25"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</row>
    <row r="568" spans="12:63" x14ac:dyDescent="0.25"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</row>
    <row r="569" spans="12:63" x14ac:dyDescent="0.25"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</row>
    <row r="570" spans="12:63" x14ac:dyDescent="0.25"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</row>
    <row r="571" spans="12:63" x14ac:dyDescent="0.25"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</row>
    <row r="572" spans="12:63" x14ac:dyDescent="0.25"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</row>
    <row r="573" spans="12:63" x14ac:dyDescent="0.25"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</row>
    <row r="574" spans="12:63" x14ac:dyDescent="0.25"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</row>
    <row r="575" spans="12:63" x14ac:dyDescent="0.25"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</row>
    <row r="576" spans="12:63" x14ac:dyDescent="0.25"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</row>
  </sheetData>
  <mergeCells count="4">
    <mergeCell ref="N1:U4"/>
    <mergeCell ref="Z1:AG4"/>
    <mergeCell ref="AL1:AS4"/>
    <mergeCell ref="AZ1:BG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02</dc:creator>
  <dc:description/>
  <cp:lastModifiedBy>Administrator</cp:lastModifiedBy>
  <cp:revision>13</cp:revision>
  <dcterms:created xsi:type="dcterms:W3CDTF">2017-01-27T00:26:42Z</dcterms:created>
  <dcterms:modified xsi:type="dcterms:W3CDTF">2024-05-04T09:22:20Z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