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\MUCTR\MUCTR-Chemestry\lab6\"/>
    </mc:Choice>
  </mc:AlternateContent>
  <xr:revisionPtr revIDLastSave="0" documentId="13_ncr:1_{58A37970-261A-45D6-A9BC-781D039662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B17" i="1" l="1"/>
  <c r="A27" i="1"/>
  <c r="A28" i="1" s="1"/>
  <c r="A29" i="1" s="1"/>
  <c r="A30" i="1" s="1"/>
  <c r="A31" i="1" s="1"/>
  <c r="A32" i="1" s="1"/>
  <c r="A33" i="1" s="1"/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2" i="1"/>
  <c r="A23" i="1" l="1"/>
  <c r="B27" i="1"/>
  <c r="C27" i="1" s="1"/>
  <c r="B32" i="1"/>
  <c r="C32" i="1" s="1"/>
  <c r="B28" i="1"/>
  <c r="C28" i="1" s="1"/>
  <c r="B33" i="1"/>
  <c r="C33" i="1"/>
  <c r="B29" i="1"/>
  <c r="C29" i="1" s="1"/>
  <c r="B26" i="1"/>
  <c r="B30" i="1"/>
  <c r="C30" i="1" s="1"/>
  <c r="B31" i="1"/>
  <c r="C31" i="1" s="1"/>
  <c r="B23" i="1"/>
  <c r="F2" i="1"/>
  <c r="C26" i="1"/>
  <c r="E2" i="1"/>
  <c r="F8" i="1"/>
  <c r="E8" i="1"/>
  <c r="F5" i="1"/>
  <c r="E5" i="1"/>
  <c r="E4" i="1"/>
  <c r="F4" i="1"/>
  <c r="F7" i="1"/>
  <c r="E7" i="1"/>
  <c r="F6" i="1"/>
  <c r="E6" i="1"/>
  <c r="F3" i="1"/>
  <c r="E3" i="1"/>
</calcChain>
</file>

<file path=xl/sharedStrings.xml><?xml version="1.0" encoding="utf-8"?>
<sst xmlns="http://schemas.openxmlformats.org/spreadsheetml/2006/main" count="35" uniqueCount="24">
  <si>
    <t>t</t>
  </si>
  <si>
    <t>P</t>
  </si>
  <si>
    <t>Pa</t>
  </si>
  <si>
    <t>Ca</t>
  </si>
  <si>
    <t>было</t>
  </si>
  <si>
    <t>-</t>
  </si>
  <si>
    <t>ушло</t>
  </si>
  <si>
    <t>p0-x</t>
  </si>
  <si>
    <t>px</t>
  </si>
  <si>
    <t>T</t>
  </si>
  <si>
    <t>CH3OCH3</t>
  </si>
  <si>
    <t>CH4</t>
  </si>
  <si>
    <t>H2</t>
  </si>
  <si>
    <t>CO</t>
  </si>
  <si>
    <t>0,5x</t>
  </si>
  <si>
    <t>pA = 1.5p0-0.5p</t>
  </si>
  <si>
    <t>LN(Ca)</t>
  </si>
  <si>
    <t>1/Ca</t>
  </si>
  <si>
    <t>k</t>
  </si>
  <si>
    <t>t1</t>
  </si>
  <si>
    <t>в момнт t1</t>
  </si>
  <si>
    <t>tau</t>
  </si>
  <si>
    <t>tau1/2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</si>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</sst>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0" xfId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Анаморфоза 0-го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420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6.2225208007923349</c:v>
                </c:pt>
                <c:pt idx="1">
                  <c:v>5.5167256173691301</c:v>
                </c:pt>
                <c:pt idx="2">
                  <c:v>4.8973543339569305</c:v>
                </c:pt>
                <c:pt idx="3">
                  <c:v>4.3428009755529837</c:v>
                </c:pt>
                <c:pt idx="4">
                  <c:v>3.3129161670885114</c:v>
                </c:pt>
                <c:pt idx="5">
                  <c:v>2.938412600374158</c:v>
                </c:pt>
                <c:pt idx="6">
                  <c:v>2.5278990753218862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E-45DC-ACD2-20C8FD98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91487"/>
        <c:axId val="1160496895"/>
      </c:scatterChart>
      <c:valAx>
        <c:axId val="116049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</a:t>
                </a: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96895"/>
        <c:crosses val="autoZero"/>
        <c:crossBetween val="midCat"/>
      </c:valAx>
      <c:valAx>
        <c:axId val="11604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9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Анаморфоза 1-го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420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1.8281750980892715</c:v>
                </c:pt>
                <c:pt idx="1">
                  <c:v>1.7077844990258071</c:v>
                </c:pt>
                <c:pt idx="2">
                  <c:v>1.5886951274553682</c:v>
                </c:pt>
                <c:pt idx="3">
                  <c:v>1.4685195260124013</c:v>
                </c:pt>
                <c:pt idx="4">
                  <c:v>1.1978288187683563</c:v>
                </c:pt>
                <c:pt idx="5">
                  <c:v>1.0778695036893775</c:v>
                </c:pt>
                <c:pt idx="6">
                  <c:v>0.92738855275108167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B-479F-9CAD-4D92AD053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68815"/>
        <c:axId val="1242866319"/>
      </c:scatterChart>
      <c:valAx>
        <c:axId val="12428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r>
                  <a:rPr lang="en-US" baseline="0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866319"/>
        <c:crosses val="autoZero"/>
        <c:crossBetween val="midCat"/>
      </c:valAx>
      <c:valAx>
        <c:axId val="12428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LN(Ca)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8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Анаморфоза 2-го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420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0.16070657407407407</c:v>
                </c:pt>
                <c:pt idx="1">
                  <c:v>0.18126694516971278</c:v>
                </c:pt>
                <c:pt idx="2">
                  <c:v>0.20419188235294114</c:v>
                </c:pt>
                <c:pt idx="3">
                  <c:v>0.23026613598673298</c:v>
                </c:pt>
                <c:pt idx="4">
                  <c:v>0.30184886956521739</c:v>
                </c:pt>
                <c:pt idx="5">
                  <c:v>0.34031980392156863</c:v>
                </c:pt>
                <c:pt idx="6">
                  <c:v>0.39558541310541306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6-4017-81CC-66A69E5C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2975"/>
        <c:axId val="1242866735"/>
      </c:scatterChart>
      <c:valAx>
        <c:axId val="12428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r>
                  <a:rPr lang="en-US" baseline="0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866735"/>
        <c:crosses val="autoZero"/>
        <c:crossBetween val="midCat"/>
      </c:valAx>
      <c:valAx>
        <c:axId val="12428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1/Ca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8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Кинетическая кривая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6.2225208007923349</c:v>
                </c:pt>
                <c:pt idx="1">
                  <c:v>5.3557732867128012</c:v>
                </c:pt>
                <c:pt idx="2">
                  <c:v>4.6097567877979557</c:v>
                </c:pt>
                <c:pt idx="3">
                  <c:v>3.9676544366372535</c:v>
                </c:pt>
                <c:pt idx="4">
                  <c:v>3.4149918213119528</c:v>
                </c:pt>
                <c:pt idx="5">
                  <c:v>2.9393107000295333</c:v>
                </c:pt>
                <c:pt idx="6">
                  <c:v>2.5298881647069398</c:v>
                </c:pt>
                <c:pt idx="7">
                  <c:v>2.1774949228266136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DA-4C2E-BB45-A858B5FEE5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Sheet1!$C$26:$C$33</c:f>
              <c:numCache>
                <c:formatCode>General</c:formatCode>
                <c:ptCount val="8"/>
                <c:pt idx="0">
                  <c:v>0</c:v>
                </c:pt>
                <c:pt idx="1">
                  <c:v>0.86674751407953377</c:v>
                </c:pt>
                <c:pt idx="2">
                  <c:v>1.6127640129943792</c:v>
                </c:pt>
                <c:pt idx="3">
                  <c:v>2.2548663641550815</c:v>
                </c:pt>
                <c:pt idx="4">
                  <c:v>2.8075289794803822</c:v>
                </c:pt>
                <c:pt idx="5">
                  <c:v>3.2832101007628016</c:v>
                </c:pt>
                <c:pt idx="6">
                  <c:v>3.6926326360853952</c:v>
                </c:pt>
                <c:pt idx="7">
                  <c:v>4.0450258779657213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DA-4C2E-BB45-A858B5FE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46959"/>
        <c:axId val="1232544463"/>
      </c:scatterChart>
      <c:valAx>
        <c:axId val="12325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</a:t>
                </a: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544463"/>
        <c:crosses val="autoZero"/>
        <c:crossBetween val="midCat"/>
      </c:valAx>
      <c:valAx>
        <c:axId val="12325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54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66675</xdr:rowOff>
    </xdr:from>
    <xdr:to>
      <xdr:col>14</xdr:col>
      <xdr:colOff>495300</xdr:colOff>
      <xdr:row>14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85725</xdr:rowOff>
    </xdr:from>
    <xdr:to>
      <xdr:col>22</xdr:col>
      <xdr:colOff>447675</xdr:colOff>
      <xdr:row>14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358223</xdr:colOff>
      <xdr:row>16</xdr:row>
      <xdr:rowOff>33544</xdr:rowOff>
    </xdr:from>
    <xdr:to>
      <xdr:col>20</xdr:col>
      <xdr:colOff>53422</xdr:colOff>
      <xdr:row>30</xdr:row>
      <xdr:rowOff>109744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389283</xdr:colOff>
      <xdr:row>16</xdr:row>
      <xdr:rowOff>3313</xdr:rowOff>
    </xdr:from>
    <xdr:to>
      <xdr:col>11</xdr:col>
      <xdr:colOff>57979</xdr:colOff>
      <xdr:row>30</xdr:row>
      <xdr:rowOff>79513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"/>
  <sheetViews>
    <sheetView tabSelected="1" topLeftCell="A28" zoomScale="115" zoomScaleNormal="115" workbookViewId="0">
      <selection activeCell="M26" sqref="M26"/>
    </sheetView>
  </sheetViews>
  <sheetFormatPr defaultRowHeight="15" x14ac:dyDescent="0.25"/>
  <cols>
    <col min="1" max="1" width="15.28515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16</v>
      </c>
      <c r="F1" s="4" t="s">
        <v>17</v>
      </c>
    </row>
    <row r="2" spans="1:6" x14ac:dyDescent="0.25">
      <c r="A2" s="4">
        <v>0</v>
      </c>
      <c r="B2" s="4">
        <v>43200</v>
      </c>
      <c r="C2" s="4">
        <f>1.5*$B$2-0.5*B2</f>
        <v>43200</v>
      </c>
      <c r="D2" s="4">
        <f>C2/(8.3144*$B$9)</f>
        <v>6.2225208007923349</v>
      </c>
      <c r="E2" s="5">
        <f>LN(D2)</f>
        <v>1.8281750980892715</v>
      </c>
      <c r="F2" s="4">
        <f>1/D2</f>
        <v>0.16070657407407407</v>
      </c>
    </row>
    <row r="3" spans="1:6" x14ac:dyDescent="0.25">
      <c r="A3" s="4">
        <v>80</v>
      </c>
      <c r="B3" s="4">
        <v>53000</v>
      </c>
      <c r="C3" s="4">
        <f t="shared" ref="C3:C8" si="0">1.5*$B$2-0.5*B3</f>
        <v>38300</v>
      </c>
      <c r="D3" s="4">
        <f t="shared" ref="D3:D8" si="1">C3/(8.3144*$B$9)</f>
        <v>5.5167256173691301</v>
      </c>
      <c r="E3" s="5">
        <f t="shared" ref="E3:E8" si="2">LN(D3)</f>
        <v>1.7077844990258071</v>
      </c>
      <c r="F3" s="4">
        <f t="shared" ref="F3:F8" si="3">1/D3</f>
        <v>0.18126694516971278</v>
      </c>
    </row>
    <row r="4" spans="1:6" x14ac:dyDescent="0.25">
      <c r="A4" s="4">
        <v>160</v>
      </c>
      <c r="B4" s="4">
        <v>61600</v>
      </c>
      <c r="C4" s="4">
        <f t="shared" si="0"/>
        <v>34000</v>
      </c>
      <c r="D4" s="4">
        <f t="shared" si="1"/>
        <v>4.8973543339569305</v>
      </c>
      <c r="E4" s="5">
        <f t="shared" si="2"/>
        <v>1.5886951274553682</v>
      </c>
      <c r="F4" s="4">
        <f t="shared" si="3"/>
        <v>0.20419188235294114</v>
      </c>
    </row>
    <row r="5" spans="1:6" x14ac:dyDescent="0.25">
      <c r="A5" s="4">
        <v>240</v>
      </c>
      <c r="B5" s="4">
        <v>69300</v>
      </c>
      <c r="C5" s="4">
        <f t="shared" si="0"/>
        <v>30150</v>
      </c>
      <c r="D5" s="4">
        <f t="shared" si="1"/>
        <v>4.3428009755529837</v>
      </c>
      <c r="E5" s="5">
        <f t="shared" si="2"/>
        <v>1.4685195260124013</v>
      </c>
      <c r="F5" s="4">
        <f t="shared" si="3"/>
        <v>0.23026613598673298</v>
      </c>
    </row>
    <row r="6" spans="1:6" x14ac:dyDescent="0.25">
      <c r="A6" s="4">
        <v>420</v>
      </c>
      <c r="B6" s="4">
        <v>83600</v>
      </c>
      <c r="C6" s="4">
        <f t="shared" si="0"/>
        <v>23000</v>
      </c>
      <c r="D6" s="4">
        <f t="shared" si="1"/>
        <v>3.3129161670885114</v>
      </c>
      <c r="E6" s="5">
        <f t="shared" si="2"/>
        <v>1.1978288187683563</v>
      </c>
      <c r="F6" s="4">
        <f t="shared" si="3"/>
        <v>0.30184886956521739</v>
      </c>
    </row>
    <row r="7" spans="1:6" x14ac:dyDescent="0.25">
      <c r="A7" s="4">
        <v>500</v>
      </c>
      <c r="B7" s="4">
        <v>88800</v>
      </c>
      <c r="C7" s="4">
        <f t="shared" si="0"/>
        <v>20400</v>
      </c>
      <c r="D7" s="4">
        <f t="shared" si="1"/>
        <v>2.938412600374158</v>
      </c>
      <c r="E7" s="5">
        <f t="shared" si="2"/>
        <v>1.0778695036893775</v>
      </c>
      <c r="F7" s="4">
        <f t="shared" si="3"/>
        <v>0.34031980392156863</v>
      </c>
    </row>
    <row r="8" spans="1:6" x14ac:dyDescent="0.25">
      <c r="A8" s="4">
        <v>600</v>
      </c>
      <c r="B8" s="4">
        <v>94500</v>
      </c>
      <c r="C8" s="4">
        <f t="shared" si="0"/>
        <v>17550</v>
      </c>
      <c r="D8" s="4">
        <f t="shared" si="1"/>
        <v>2.5278990753218862</v>
      </c>
      <c r="E8" s="5">
        <f t="shared" si="2"/>
        <v>0.92738855275108167</v>
      </c>
      <c r="F8" s="4">
        <f t="shared" si="3"/>
        <v>0.39558541310541306</v>
      </c>
    </row>
    <row r="9" spans="1:6" x14ac:dyDescent="0.25">
      <c r="A9" s="1" t="s">
        <v>9</v>
      </c>
      <c r="B9" s="1">
        <v>835</v>
      </c>
      <c r="C9" s="1"/>
      <c r="D9" s="1"/>
    </row>
    <row r="10" spans="1:6" x14ac:dyDescent="0.25">
      <c r="A10" s="1"/>
      <c r="B10" s="1"/>
      <c r="C10" s="1"/>
      <c r="D10" s="1"/>
    </row>
    <row r="11" spans="1:6" x14ac:dyDescent="0.25">
      <c r="A11" s="4"/>
      <c r="B11" s="4" t="s">
        <v>10</v>
      </c>
      <c r="C11" s="4" t="s">
        <v>11</v>
      </c>
      <c r="D11" s="4" t="s">
        <v>12</v>
      </c>
      <c r="E11" s="4" t="s">
        <v>13</v>
      </c>
    </row>
    <row r="12" spans="1:6" x14ac:dyDescent="0.25">
      <c r="A12" s="4" t="s">
        <v>4</v>
      </c>
      <c r="B12" s="4">
        <v>43200</v>
      </c>
      <c r="C12" s="4" t="s">
        <v>5</v>
      </c>
      <c r="D12" s="4" t="s">
        <v>5</v>
      </c>
      <c r="E12" s="4" t="s">
        <v>5</v>
      </c>
    </row>
    <row r="13" spans="1:6" x14ac:dyDescent="0.25">
      <c r="A13" s="4" t="s">
        <v>6</v>
      </c>
      <c r="B13" s="4" t="s">
        <v>14</v>
      </c>
      <c r="C13" s="4" t="s">
        <v>14</v>
      </c>
      <c r="D13" s="4" t="s">
        <v>14</v>
      </c>
      <c r="E13" s="4" t="s">
        <v>14</v>
      </c>
    </row>
    <row r="14" spans="1:6" x14ac:dyDescent="0.25">
      <c r="A14" s="4" t="s">
        <v>0</v>
      </c>
      <c r="B14" s="4" t="s">
        <v>7</v>
      </c>
      <c r="C14" s="4" t="s">
        <v>8</v>
      </c>
      <c r="D14" s="4" t="s">
        <v>8</v>
      </c>
      <c r="E14" s="4" t="s">
        <v>8</v>
      </c>
    </row>
    <row r="15" spans="1:6" x14ac:dyDescent="0.25">
      <c r="A15" s="1"/>
      <c r="B15" s="1"/>
      <c r="C15" s="1"/>
      <c r="D15" s="1"/>
    </row>
    <row r="16" spans="1:6" x14ac:dyDescent="0.25">
      <c r="A16" s="2" t="s">
        <v>15</v>
      </c>
      <c r="B16" s="1"/>
      <c r="C16" s="1"/>
      <c r="D16" s="1"/>
    </row>
    <row r="17" spans="1:3" x14ac:dyDescent="0.25">
      <c r="A17" s="2" t="s">
        <v>22</v>
      </c>
      <c r="B17" s="2">
        <f>LN(2)/B18</f>
        <v>462.09812037329687</v>
      </c>
    </row>
    <row r="18" spans="1:3" x14ac:dyDescent="0.25">
      <c r="A18" s="2" t="s">
        <v>18</v>
      </c>
      <c r="B18" s="3">
        <v>1.5E-3</v>
      </c>
    </row>
    <row r="19" spans="1:3" x14ac:dyDescent="0.25">
      <c r="A19" s="2" t="s">
        <v>19</v>
      </c>
      <c r="B19" s="2">
        <v>500</v>
      </c>
    </row>
    <row r="21" spans="1:3" x14ac:dyDescent="0.25">
      <c r="A21" s="6" t="s">
        <v>20</v>
      </c>
      <c r="B21" s="6"/>
    </row>
    <row r="22" spans="1:3" x14ac:dyDescent="0.25">
      <c r="A22" s="2" t="s">
        <v>3</v>
      </c>
      <c r="B22" s="2" t="s">
        <v>21</v>
      </c>
    </row>
    <row r="23" spans="1:3" x14ac:dyDescent="0.25">
      <c r="A23" s="2">
        <f>D2*EXP((-B18)*B19)</f>
        <v>2.9393107000295333</v>
      </c>
      <c r="B23" s="2">
        <f>(D2-A23)/D2</f>
        <v>0.52763344725898531</v>
      </c>
    </row>
    <row r="24" spans="1:3" x14ac:dyDescent="0.25">
      <c r="A24" s="1"/>
      <c r="B24" s="1"/>
    </row>
    <row r="25" spans="1:3" x14ac:dyDescent="0.25">
      <c r="A25" s="4" t="s">
        <v>0</v>
      </c>
      <c r="B25" s="4" t="s">
        <v>3</v>
      </c>
      <c r="C25" s="4" t="s">
        <v>23</v>
      </c>
    </row>
    <row r="26" spans="1:3" x14ac:dyDescent="0.25">
      <c r="A26" s="4">
        <v>0</v>
      </c>
      <c r="B26" s="4">
        <f>$D$2*EXP((-$B$18)*A26)</f>
        <v>6.2225208007923349</v>
      </c>
      <c r="C26" s="4">
        <f>$D$2-B26</f>
        <v>0</v>
      </c>
    </row>
    <row r="27" spans="1:3" x14ac:dyDescent="0.25">
      <c r="A27" s="4">
        <f>A26+100</f>
        <v>100</v>
      </c>
      <c r="B27" s="4">
        <f t="shared" ref="B27:B33" si="4">$D$2*EXP((-$B$18)*A27)</f>
        <v>5.3557732867128012</v>
      </c>
      <c r="C27" s="4">
        <f t="shared" ref="C27:C33" si="5">$D$2-B27</f>
        <v>0.86674751407953377</v>
      </c>
    </row>
    <row r="28" spans="1:3" x14ac:dyDescent="0.25">
      <c r="A28" s="4">
        <f t="shared" ref="A28:A33" si="6">A27+100</f>
        <v>200</v>
      </c>
      <c r="B28" s="4">
        <f t="shared" si="4"/>
        <v>4.6097567877979557</v>
      </c>
      <c r="C28" s="4">
        <f t="shared" si="5"/>
        <v>1.6127640129943792</v>
      </c>
    </row>
    <row r="29" spans="1:3" x14ac:dyDescent="0.25">
      <c r="A29" s="4">
        <f t="shared" si="6"/>
        <v>300</v>
      </c>
      <c r="B29" s="4">
        <f t="shared" si="4"/>
        <v>3.9676544366372535</v>
      </c>
      <c r="C29" s="4">
        <f t="shared" si="5"/>
        <v>2.2548663641550815</v>
      </c>
    </row>
    <row r="30" spans="1:3" x14ac:dyDescent="0.25">
      <c r="A30" s="4">
        <f t="shared" si="6"/>
        <v>400</v>
      </c>
      <c r="B30" s="4">
        <f t="shared" si="4"/>
        <v>3.4149918213119528</v>
      </c>
      <c r="C30" s="4">
        <f t="shared" si="5"/>
        <v>2.8075289794803822</v>
      </c>
    </row>
    <row r="31" spans="1:3" x14ac:dyDescent="0.25">
      <c r="A31" s="4">
        <f t="shared" si="6"/>
        <v>500</v>
      </c>
      <c r="B31" s="4">
        <f t="shared" si="4"/>
        <v>2.9393107000295333</v>
      </c>
      <c r="C31" s="4">
        <f t="shared" si="5"/>
        <v>3.2832101007628016</v>
      </c>
    </row>
    <row r="32" spans="1:3" x14ac:dyDescent="0.25">
      <c r="A32" s="4">
        <f t="shared" si="6"/>
        <v>600</v>
      </c>
      <c r="B32" s="4">
        <f t="shared" si="4"/>
        <v>2.5298881647069398</v>
      </c>
      <c r="C32" s="4">
        <f t="shared" si="5"/>
        <v>3.6926326360853952</v>
      </c>
    </row>
    <row r="33" spans="1:3" x14ac:dyDescent="0.25">
      <c r="A33" s="4">
        <f t="shared" si="6"/>
        <v>700</v>
      </c>
      <c r="B33" s="4">
        <f t="shared" si="4"/>
        <v>2.1774949228266136</v>
      </c>
      <c r="C33" s="4">
        <f t="shared" si="5"/>
        <v>4.0450258779657213</v>
      </c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</sheetData>
  <mergeCells count="1">
    <mergeCell ref="A21:B2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2024-05-04T08:37:35Z</dcterms:modified>
</cp:coreProperties>
</file>