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MUCTR\MUCTR-ElTech\lab1\"/>
    </mc:Choice>
  </mc:AlternateContent>
  <xr:revisionPtr revIDLastSave="0" documentId="13_ncr:1_{A3353299-2DF6-4A98-AD06-36D969D46B6A}" xr6:coauthVersionLast="47" xr6:coauthVersionMax="47" xr10:uidLastSave="{00000000-0000-0000-0000-000000000000}"/>
  <bookViews>
    <workbookView xWindow="2070" yWindow="7965" windowWidth="13575" windowHeight="700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6" i="1" l="1"/>
  <c r="H65" i="1"/>
  <c r="AE11" i="1"/>
  <c r="AE10" i="1"/>
  <c r="AE9" i="1"/>
  <c r="AE8" i="1"/>
  <c r="Y10" i="1"/>
  <c r="Y9" i="1"/>
  <c r="Y8" i="1"/>
  <c r="E38" i="1"/>
  <c r="K38" i="1" s="1"/>
  <c r="E39" i="1"/>
  <c r="K39" i="1" s="1"/>
  <c r="E40" i="1"/>
  <c r="K40" i="1" s="1"/>
  <c r="E41" i="1"/>
  <c r="K41" i="1" s="1"/>
  <c r="E42" i="1"/>
  <c r="K42" i="1" s="1"/>
  <c r="E43" i="1"/>
  <c r="E44" i="1"/>
  <c r="K44" i="1" s="1"/>
  <c r="E45" i="1"/>
  <c r="K45" i="1" s="1"/>
  <c r="E46" i="1"/>
  <c r="K46" i="1" s="1"/>
  <c r="E47" i="1"/>
  <c r="K47" i="1" s="1"/>
  <c r="E37" i="1"/>
  <c r="K37" i="1" s="1"/>
  <c r="E21" i="1"/>
  <c r="K21" i="1" s="1"/>
  <c r="E20" i="1"/>
  <c r="E22" i="1"/>
  <c r="K22" i="1" s="1"/>
  <c r="E23" i="1"/>
  <c r="K23" i="1" s="1"/>
  <c r="E24" i="1"/>
  <c r="K24" i="1" s="1"/>
  <c r="E25" i="1"/>
  <c r="E26" i="1"/>
  <c r="K26" i="1" s="1"/>
  <c r="E27" i="1"/>
  <c r="K27" i="1" s="1"/>
  <c r="E28" i="1"/>
  <c r="K28" i="1" s="1"/>
  <c r="E29" i="1"/>
  <c r="E19" i="1"/>
  <c r="J47" i="1"/>
  <c r="I47" i="1"/>
  <c r="J46" i="1"/>
  <c r="I46" i="1"/>
  <c r="J45" i="1"/>
  <c r="I45" i="1"/>
  <c r="J44" i="1"/>
  <c r="I44" i="1"/>
  <c r="K43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19" i="1"/>
  <c r="K19" i="1"/>
  <c r="J20" i="1"/>
  <c r="K20" i="1"/>
  <c r="J21" i="1"/>
  <c r="J22" i="1"/>
  <c r="J23" i="1"/>
  <c r="J24" i="1"/>
  <c r="J25" i="1"/>
  <c r="K25" i="1"/>
  <c r="J26" i="1"/>
  <c r="J27" i="1"/>
  <c r="J28" i="1"/>
  <c r="J29" i="1"/>
  <c r="K29" i="1"/>
  <c r="I20" i="1"/>
  <c r="I21" i="1"/>
  <c r="I22" i="1"/>
  <c r="I23" i="1"/>
  <c r="I24" i="1"/>
  <c r="I25" i="1"/>
  <c r="I26" i="1"/>
  <c r="I27" i="1"/>
  <c r="I28" i="1"/>
  <c r="I29" i="1"/>
  <c r="I19" i="1"/>
  <c r="K49" i="1" l="1"/>
  <c r="J49" i="1"/>
  <c r="J31" i="1"/>
  <c r="K31" i="1"/>
  <c r="J30" i="1"/>
  <c r="K30" i="1"/>
  <c r="I30" i="1"/>
  <c r="I31" i="1"/>
  <c r="K48" i="1"/>
  <c r="I48" i="1"/>
  <c r="I49" i="1"/>
  <c r="J48" i="1"/>
</calcChain>
</file>

<file path=xl/sharedStrings.xml><?xml version="1.0" encoding="utf-8"?>
<sst xmlns="http://schemas.openxmlformats.org/spreadsheetml/2006/main" count="188" uniqueCount="99">
  <si>
    <t>Установить</t>
  </si>
  <si>
    <t>Вычислить</t>
  </si>
  <si>
    <t>…</t>
  </si>
  <si>
    <t xml:space="preserve"> А</t>
  </si>
  <si>
    <t>В</t>
  </si>
  <si>
    <t>№ п/п</t>
  </si>
  <si>
    <t>Вт</t>
  </si>
  <si>
    <t>Измерить</t>
  </si>
  <si>
    <r>
      <t>I</t>
    </r>
    <r>
      <rPr>
        <vertAlign val="subscript"/>
        <sz val="11"/>
        <color theme="1"/>
        <rFont val="Times New Roman"/>
        <family val="1"/>
        <charset val="204"/>
      </rPr>
      <t>1</t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</si>
  <si>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/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</si>
  <si>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</si>
  <si>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i/>
        <sz val="12"/>
        <color theme="1"/>
        <rFont val="Times New Roman"/>
        <family val="1"/>
        <charset val="204"/>
      </rPr>
      <t/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</si>
  <si>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</si>
  <si>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r>
      <t>I</t>
    </r>
    <r>
      <rPr>
        <vertAlign val="subscript"/>
        <sz val="11"/>
        <color theme="1"/>
        <rFont val="Times New Roman"/>
        <family val="1"/>
        <charset val="204"/>
      </rPr>
      <t>6</t>
    </r>
    <r>
      <rPr>
        <i/>
        <sz val="12"/>
        <color theme="1"/>
        <rFont val="Times New Roman"/>
        <family val="1"/>
        <charset val="204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</si>
  <si>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1</t>
    </r>
    <r>
      <rPr>
        <i/>
        <sz val="12"/>
        <color theme="1"/>
        <rFont val="Times New Roman"/>
        <family val="1"/>
        <charset val="204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</si>
  <si>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2</t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</si>
  <si>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3</t>
    </r>
    <r>
      <rPr>
        <i/>
        <sz val="12"/>
        <color theme="1"/>
        <rFont val="Times New Roman"/>
        <family val="1"/>
        <charset val="204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</si>
  <si>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</si>
  <si>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5</t>
    </r>
    <r>
      <rPr>
        <i/>
        <sz val="12"/>
        <color theme="1"/>
        <rFont val="Times New Roman"/>
        <family val="1"/>
        <charset val="204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</si>
  <si>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6</t>
    </r>
    <r>
      <rPr>
        <sz val="11"/>
        <color theme="1"/>
        <rFont val="Calibri"/>
        <family val="2"/>
        <charset val="204"/>
        <scheme val="minor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</si>
  <si>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1</t>
    </r>
    <r>
      <rPr>
        <i/>
        <sz val="12"/>
        <color theme="1"/>
        <rFont val="Times New Roman"/>
        <family val="1"/>
        <charset val="204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</si>
  <si>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2</t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</si>
  <si>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3</t>
    </r>
    <r>
      <rPr>
        <i/>
        <sz val="12"/>
        <color theme="1"/>
        <rFont val="Times New Roman"/>
        <family val="1"/>
        <charset val="204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</si>
  <si>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</si>
  <si>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5</t>
    </r>
    <r>
      <rPr>
        <i/>
        <sz val="12"/>
        <color theme="1"/>
        <rFont val="Times New Roman"/>
        <family val="1"/>
        <charset val="204"/>
      </rPr>
      <t/>
    </r>
  </si>
  <si>
    <r>
      <t>P</t>
    </r>
    <r>
      <rPr>
        <vertAlign val="subscript"/>
        <sz val="11"/>
        <color theme="1"/>
        <rFont val="Times New Roman"/>
        <family val="1"/>
        <charset val="204"/>
      </rPr>
      <t>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</si>
  <si>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х</t>
    </r>
  </si>
  <si>
    <t>Таблица 1.2</t>
  </si>
  <si>
    <t>Таблица 1.4</t>
  </si>
  <si>
    <r>
      <t>P</t>
    </r>
    <r>
      <rPr>
        <vertAlign val="subscript"/>
        <sz val="11"/>
        <color theme="1"/>
        <rFont val="Times New Roman"/>
        <family val="1"/>
        <charset val="204"/>
      </rPr>
      <t>x</t>
    </r>
  </si>
  <si>
    <t>%</t>
  </si>
  <si>
    <t>Таблица 1.5.1</t>
  </si>
  <si>
    <t>Таблица 1.5.2</t>
  </si>
  <si>
    <t>Аргумент          (Ex)</t>
  </si>
  <si>
    <t>[В]</t>
  </si>
  <si>
    <t>Аргумент          (Rx)</t>
  </si>
  <si>
    <t>[Ом]</t>
  </si>
  <si>
    <t>Результаты исследования ЭЦ в виде таблиц 1.2, 1.4, 1.5.1, 1.5.2</t>
  </si>
  <si>
    <t>… \1_MultiSim_эксперимент_DC\3_Потенциальная диаграмма\16_ЭДС_Идеальные\Потенциальная_диаграмма_1.xls</t>
  </si>
  <si>
    <t>… \1_MultiSim_эксперимент_DC\3_Потенциальная диаграмма \ 17_ЭДС_Реальные \Потенциальная_диаграмма_2.xls</t>
  </si>
  <si>
    <t xml:space="preserve">Для экономии времени при построения потенциальных диаграмм ЭЦ  достаточно  отредактировать вышеуказанные файлы Excel </t>
  </si>
  <si>
    <t>согласно результатам измерение потенциалов в MultiSim Вашего варианта ЭЦ.</t>
  </si>
  <si>
    <t>Результаты построения потенциальных диаграмм ЭЦ смотрите в файлах:</t>
  </si>
  <si>
    <t>Зависимость параметров потребителя от выбранного сопротивления (Rx)</t>
  </si>
  <si>
    <r>
      <t>I</t>
    </r>
    <r>
      <rPr>
        <vertAlign val="subscript"/>
        <sz val="11"/>
        <color rgb="FF000000"/>
        <rFont val="Times New Roman"/>
        <family val="1"/>
        <charset val="204"/>
      </rPr>
      <t>p</t>
    </r>
  </si>
  <si>
    <r>
      <t>I</t>
    </r>
    <r>
      <rPr>
        <vertAlign val="subscript"/>
        <sz val="11"/>
        <color rgb="FF000000"/>
        <rFont val="Times New Roman"/>
        <family val="1"/>
        <charset val="204"/>
      </rPr>
      <t>p</t>
    </r>
    <r>
      <rPr>
        <vertAlign val="superscript"/>
        <sz val="11"/>
        <color rgb="FF000000"/>
        <rFont val="Times New Roman"/>
        <family val="1"/>
        <charset val="204"/>
      </rPr>
      <t>*</t>
    </r>
  </si>
  <si>
    <t>Зависимость параметров потребителя от выбранного источника ЭДС (Ex)</t>
  </si>
  <si>
    <t>Относительное отклонение расчетного значения тока от экспериментального в %</t>
  </si>
  <si>
    <t>Максимальное отклонение в  %</t>
  </si>
  <si>
    <t xml:space="preserve">Среднее отклонение в  %  </t>
  </si>
  <si>
    <t>Отклонение</t>
  </si>
  <si>
    <t>Примечание:</t>
  </si>
  <si>
    <t>где:</t>
  </si>
  <si>
    <t xml:space="preserve"> - измеренное значение тока в Multisim</t>
  </si>
  <si>
    <t xml:space="preserve"> -  расчетное значение тока в Mathcad</t>
  </si>
  <si>
    <r>
      <t>I</t>
    </r>
    <r>
      <rPr>
        <vertAlign val="subscript"/>
        <sz val="10"/>
        <color rgb="FF000000"/>
        <rFont val="Times New Roman"/>
        <family val="1"/>
        <charset val="204"/>
      </rPr>
      <t>p</t>
    </r>
  </si>
  <si>
    <r>
      <t>U</t>
    </r>
    <r>
      <rPr>
        <vertAlign val="subscript"/>
        <sz val="10"/>
        <color rgb="FF000000"/>
        <rFont val="Times New Roman"/>
        <family val="1"/>
        <charset val="204"/>
      </rPr>
      <t>p</t>
    </r>
  </si>
  <si>
    <r>
      <t>P</t>
    </r>
    <r>
      <rPr>
        <vertAlign val="subscript"/>
        <sz val="10"/>
        <color rgb="FF000000"/>
        <rFont val="Times New Roman"/>
        <family val="1"/>
        <charset val="204"/>
      </rPr>
      <t>p</t>
    </r>
  </si>
  <si>
    <r>
      <t>I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vertAlign val="superscript"/>
        <sz val="10"/>
        <color rgb="FF000000"/>
        <rFont val="Times New Roman"/>
        <family val="1"/>
        <charset val="204"/>
      </rPr>
      <t>*</t>
    </r>
  </si>
  <si>
    <r>
      <t>U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vertAlign val="superscript"/>
        <sz val="10"/>
        <color rgb="FF000000"/>
        <rFont val="Times New Roman"/>
        <family val="1"/>
        <charset val="204"/>
      </rPr>
      <t>*</t>
    </r>
  </si>
  <si>
    <r>
      <t>P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vertAlign val="superscript"/>
        <sz val="10"/>
        <color rgb="FF000000"/>
        <rFont val="Times New Roman"/>
        <family val="1"/>
        <charset val="204"/>
      </rPr>
      <t>*</t>
    </r>
  </si>
  <si>
    <r>
      <t>|δI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sz val="10"/>
        <color rgb="FF000000"/>
        <rFont val="Times New Roman"/>
        <family val="1"/>
        <charset val="204"/>
      </rPr>
      <t>|</t>
    </r>
  </si>
  <si>
    <r>
      <t>|δU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sz val="10"/>
        <color rgb="FF000000"/>
        <rFont val="Times New Roman"/>
        <family val="1"/>
        <charset val="204"/>
      </rPr>
      <t>|</t>
    </r>
  </si>
  <si>
    <r>
      <t>|δP</t>
    </r>
    <r>
      <rPr>
        <vertAlign val="subscript"/>
        <sz val="10"/>
        <color rgb="FF000000"/>
        <rFont val="Times New Roman"/>
        <family val="1"/>
        <charset val="204"/>
      </rPr>
      <t>p</t>
    </r>
    <r>
      <rPr>
        <sz val="10"/>
        <color rgb="FF000000"/>
        <rFont val="Times New Roman"/>
        <family val="1"/>
        <charset val="204"/>
      </rPr>
      <t>|</t>
    </r>
  </si>
  <si>
    <t>№</t>
  </si>
  <si>
    <t>наименования точек</t>
  </si>
  <si>
    <t>Сопротивление</t>
  </si>
  <si>
    <t>Потенциал</t>
  </si>
  <si>
    <t>Ом</t>
  </si>
  <si>
    <t>Табли</t>
  </si>
  <si>
    <t>Таблица 1.3.1</t>
  </si>
  <si>
    <t>Таблица 1.3.2</t>
  </si>
  <si>
    <t>вольт</t>
  </si>
  <si>
    <t>ом</t>
  </si>
  <si>
    <t xml:space="preserve">E1 = </t>
  </si>
  <si>
    <t xml:space="preserve">R1 = </t>
  </si>
  <si>
    <t xml:space="preserve">E2 = </t>
  </si>
  <si>
    <t xml:space="preserve">R2 = </t>
  </si>
  <si>
    <t xml:space="preserve">E3 = </t>
  </si>
  <si>
    <t xml:space="preserve">R3 = </t>
  </si>
  <si>
    <t xml:space="preserve">R4 = </t>
  </si>
  <si>
    <t xml:space="preserve">R5 = </t>
  </si>
  <si>
    <t xml:space="preserve">R6 = </t>
  </si>
  <si>
    <t>ЭДС</t>
  </si>
  <si>
    <t>n1</t>
  </si>
  <si>
    <t>n2</t>
  </si>
  <si>
    <t>1-ый закон Кирхгофа</t>
  </si>
  <si>
    <t>a</t>
  </si>
  <si>
    <t>b</t>
  </si>
  <si>
    <t>c</t>
  </si>
  <si>
    <t>2-ой закон Кирхгофа</t>
  </si>
  <si>
    <t>I1-I2+0*I3-I4+0*I5+0*I6=0</t>
  </si>
  <si>
    <t>Матрица коэффициентов А</t>
  </si>
  <si>
    <t>I1*R1+0*I2+0*I3+I4*R4+I5*R5+0*I6=E1</t>
  </si>
  <si>
    <t>0*I1+0*I2+I3*R3+0*I4+I5*R5+I6*R6=E3</t>
  </si>
  <si>
    <t>0*I1+I2*R2+0*I3+I4*R4+0*I5+I6*R6=E2</t>
  </si>
  <si>
    <t>0*I1+0*I2+0*I3+I4-I5-I6=0</t>
  </si>
  <si>
    <t>0*I1-I2-I3+0*I4+0*I5+I6=0</t>
  </si>
  <si>
    <t>Вектор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</si>
</sst>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FF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vertAlign val="subscript"/>
      <sz val="11"/>
      <color rgb="FF000000"/>
      <name val="Times New Roman"/>
      <family val="1"/>
      <charset val="204"/>
    </font>
    <font>
      <vertAlign val="superscript"/>
      <sz val="11"/>
      <color rgb="FF00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vertAlign val="subscript"/>
      <sz val="10"/>
      <color rgb="FF000000"/>
      <name val="Times New Roman"/>
      <family val="1"/>
      <charset val="204"/>
    </font>
    <font>
      <vertAlign val="superscript"/>
      <sz val="10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9FEB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BE5F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/>
    <xf numFmtId="0" fontId="3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7" fillId="0" borderId="0" xfId="0" applyFont="1"/>
    <xf numFmtId="0" fontId="3" fillId="5" borderId="0" xfId="0" applyFont="1" applyFill="1"/>
    <xf numFmtId="0" fontId="0" fillId="5" borderId="0" xfId="0" applyFill="1"/>
    <xf numFmtId="0" fontId="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5" fontId="12" fillId="8" borderId="1" xfId="0" applyNumberFormat="1" applyFont="1" applyFill="1" applyBorder="1" applyAlignment="1">
      <alignment horizontal="center" vertical="center" wrapText="1"/>
    </xf>
    <xf numFmtId="165" fontId="12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4" fontId="12" fillId="6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wrapText="1"/>
    </xf>
    <xf numFmtId="0" fontId="3" fillId="4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wrapText="1"/>
    </xf>
    <xf numFmtId="0" fontId="13" fillId="8" borderId="7" xfId="0" applyFont="1" applyFill="1" applyBorder="1" applyAlignment="1">
      <alignment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wrapText="1"/>
    </xf>
    <xf numFmtId="0" fontId="12" fillId="0" borderId="6" xfId="0" applyFont="1" applyBorder="1" applyAlignment="1">
      <alignment horizontal="right" wrapText="1"/>
    </xf>
    <xf numFmtId="0" fontId="12" fillId="0" borderId="7" xfId="0" applyFont="1" applyBorder="1" applyAlignment="1">
      <alignment horizontal="right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BE5F1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Идеальные</a:t>
            </a:r>
            <a:r>
              <a:rPr lang="ru-RU" baseline="0"/>
              <a:t> ЭДС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Лист1!$Y$6:$Y$10</c:f>
              <c:numCache>
                <c:formatCode>0.00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52</c:v>
                </c:pt>
                <c:pt idx="3">
                  <c:v>75</c:v>
                </c:pt>
                <c:pt idx="4">
                  <c:v>75</c:v>
                </c:pt>
              </c:numCache>
            </c:numRef>
          </c:xVal>
          <c:yVal>
            <c:numRef>
              <c:f>Лист1!$Z$6:$Z$10</c:f>
              <c:numCache>
                <c:formatCode>0.00</c:formatCode>
                <c:ptCount val="5"/>
                <c:pt idx="0">
                  <c:v>0</c:v>
                </c:pt>
                <c:pt idx="1">
                  <c:v>-60.5</c:v>
                </c:pt>
                <c:pt idx="2">
                  <c:v>7.88</c:v>
                </c:pt>
                <c:pt idx="3">
                  <c:v>77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0-4443-BAC9-E07E094F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71728"/>
        <c:axId val="742169648"/>
      </c:scatterChart>
      <c:valAx>
        <c:axId val="7421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69648"/>
        <c:crosses val="autoZero"/>
        <c:crossBetween val="midCat"/>
      </c:valAx>
      <c:valAx>
        <c:axId val="7421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217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Реальные ЭДС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Лист1!$AE$6:$AE$11</c:f>
              <c:numCache>
                <c:formatCode>0.00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52</c:v>
                </c:pt>
                <c:pt idx="3">
                  <c:v>68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Лист1!$AF$6:$AF$11</c:f>
              <c:numCache>
                <c:formatCode>0.00</c:formatCode>
                <c:ptCount val="6"/>
                <c:pt idx="0">
                  <c:v>0</c:v>
                </c:pt>
                <c:pt idx="1">
                  <c:v>-60.5</c:v>
                </c:pt>
                <c:pt idx="2">
                  <c:v>7.88</c:v>
                </c:pt>
                <c:pt idx="3">
                  <c:v>56</c:v>
                </c:pt>
                <c:pt idx="4">
                  <c:v>77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D-4C23-BB3D-D7B01A904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55680"/>
        <c:axId val="872153184"/>
      </c:scatterChart>
      <c:valAx>
        <c:axId val="8721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153184"/>
        <c:crosses val="autoZero"/>
        <c:crossBetween val="midCat"/>
      </c:valAx>
      <c:valAx>
        <c:axId val="8721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1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17</xdr:row>
          <xdr:rowOff>76200</xdr:rowOff>
        </xdr:from>
        <xdr:to>
          <xdr:col>16</xdr:col>
          <xdr:colOff>161925</xdr:colOff>
          <xdr:row>20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21</xdr:col>
      <xdr:colOff>409575</xdr:colOff>
      <xdr:row>11</xdr:row>
      <xdr:rowOff>185737</xdr:rowOff>
    </xdr:from>
    <xdr:to>
      <xdr:col>26</xdr:col>
      <xdr:colOff>180975</xdr:colOff>
      <xdr:row>24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4FDE7E3-6008-4C6C-B7E4-F57AB43CA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438150</xdr:colOff>
      <xdr:row>11</xdr:row>
      <xdr:rowOff>185737</xdr:rowOff>
    </xdr:from>
    <xdr:to>
      <xdr:col>31</xdr:col>
      <xdr:colOff>1228725</xdr:colOff>
      <xdr:row>24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EF1CD93-8C20-4744-9634-8D64FE165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2"/>
  <sheetViews>
    <sheetView tabSelected="1" topLeftCell="K46" zoomScaleNormal="100" workbookViewId="0">
      <selection activeCell="X56" sqref="X56"/>
    </sheetView>
  </sheetViews>
  <sheetFormatPr defaultRowHeight="15" x14ac:dyDescent="0.25"/>
  <cols>
    <col min="1" max="1" width="4" style="1" customWidth="1"/>
    <col min="2" max="2" width="15.140625" customWidth="1"/>
    <col min="3" max="11" width="7.7109375" customWidth="1"/>
    <col min="12" max="12" width="14" customWidth="1"/>
    <col min="13" max="22" width="7.7109375" customWidth="1"/>
    <col min="23" max="23" width="9.42578125" customWidth="1"/>
    <col min="24" max="24" width="27.140625" customWidth="1"/>
    <col min="25" max="25" width="16.28515625" customWidth="1"/>
    <col min="26" max="26" width="16.5703125" customWidth="1"/>
    <col min="29" max="29" width="10.5703125" bestFit="1" customWidth="1"/>
    <col min="30" max="30" width="14.42578125" customWidth="1"/>
    <col min="31" max="31" width="13.42578125" customWidth="1"/>
    <col min="32" max="32" width="21.42578125" customWidth="1"/>
  </cols>
  <sheetData>
    <row r="1" spans="1:32" ht="20.25" x14ac:dyDescent="0.3">
      <c r="A1" s="5" t="s">
        <v>37</v>
      </c>
    </row>
    <row r="3" spans="1:32" ht="15.75" x14ac:dyDescent="0.25">
      <c r="A3" s="1" t="s">
        <v>69</v>
      </c>
      <c r="J3" s="3" t="s">
        <v>27</v>
      </c>
      <c r="X3" s="2"/>
      <c r="Z3" s="67" t="s">
        <v>70</v>
      </c>
      <c r="AD3" s="2"/>
      <c r="AF3" s="67" t="s">
        <v>71</v>
      </c>
    </row>
    <row r="4" spans="1:32" ht="15" customHeight="1" x14ac:dyDescent="0.25">
      <c r="C4" s="38" t="s">
        <v>7</v>
      </c>
      <c r="D4" s="38"/>
      <c r="E4" s="38"/>
      <c r="F4" s="38"/>
      <c r="G4" s="38"/>
      <c r="H4" s="38"/>
      <c r="I4" s="39"/>
      <c r="J4" s="40"/>
      <c r="W4" s="62" t="s">
        <v>64</v>
      </c>
      <c r="X4" s="63" t="s">
        <v>65</v>
      </c>
      <c r="Y4" s="64" t="s">
        <v>66</v>
      </c>
      <c r="Z4" s="64" t="s">
        <v>67</v>
      </c>
      <c r="AC4" s="62" t="s">
        <v>64</v>
      </c>
      <c r="AD4" s="63" t="s">
        <v>65</v>
      </c>
      <c r="AE4" s="64" t="s">
        <v>66</v>
      </c>
      <c r="AF4" s="64" t="s">
        <v>67</v>
      </c>
    </row>
    <row r="5" spans="1:32" ht="16.5" x14ac:dyDescent="0.25"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6" t="s">
        <v>13</v>
      </c>
      <c r="I5" s="6" t="s">
        <v>26</v>
      </c>
      <c r="J5" s="6" t="s">
        <v>29</v>
      </c>
      <c r="W5" s="65"/>
      <c r="X5" s="65"/>
      <c r="Y5" s="64" t="s">
        <v>68</v>
      </c>
      <c r="Z5" s="64" t="s">
        <v>4</v>
      </c>
      <c r="AC5" s="65"/>
      <c r="AD5" s="65"/>
      <c r="AE5" s="64" t="s">
        <v>68</v>
      </c>
      <c r="AF5" s="64" t="s">
        <v>4</v>
      </c>
    </row>
    <row r="6" spans="1:32" x14ac:dyDescent="0.25">
      <c r="C6" s="4" t="s">
        <v>3</v>
      </c>
      <c r="D6" s="4" t="s">
        <v>3</v>
      </c>
      <c r="E6" s="4" t="s">
        <v>3</v>
      </c>
      <c r="F6" s="4" t="s">
        <v>3</v>
      </c>
      <c r="G6" s="4" t="s">
        <v>3</v>
      </c>
      <c r="H6" s="4" t="s">
        <v>3</v>
      </c>
      <c r="I6" s="4" t="s">
        <v>4</v>
      </c>
      <c r="J6" s="4" t="s">
        <v>6</v>
      </c>
      <c r="W6" s="60">
        <v>1</v>
      </c>
      <c r="X6" s="64"/>
      <c r="Y6" s="66">
        <v>0</v>
      </c>
      <c r="Z6" s="66">
        <v>0</v>
      </c>
      <c r="AC6" s="60">
        <v>1</v>
      </c>
      <c r="AD6" s="61"/>
      <c r="AE6" s="71">
        <v>0</v>
      </c>
      <c r="AF6" s="71">
        <v>0</v>
      </c>
    </row>
    <row r="7" spans="1:32" x14ac:dyDescent="0.25">
      <c r="C7" s="4">
        <v>3.0049999999999999</v>
      </c>
      <c r="D7" s="4">
        <v>0.10199999999999999</v>
      </c>
      <c r="E7" s="4">
        <v>5.0220000000000002</v>
      </c>
      <c r="F7" s="4">
        <v>3.1080000000000001</v>
      </c>
      <c r="G7" s="4">
        <v>2.016</v>
      </c>
      <c r="H7" s="4">
        <v>5.1239999999999997</v>
      </c>
      <c r="I7" s="4">
        <v>133.22399999999999</v>
      </c>
      <c r="J7" s="4">
        <v>682.64</v>
      </c>
      <c r="W7" s="60">
        <v>2</v>
      </c>
      <c r="X7" s="64"/>
      <c r="Y7" s="66">
        <v>30</v>
      </c>
      <c r="Z7" s="66">
        <v>-60.5</v>
      </c>
      <c r="AC7" s="60">
        <v>2</v>
      </c>
      <c r="AD7" s="61"/>
      <c r="AE7" s="71">
        <v>30</v>
      </c>
      <c r="AF7" s="71">
        <v>-60.5</v>
      </c>
    </row>
    <row r="8" spans="1:32" x14ac:dyDescent="0.25">
      <c r="W8" s="60">
        <v>3</v>
      </c>
      <c r="X8" s="64"/>
      <c r="Y8" s="66">
        <f>Y7+22</f>
        <v>52</v>
      </c>
      <c r="Z8" s="66">
        <v>7.88</v>
      </c>
      <c r="AC8" s="60">
        <v>3</v>
      </c>
      <c r="AD8" s="61"/>
      <c r="AE8" s="71">
        <f>AE7+22</f>
        <v>52</v>
      </c>
      <c r="AF8" s="71">
        <v>7.88</v>
      </c>
    </row>
    <row r="9" spans="1:32" ht="15.75" x14ac:dyDescent="0.25">
      <c r="T9" s="3" t="s">
        <v>28</v>
      </c>
      <c r="U9" s="3"/>
      <c r="W9" s="60">
        <v>4</v>
      </c>
      <c r="X9" s="64"/>
      <c r="Y9" s="66">
        <f>Y8+23</f>
        <v>75</v>
      </c>
      <c r="Z9" s="66">
        <v>77</v>
      </c>
      <c r="AC9" s="60">
        <v>4</v>
      </c>
      <c r="AD9" s="61"/>
      <c r="AE9" s="71">
        <f>AE8+16</f>
        <v>68</v>
      </c>
      <c r="AF9" s="71">
        <v>56</v>
      </c>
    </row>
    <row r="10" spans="1:32" ht="15" customHeight="1" x14ac:dyDescent="0.25">
      <c r="C10" s="47" t="s">
        <v>1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9"/>
      <c r="W10" s="60">
        <v>5</v>
      </c>
      <c r="X10" s="64"/>
      <c r="Y10" s="66">
        <f>Y9</f>
        <v>75</v>
      </c>
      <c r="Z10" s="66">
        <v>0</v>
      </c>
      <c r="AC10" s="60">
        <v>5</v>
      </c>
      <c r="AD10" s="61"/>
      <c r="AE10" s="71">
        <f>AE9+7</f>
        <v>75</v>
      </c>
      <c r="AF10" s="71">
        <v>77</v>
      </c>
    </row>
    <row r="11" spans="1:32" ht="16.5" x14ac:dyDescent="0.25">
      <c r="C11" s="6" t="s">
        <v>8</v>
      </c>
      <c r="D11" s="6" t="s">
        <v>9</v>
      </c>
      <c r="E11" s="6" t="s">
        <v>10</v>
      </c>
      <c r="F11" s="6" t="s">
        <v>11</v>
      </c>
      <c r="G11" s="6" t="s">
        <v>12</v>
      </c>
      <c r="H11" s="6" t="s">
        <v>13</v>
      </c>
      <c r="I11" s="6" t="s">
        <v>14</v>
      </c>
      <c r="J11" s="6" t="s">
        <v>15</v>
      </c>
      <c r="K11" s="6" t="s">
        <v>16</v>
      </c>
      <c r="L11" s="6" t="s">
        <v>17</v>
      </c>
      <c r="M11" s="6" t="s">
        <v>18</v>
      </c>
      <c r="N11" s="6" t="s">
        <v>19</v>
      </c>
      <c r="O11" s="6" t="s">
        <v>20</v>
      </c>
      <c r="P11" s="6" t="s">
        <v>21</v>
      </c>
      <c r="Q11" s="6" t="s">
        <v>22</v>
      </c>
      <c r="R11" s="6" t="s">
        <v>23</v>
      </c>
      <c r="S11" s="6" t="s">
        <v>24</v>
      </c>
      <c r="T11" s="6" t="s">
        <v>25</v>
      </c>
      <c r="W11" s="68"/>
      <c r="X11" s="69"/>
      <c r="Y11" s="68"/>
      <c r="Z11" s="68"/>
      <c r="AC11" s="70">
        <v>6</v>
      </c>
      <c r="AD11" s="61"/>
      <c r="AE11" s="71">
        <f>AE10</f>
        <v>75</v>
      </c>
      <c r="AF11" s="71">
        <v>0</v>
      </c>
    </row>
    <row r="12" spans="1:32" x14ac:dyDescent="0.25">
      <c r="C12" s="4" t="s">
        <v>3</v>
      </c>
      <c r="D12" s="4" t="s">
        <v>3</v>
      </c>
      <c r="E12" s="4" t="s">
        <v>3</v>
      </c>
      <c r="F12" s="4" t="s">
        <v>3</v>
      </c>
      <c r="G12" s="4" t="s">
        <v>3</v>
      </c>
      <c r="H12" s="4" t="s">
        <v>3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4" t="s">
        <v>6</v>
      </c>
      <c r="P12" s="4" t="s">
        <v>6</v>
      </c>
      <c r="Q12" s="4" t="s">
        <v>6</v>
      </c>
      <c r="R12" s="4" t="s">
        <v>6</v>
      </c>
      <c r="S12" s="4" t="s">
        <v>6</v>
      </c>
      <c r="T12" s="4" t="s">
        <v>6</v>
      </c>
    </row>
    <row r="13" spans="1:32" x14ac:dyDescent="0.25">
      <c r="C13" s="4" t="s">
        <v>2</v>
      </c>
      <c r="D13" s="4" t="s">
        <v>2</v>
      </c>
      <c r="E13" s="4" t="s">
        <v>2</v>
      </c>
      <c r="F13" s="4" t="s">
        <v>2</v>
      </c>
      <c r="G13" s="4" t="s">
        <v>2</v>
      </c>
      <c r="H13" s="4">
        <v>5.1239999999999997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2</v>
      </c>
      <c r="N13" s="4">
        <v>133.22399999999999</v>
      </c>
      <c r="O13" s="4" t="s">
        <v>2</v>
      </c>
      <c r="P13" s="4" t="s">
        <v>2</v>
      </c>
      <c r="Q13" s="4" t="s">
        <v>2</v>
      </c>
      <c r="R13" s="4" t="s">
        <v>2</v>
      </c>
      <c r="S13" s="4" t="s">
        <v>2</v>
      </c>
      <c r="T13" s="4">
        <v>682.64</v>
      </c>
    </row>
    <row r="15" spans="1:32" ht="21" customHeight="1" x14ac:dyDescent="0.25">
      <c r="A15" s="13" t="s">
        <v>46</v>
      </c>
      <c r="K15" s="3" t="s">
        <v>31</v>
      </c>
      <c r="T15" s="3"/>
      <c r="U15" s="2"/>
    </row>
    <row r="16" spans="1:32" ht="15.75" customHeight="1" x14ac:dyDescent="0.25">
      <c r="A16" s="41" t="s">
        <v>5</v>
      </c>
      <c r="B16" s="25" t="s">
        <v>0</v>
      </c>
      <c r="C16" s="44" t="s">
        <v>7</v>
      </c>
      <c r="D16" s="45"/>
      <c r="E16" s="46"/>
      <c r="F16" s="51" t="s">
        <v>1</v>
      </c>
      <c r="G16" s="52"/>
      <c r="H16" s="53"/>
      <c r="I16" s="54" t="s">
        <v>50</v>
      </c>
      <c r="J16" s="55"/>
      <c r="K16" s="56"/>
      <c r="M16" s="16" t="s">
        <v>51</v>
      </c>
    </row>
    <row r="17" spans="1:29" ht="30.75" customHeight="1" x14ac:dyDescent="0.25">
      <c r="A17" s="42"/>
      <c r="B17" s="20" t="s">
        <v>33</v>
      </c>
      <c r="C17" s="26" t="s">
        <v>55</v>
      </c>
      <c r="D17" s="26" t="s">
        <v>56</v>
      </c>
      <c r="E17" s="26" t="s">
        <v>57</v>
      </c>
      <c r="F17" s="27" t="s">
        <v>58</v>
      </c>
      <c r="G17" s="27" t="s">
        <v>59</v>
      </c>
      <c r="H17" s="27" t="s">
        <v>60</v>
      </c>
      <c r="I17" s="28" t="s">
        <v>61</v>
      </c>
      <c r="J17" s="28" t="s">
        <v>62</v>
      </c>
      <c r="K17" s="28" t="s">
        <v>63</v>
      </c>
      <c r="M17" s="50" t="s">
        <v>47</v>
      </c>
      <c r="N17" s="50"/>
      <c r="O17" s="50"/>
      <c r="P17" s="50"/>
      <c r="Q17" s="50"/>
      <c r="R17" s="50"/>
      <c r="S17" s="50"/>
    </row>
    <row r="18" spans="1:29" ht="17.25" customHeight="1" x14ac:dyDescent="0.25">
      <c r="A18" s="43"/>
      <c r="B18" s="20" t="s">
        <v>34</v>
      </c>
      <c r="C18" s="29" t="s">
        <v>3</v>
      </c>
      <c r="D18" s="29" t="s">
        <v>4</v>
      </c>
      <c r="E18" s="29" t="s">
        <v>6</v>
      </c>
      <c r="F18" s="30" t="s">
        <v>3</v>
      </c>
      <c r="G18" s="30" t="s">
        <v>4</v>
      </c>
      <c r="H18" s="30" t="s">
        <v>6</v>
      </c>
      <c r="I18" s="31" t="s">
        <v>30</v>
      </c>
      <c r="J18" s="31" t="s">
        <v>30</v>
      </c>
      <c r="K18" s="31" t="s">
        <v>30</v>
      </c>
    </row>
    <row r="19" spans="1:29" x14ac:dyDescent="0.25">
      <c r="A19" s="19">
        <v>1</v>
      </c>
      <c r="B19" s="20">
        <v>0</v>
      </c>
      <c r="C19" s="17">
        <v>7.1539999999999999</v>
      </c>
      <c r="D19" s="17">
        <v>86.802000000000007</v>
      </c>
      <c r="E19" s="32">
        <f t="shared" ref="E19:E29" si="0">C19*D19</f>
        <v>620.98150800000008</v>
      </c>
      <c r="F19" s="33">
        <v>7.1139999999999999</v>
      </c>
      <c r="G19" s="34">
        <v>85.367999999999995</v>
      </c>
      <c r="H19" s="36">
        <v>607.31399999999996</v>
      </c>
      <c r="I19" s="23">
        <f>ABS((C19-F19)/C19)*100</f>
        <v>0.55912776069331893</v>
      </c>
      <c r="J19" s="23">
        <f t="shared" ref="J19:K29" si="1">ABS((D19-G19)/D19)*100</f>
        <v>1.6520356673809493</v>
      </c>
      <c r="K19" s="23">
        <f t="shared" si="1"/>
        <v>2.200952495996082</v>
      </c>
      <c r="Z19" s="35"/>
      <c r="AC19" s="35"/>
    </row>
    <row r="20" spans="1:29" x14ac:dyDescent="0.25">
      <c r="A20" s="20">
        <v>2</v>
      </c>
      <c r="B20" s="20">
        <v>40</v>
      </c>
      <c r="C20" s="17">
        <v>8.2530000000000001</v>
      </c>
      <c r="D20" s="17">
        <v>98.613</v>
      </c>
      <c r="E20" s="32">
        <f t="shared" si="0"/>
        <v>813.85308899999995</v>
      </c>
      <c r="F20" s="34">
        <v>8.2629999999999999</v>
      </c>
      <c r="G20" s="34">
        <v>99.153999999999996</v>
      </c>
      <c r="H20" s="36">
        <v>819.29</v>
      </c>
      <c r="I20" s="23">
        <f t="shared" ref="I20:I29" si="2">ABS((C20-F20)/C20)*100</f>
        <v>0.12116806009935521</v>
      </c>
      <c r="J20" s="23">
        <f t="shared" si="1"/>
        <v>0.54860920973907779</v>
      </c>
      <c r="K20" s="23">
        <f t="shared" si="1"/>
        <v>0.66804575340255412</v>
      </c>
      <c r="Z20" s="35"/>
      <c r="AC20" s="35"/>
    </row>
    <row r="21" spans="1:29" x14ac:dyDescent="0.25">
      <c r="A21" s="19">
        <v>3</v>
      </c>
      <c r="B21" s="20">
        <v>80</v>
      </c>
      <c r="C21" s="17">
        <v>9.4740000000000002</v>
      </c>
      <c r="D21" s="17">
        <v>110.95099999999999</v>
      </c>
      <c r="E21" s="32">
        <f t="shared" si="0"/>
        <v>1051.149774</v>
      </c>
      <c r="F21" s="34">
        <v>9.4120000000000008</v>
      </c>
      <c r="G21" s="34">
        <v>112.93899999999999</v>
      </c>
      <c r="H21" s="36">
        <v>1062.9390000000001</v>
      </c>
      <c r="I21" s="23">
        <f t="shared" si="2"/>
        <v>0.6544226303567594</v>
      </c>
      <c r="J21" s="23">
        <f t="shared" si="1"/>
        <v>1.7917819578011911</v>
      </c>
      <c r="K21" s="23">
        <f t="shared" si="1"/>
        <v>1.1215552998825169</v>
      </c>
      <c r="Z21" s="35"/>
      <c r="AC21" s="35"/>
    </row>
    <row r="22" spans="1:29" x14ac:dyDescent="0.25">
      <c r="A22" s="20">
        <v>4</v>
      </c>
      <c r="B22" s="20">
        <v>120</v>
      </c>
      <c r="C22" s="17">
        <v>10.432</v>
      </c>
      <c r="D22" s="17">
        <v>126.706</v>
      </c>
      <c r="E22" s="32">
        <f t="shared" si="0"/>
        <v>1321.796992</v>
      </c>
      <c r="F22" s="34">
        <v>10.56</v>
      </c>
      <c r="G22" s="34">
        <v>126.72499999999999</v>
      </c>
      <c r="H22" s="36">
        <v>1338.26</v>
      </c>
      <c r="I22" s="23">
        <f t="shared" si="2"/>
        <v>1.226993865030676</v>
      </c>
      <c r="J22" s="23">
        <f t="shared" si="1"/>
        <v>1.4995343551206134E-2</v>
      </c>
      <c r="K22" s="23">
        <f t="shared" si="1"/>
        <v>1.2455020021712944</v>
      </c>
      <c r="M22" t="s">
        <v>52</v>
      </c>
      <c r="Z22" s="35"/>
      <c r="AC22" s="35"/>
    </row>
    <row r="23" spans="1:29" ht="16.5" x14ac:dyDescent="0.25">
      <c r="A23" s="19">
        <v>5</v>
      </c>
      <c r="B23" s="20">
        <v>160</v>
      </c>
      <c r="C23" s="17">
        <v>11.77</v>
      </c>
      <c r="D23" s="17">
        <v>141.93700000000001</v>
      </c>
      <c r="E23" s="32">
        <f t="shared" si="0"/>
        <v>1670.5984900000001</v>
      </c>
      <c r="F23" s="34">
        <v>11.709</v>
      </c>
      <c r="G23" s="34">
        <v>140.51</v>
      </c>
      <c r="H23" s="36">
        <v>1645.2539999999999</v>
      </c>
      <c r="I23" s="23">
        <f t="shared" si="2"/>
        <v>0.51826677994902248</v>
      </c>
      <c r="J23" s="23">
        <f t="shared" si="1"/>
        <v>1.0053756243967542</v>
      </c>
      <c r="K23" s="23">
        <f t="shared" si="1"/>
        <v>1.5170904410430885</v>
      </c>
      <c r="M23" s="14" t="s">
        <v>44</v>
      </c>
      <c r="N23" s="13" t="s">
        <v>53</v>
      </c>
      <c r="Z23" s="35"/>
      <c r="AC23" s="35"/>
    </row>
    <row r="24" spans="1:29" ht="18.75" x14ac:dyDescent="0.25">
      <c r="A24" s="20">
        <v>6</v>
      </c>
      <c r="B24" s="37">
        <v>200</v>
      </c>
      <c r="C24" s="17">
        <v>12.989000000000001</v>
      </c>
      <c r="D24" s="17">
        <v>152.91800000000001</v>
      </c>
      <c r="E24" s="32">
        <f t="shared" si="0"/>
        <v>1986.2519020000002</v>
      </c>
      <c r="F24" s="34">
        <v>12.858000000000001</v>
      </c>
      <c r="G24" s="34">
        <v>154.29499999999999</v>
      </c>
      <c r="H24" s="36">
        <v>1983.921</v>
      </c>
      <c r="I24" s="23">
        <f t="shared" si="2"/>
        <v>1.0085456925090477</v>
      </c>
      <c r="J24" s="23">
        <f t="shared" si="1"/>
        <v>0.90048261159574494</v>
      </c>
      <c r="K24" s="23">
        <f t="shared" si="1"/>
        <v>0.11735178189901871</v>
      </c>
      <c r="M24" s="15" t="s">
        <v>45</v>
      </c>
      <c r="N24" s="13" t="s">
        <v>54</v>
      </c>
      <c r="Z24" s="35"/>
      <c r="AC24" s="35"/>
    </row>
    <row r="25" spans="1:29" x14ac:dyDescent="0.25">
      <c r="A25" s="19">
        <v>7</v>
      </c>
      <c r="B25" s="20">
        <v>240</v>
      </c>
      <c r="C25" s="17">
        <v>14.185</v>
      </c>
      <c r="D25" s="17">
        <v>168.48599999999999</v>
      </c>
      <c r="E25" s="32">
        <f t="shared" si="0"/>
        <v>2389.9739100000002</v>
      </c>
      <c r="F25" s="34">
        <v>14.007</v>
      </c>
      <c r="G25" s="34">
        <v>168.08099999999999</v>
      </c>
      <c r="H25" s="36">
        <v>2354.2600000000002</v>
      </c>
      <c r="I25" s="23">
        <f t="shared" si="2"/>
        <v>1.2548466690165727</v>
      </c>
      <c r="J25" s="23">
        <f t="shared" si="1"/>
        <v>0.24037605498379755</v>
      </c>
      <c r="K25" s="23">
        <f t="shared" si="1"/>
        <v>1.4943221702365754</v>
      </c>
      <c r="Z25" s="35"/>
      <c r="AC25" s="35"/>
    </row>
    <row r="26" spans="1:29" x14ac:dyDescent="0.25">
      <c r="A26" s="20">
        <v>8</v>
      </c>
      <c r="B26" s="20">
        <v>280</v>
      </c>
      <c r="C26" s="17">
        <v>15.101000000000001</v>
      </c>
      <c r="D26" s="17">
        <v>181.315</v>
      </c>
      <c r="E26" s="32">
        <f t="shared" si="0"/>
        <v>2738.0378150000001</v>
      </c>
      <c r="F26" s="34">
        <v>15.156000000000001</v>
      </c>
      <c r="G26" s="34">
        <v>181.86600000000001</v>
      </c>
      <c r="H26" s="36">
        <v>2756.2719999999999</v>
      </c>
      <c r="I26" s="23">
        <f t="shared" si="2"/>
        <v>0.36421429044433951</v>
      </c>
      <c r="J26" s="23">
        <f t="shared" si="1"/>
        <v>0.30389101839341265</v>
      </c>
      <c r="K26" s="23">
        <f t="shared" si="1"/>
        <v>0.66595811424174201</v>
      </c>
      <c r="V26" s="18"/>
      <c r="Z26" s="35"/>
      <c r="AC26" s="35"/>
    </row>
    <row r="27" spans="1:29" x14ac:dyDescent="0.25">
      <c r="A27" s="19">
        <v>9</v>
      </c>
      <c r="B27" s="20">
        <v>320</v>
      </c>
      <c r="C27" s="17">
        <v>16.373999999999999</v>
      </c>
      <c r="D27" s="17">
        <v>193.28100000000001</v>
      </c>
      <c r="E27" s="32">
        <f t="shared" si="0"/>
        <v>3164.7830939999999</v>
      </c>
      <c r="F27" s="34">
        <v>16.303999999999998</v>
      </c>
      <c r="G27" s="34">
        <v>195.65100000000001</v>
      </c>
      <c r="H27" s="36">
        <v>3189.9569999999999</v>
      </c>
      <c r="I27" s="23">
        <f t="shared" si="2"/>
        <v>0.42750702332967072</v>
      </c>
      <c r="J27" s="23">
        <f t="shared" si="1"/>
        <v>1.2261939869930332</v>
      </c>
      <c r="K27" s="23">
        <f t="shared" si="1"/>
        <v>0.79543858938472922</v>
      </c>
      <c r="Z27" s="35"/>
      <c r="AC27" s="35"/>
    </row>
    <row r="28" spans="1:29" x14ac:dyDescent="0.25">
      <c r="A28" s="20">
        <v>10</v>
      </c>
      <c r="B28" s="20">
        <v>360</v>
      </c>
      <c r="C28" s="17">
        <v>17.574999999999999</v>
      </c>
      <c r="D28" s="17">
        <v>207.14699999999999</v>
      </c>
      <c r="E28" s="32">
        <f t="shared" si="0"/>
        <v>3640.6085249999996</v>
      </c>
      <c r="F28" s="34">
        <v>17.452999999999999</v>
      </c>
      <c r="G28" s="34">
        <v>209.43700000000001</v>
      </c>
      <c r="H28" s="36">
        <v>3655.3150000000001</v>
      </c>
      <c r="I28" s="23">
        <f t="shared" si="2"/>
        <v>0.69416785206258835</v>
      </c>
      <c r="J28" s="23">
        <f t="shared" si="1"/>
        <v>1.1054951314766908</v>
      </c>
      <c r="K28" s="23">
        <f t="shared" si="1"/>
        <v>0.40395650614481854</v>
      </c>
      <c r="Z28" s="35"/>
      <c r="AC28" s="35"/>
    </row>
    <row r="29" spans="1:29" x14ac:dyDescent="0.25">
      <c r="A29" s="19">
        <v>11</v>
      </c>
      <c r="B29" s="20">
        <v>400</v>
      </c>
      <c r="C29" s="17">
        <v>19.111000000000001</v>
      </c>
      <c r="D29" s="17">
        <v>221.55799999999999</v>
      </c>
      <c r="E29" s="32">
        <f t="shared" si="0"/>
        <v>4234.1949379999996</v>
      </c>
      <c r="F29" s="34">
        <v>18.602</v>
      </c>
      <c r="G29" s="34">
        <v>223.22200000000001</v>
      </c>
      <c r="H29" s="36">
        <v>4152.3459999999995</v>
      </c>
      <c r="I29" s="23">
        <f t="shared" si="2"/>
        <v>2.6633875778347567</v>
      </c>
      <c r="J29" s="23">
        <f t="shared" si="1"/>
        <v>0.75104487312578005</v>
      </c>
      <c r="K29" s="23">
        <f t="shared" si="1"/>
        <v>1.9330460500399402</v>
      </c>
      <c r="Z29" s="35"/>
      <c r="AC29" s="35"/>
    </row>
    <row r="30" spans="1:29" ht="15" customHeight="1" x14ac:dyDescent="0.25">
      <c r="A30" s="57" t="s">
        <v>48</v>
      </c>
      <c r="B30" s="58"/>
      <c r="C30" s="58"/>
      <c r="D30" s="58"/>
      <c r="E30" s="58"/>
      <c r="F30" s="58"/>
      <c r="G30" s="58"/>
      <c r="H30" s="59"/>
      <c r="I30" s="24">
        <f>MAX(I19:I29)</f>
        <v>2.6633875778347567</v>
      </c>
      <c r="J30" s="24">
        <f t="shared" ref="J30:K30" si="3">MAX(J19:J29)</f>
        <v>1.7917819578011911</v>
      </c>
      <c r="K30" s="24">
        <f t="shared" si="3"/>
        <v>2.200952495996082</v>
      </c>
    </row>
    <row r="31" spans="1:29" ht="15" customHeight="1" x14ac:dyDescent="0.25">
      <c r="A31" s="57" t="s">
        <v>49</v>
      </c>
      <c r="B31" s="58"/>
      <c r="C31" s="58"/>
      <c r="D31" s="58"/>
      <c r="E31" s="58"/>
      <c r="F31" s="58"/>
      <c r="G31" s="58"/>
      <c r="H31" s="59"/>
      <c r="I31" s="24">
        <f>AVERAGE(I19:I29)</f>
        <v>0.86296801830237346</v>
      </c>
      <c r="J31" s="24">
        <f t="shared" ref="J31:K31" si="4">AVERAGE(J19:J29)</f>
        <v>0.86729831631251242</v>
      </c>
      <c r="K31" s="24">
        <f t="shared" si="4"/>
        <v>1.1057472004038509</v>
      </c>
    </row>
    <row r="33" spans="1:21" ht="21" customHeight="1" x14ac:dyDescent="0.25">
      <c r="A33" s="13" t="s">
        <v>43</v>
      </c>
      <c r="K33" s="3" t="s">
        <v>32</v>
      </c>
      <c r="T33" s="3"/>
      <c r="U33" s="2"/>
    </row>
    <row r="34" spans="1:21" ht="15.75" customHeight="1" x14ac:dyDescent="0.25">
      <c r="A34" s="41" t="s">
        <v>5</v>
      </c>
      <c r="B34" s="25" t="s">
        <v>0</v>
      </c>
      <c r="C34" s="44" t="s">
        <v>7</v>
      </c>
      <c r="D34" s="45"/>
      <c r="E34" s="46"/>
      <c r="F34" s="51" t="s">
        <v>1</v>
      </c>
      <c r="G34" s="52"/>
      <c r="H34" s="53"/>
      <c r="I34" s="54" t="s">
        <v>50</v>
      </c>
      <c r="J34" s="55"/>
      <c r="K34" s="56"/>
    </row>
    <row r="35" spans="1:21" ht="30.75" customHeight="1" x14ac:dyDescent="0.25">
      <c r="A35" s="42"/>
      <c r="B35" s="20" t="s">
        <v>35</v>
      </c>
      <c r="C35" s="26" t="s">
        <v>55</v>
      </c>
      <c r="D35" s="26" t="s">
        <v>56</v>
      </c>
      <c r="E35" s="26" t="s">
        <v>57</v>
      </c>
      <c r="F35" s="27" t="s">
        <v>58</v>
      </c>
      <c r="G35" s="27" t="s">
        <v>59</v>
      </c>
      <c r="H35" s="27" t="s">
        <v>60</v>
      </c>
      <c r="I35" s="28" t="s">
        <v>61</v>
      </c>
      <c r="J35" s="28" t="s">
        <v>62</v>
      </c>
      <c r="K35" s="28" t="s">
        <v>63</v>
      </c>
    </row>
    <row r="36" spans="1:21" ht="17.25" customHeight="1" x14ac:dyDescent="0.25">
      <c r="A36" s="43"/>
      <c r="B36" s="20" t="s">
        <v>36</v>
      </c>
      <c r="C36" s="29" t="s">
        <v>3</v>
      </c>
      <c r="D36" s="29" t="s">
        <v>4</v>
      </c>
      <c r="E36" s="29" t="s">
        <v>6</v>
      </c>
      <c r="F36" s="30" t="s">
        <v>3</v>
      </c>
      <c r="G36" s="30" t="s">
        <v>4</v>
      </c>
      <c r="H36" s="30" t="s">
        <v>6</v>
      </c>
      <c r="I36" s="31" t="s">
        <v>30</v>
      </c>
      <c r="J36" s="31" t="s">
        <v>30</v>
      </c>
      <c r="K36" s="31" t="s">
        <v>30</v>
      </c>
    </row>
    <row r="37" spans="1:21" x14ac:dyDescent="0.25">
      <c r="A37" s="19">
        <v>1</v>
      </c>
      <c r="B37" s="20">
        <v>0</v>
      </c>
      <c r="C37" s="17">
        <v>18.585999999999999</v>
      </c>
      <c r="D37" s="17">
        <v>227.761</v>
      </c>
      <c r="E37" s="17">
        <f>C37*D37</f>
        <v>4233.1659459999992</v>
      </c>
      <c r="F37" s="21">
        <v>18.911000000000001</v>
      </c>
      <c r="G37" s="22">
        <v>226.93700000000001</v>
      </c>
      <c r="H37" s="22">
        <v>4291.701</v>
      </c>
      <c r="I37" s="23">
        <f>ABS((C37-F37)/C37)*100</f>
        <v>1.7486279995695839</v>
      </c>
      <c r="J37" s="23">
        <f t="shared" ref="J37:J47" si="5">ABS((D37-G37)/D37)*100</f>
        <v>0.36178274594859694</v>
      </c>
      <c r="K37" s="23">
        <f t="shared" ref="K37:K47" si="6">ABS((E37-H37)/E37)*100</f>
        <v>1.3827724862832691</v>
      </c>
    </row>
    <row r="38" spans="1:21" x14ac:dyDescent="0.25">
      <c r="A38" s="20">
        <v>2</v>
      </c>
      <c r="B38" s="20">
        <v>5</v>
      </c>
      <c r="C38" s="17">
        <v>14.657999999999999</v>
      </c>
      <c r="D38" s="17">
        <v>180.761</v>
      </c>
      <c r="E38" s="32">
        <f t="shared" ref="E38:E47" si="7">C38*D38</f>
        <v>2649.5947379999998</v>
      </c>
      <c r="F38" s="22">
        <v>14.942</v>
      </c>
      <c r="G38" s="22">
        <v>179.30600000000001</v>
      </c>
      <c r="H38" s="22">
        <v>2679.2060000000001</v>
      </c>
      <c r="I38" s="23">
        <f t="shared" ref="I38:I47" si="8">ABS((C38-F38)/C38)*100</f>
        <v>1.9375085277664121</v>
      </c>
      <c r="J38" s="23">
        <f t="shared" si="5"/>
        <v>0.804930267037682</v>
      </c>
      <c r="K38" s="23">
        <f t="shared" si="6"/>
        <v>1.1175770232074018</v>
      </c>
    </row>
    <row r="39" spans="1:21" x14ac:dyDescent="0.25">
      <c r="A39" s="19">
        <v>3</v>
      </c>
      <c r="B39" s="37">
        <v>10</v>
      </c>
      <c r="C39" s="17">
        <v>12.887</v>
      </c>
      <c r="D39" s="17">
        <v>154.51300000000001</v>
      </c>
      <c r="E39" s="32">
        <f t="shared" si="7"/>
        <v>1991.2090310000001</v>
      </c>
      <c r="F39" s="22">
        <v>12.858000000000001</v>
      </c>
      <c r="G39" s="22">
        <v>154.29499999999999</v>
      </c>
      <c r="H39" s="22">
        <v>1983.921</v>
      </c>
      <c r="I39" s="23">
        <f t="shared" si="8"/>
        <v>0.22503297897105545</v>
      </c>
      <c r="J39" s="23">
        <f t="shared" si="5"/>
        <v>0.14108845210436513</v>
      </c>
      <c r="K39" s="23">
        <f t="shared" si="6"/>
        <v>0.36601034278856914</v>
      </c>
    </row>
    <row r="40" spans="1:21" x14ac:dyDescent="0.25">
      <c r="A40" s="20">
        <v>4</v>
      </c>
      <c r="B40" s="20">
        <v>15</v>
      </c>
      <c r="C40" s="17">
        <v>11.531000000000001</v>
      </c>
      <c r="D40" s="17">
        <v>138.089</v>
      </c>
      <c r="E40" s="32">
        <f t="shared" si="7"/>
        <v>1592.304259</v>
      </c>
      <c r="F40" s="22">
        <v>11.574</v>
      </c>
      <c r="G40" s="22">
        <v>138.88399999999999</v>
      </c>
      <c r="H40" s="22">
        <v>1607.3910000000001</v>
      </c>
      <c r="I40" s="23">
        <f t="shared" si="8"/>
        <v>0.37290781371953224</v>
      </c>
      <c r="J40" s="23">
        <f t="shared" si="5"/>
        <v>0.57571566163849941</v>
      </c>
      <c r="K40" s="23">
        <f t="shared" si="6"/>
        <v>0.94747853086035572</v>
      </c>
    </row>
    <row r="41" spans="1:21" x14ac:dyDescent="0.25">
      <c r="A41" s="19">
        <v>5</v>
      </c>
      <c r="B41" s="20">
        <v>20</v>
      </c>
      <c r="C41" s="17">
        <v>10.728999999999999</v>
      </c>
      <c r="D41" s="17">
        <v>129.738</v>
      </c>
      <c r="E41" s="32">
        <f t="shared" si="7"/>
        <v>1391.9590019999998</v>
      </c>
      <c r="F41" s="22">
        <v>10.702999999999999</v>
      </c>
      <c r="G41" s="22">
        <v>128.435</v>
      </c>
      <c r="H41" s="22">
        <v>1374.6220000000001</v>
      </c>
      <c r="I41" s="23">
        <f t="shared" si="8"/>
        <v>0.2423338614968758</v>
      </c>
      <c r="J41" s="23">
        <f t="shared" si="5"/>
        <v>1.0043318071806235</v>
      </c>
      <c r="K41" s="23">
        <f t="shared" si="6"/>
        <v>1.2455109651282501</v>
      </c>
    </row>
    <row r="42" spans="1:21" x14ac:dyDescent="0.25">
      <c r="A42" s="20">
        <v>6</v>
      </c>
      <c r="B42" s="20">
        <v>25</v>
      </c>
      <c r="C42" s="17">
        <v>9.9410000000000007</v>
      </c>
      <c r="D42" s="17">
        <v>119.321</v>
      </c>
      <c r="E42" s="32">
        <f t="shared" si="7"/>
        <v>1186.170061</v>
      </c>
      <c r="F42" s="22">
        <v>10.074</v>
      </c>
      <c r="G42" s="22">
        <v>120.884</v>
      </c>
      <c r="H42" s="22">
        <v>1217.7370000000001</v>
      </c>
      <c r="I42" s="23">
        <f t="shared" si="8"/>
        <v>1.337893572075235</v>
      </c>
      <c r="J42" s="23">
        <f t="shared" si="5"/>
        <v>1.3099119182708847</v>
      </c>
      <c r="K42" s="23">
        <f t="shared" si="6"/>
        <v>2.6612490095549668</v>
      </c>
    </row>
    <row r="43" spans="1:21" x14ac:dyDescent="0.25">
      <c r="A43" s="19">
        <v>7</v>
      </c>
      <c r="B43" s="20">
        <v>30</v>
      </c>
      <c r="C43" s="17">
        <v>9.6999999999999993</v>
      </c>
      <c r="D43" s="17">
        <v>114.706</v>
      </c>
      <c r="E43" s="32">
        <f t="shared" si="7"/>
        <v>1112.6481999999999</v>
      </c>
      <c r="F43" s="22">
        <v>9.5980000000000008</v>
      </c>
      <c r="G43" s="22">
        <v>115.172</v>
      </c>
      <c r="H43" s="22">
        <v>1105.377</v>
      </c>
      <c r="I43" s="23">
        <f t="shared" si="8"/>
        <v>1.0515463917525623</v>
      </c>
      <c r="J43" s="23">
        <f t="shared" si="5"/>
        <v>0.4062559935835911</v>
      </c>
      <c r="K43" s="23">
        <f t="shared" si="6"/>
        <v>0.65350395569775865</v>
      </c>
    </row>
    <row r="44" spans="1:21" x14ac:dyDescent="0.25">
      <c r="A44" s="20">
        <v>8</v>
      </c>
      <c r="B44" s="20">
        <v>35</v>
      </c>
      <c r="C44" s="17">
        <v>9.1999999999999993</v>
      </c>
      <c r="D44" s="17">
        <v>111.741</v>
      </c>
      <c r="E44" s="32">
        <f t="shared" si="7"/>
        <v>1028.0172</v>
      </c>
      <c r="F44" s="22">
        <v>9.2249999999999996</v>
      </c>
      <c r="G44" s="22">
        <v>110.7</v>
      </c>
      <c r="H44" s="22">
        <v>1021.2089999999999</v>
      </c>
      <c r="I44" s="23">
        <f t="shared" si="8"/>
        <v>0.27173913043478648</v>
      </c>
      <c r="J44" s="23">
        <f t="shared" si="5"/>
        <v>0.93161865385131404</v>
      </c>
      <c r="K44" s="23">
        <f t="shared" si="6"/>
        <v>0.66226518388992484</v>
      </c>
    </row>
    <row r="45" spans="1:21" x14ac:dyDescent="0.25">
      <c r="A45" s="19">
        <v>9</v>
      </c>
      <c r="B45" s="20">
        <v>40</v>
      </c>
      <c r="C45" s="17">
        <v>8.98</v>
      </c>
      <c r="D45" s="17">
        <v>108.492</v>
      </c>
      <c r="E45" s="32">
        <f t="shared" si="7"/>
        <v>974.25816000000009</v>
      </c>
      <c r="F45" s="22">
        <v>8.9250000000000007</v>
      </c>
      <c r="G45" s="22">
        <v>107.104</v>
      </c>
      <c r="H45" s="22">
        <v>955.94299999999998</v>
      </c>
      <c r="I45" s="23">
        <f t="shared" si="8"/>
        <v>0.61247216035634433</v>
      </c>
      <c r="J45" s="23">
        <f t="shared" si="5"/>
        <v>1.2793570032813526</v>
      </c>
      <c r="K45" s="23">
        <f t="shared" si="6"/>
        <v>1.8799082986382281</v>
      </c>
    </row>
    <row r="46" spans="1:21" x14ac:dyDescent="0.25">
      <c r="A46" s="20">
        <v>10</v>
      </c>
      <c r="B46" s="20">
        <v>45</v>
      </c>
      <c r="C46" s="17">
        <v>8.69</v>
      </c>
      <c r="D46" s="17">
        <v>104.84699999999999</v>
      </c>
      <c r="E46" s="32">
        <f t="shared" si="7"/>
        <v>911.12042999999994</v>
      </c>
      <c r="F46" s="22">
        <v>8.6790000000000003</v>
      </c>
      <c r="G46" s="22">
        <v>104.15</v>
      </c>
      <c r="H46" s="22">
        <v>903.93299999999999</v>
      </c>
      <c r="I46" s="23">
        <f t="shared" si="8"/>
        <v>0.12658227848100384</v>
      </c>
      <c r="J46" s="23">
        <f t="shared" si="5"/>
        <v>0.66477820061612503</v>
      </c>
      <c r="K46" s="23">
        <f t="shared" si="6"/>
        <v>0.78885619983298483</v>
      </c>
    </row>
    <row r="47" spans="1:21" x14ac:dyDescent="0.25">
      <c r="A47" s="19">
        <v>11</v>
      </c>
      <c r="B47" s="20">
        <v>50</v>
      </c>
      <c r="C47" s="17">
        <v>8.4160000000000004</v>
      </c>
      <c r="D47" s="17">
        <v>100.98699999999999</v>
      </c>
      <c r="E47" s="32">
        <f t="shared" si="7"/>
        <v>849.90659200000005</v>
      </c>
      <c r="F47" s="22">
        <v>8.4730000000000008</v>
      </c>
      <c r="G47" s="22">
        <v>101.679</v>
      </c>
      <c r="H47" s="22">
        <v>861.55799999999999</v>
      </c>
      <c r="I47" s="23">
        <f t="shared" si="8"/>
        <v>0.6772813688212973</v>
      </c>
      <c r="J47" s="23">
        <f t="shared" si="5"/>
        <v>0.68523671363641581</v>
      </c>
      <c r="K47" s="23">
        <f t="shared" si="6"/>
        <v>1.3709045334713612</v>
      </c>
    </row>
    <row r="48" spans="1:21" ht="15" customHeight="1" x14ac:dyDescent="0.25">
      <c r="A48" s="57" t="s">
        <v>48</v>
      </c>
      <c r="B48" s="58"/>
      <c r="C48" s="58"/>
      <c r="D48" s="58"/>
      <c r="E48" s="58"/>
      <c r="F48" s="58"/>
      <c r="G48" s="58"/>
      <c r="H48" s="59"/>
      <c r="I48" s="24">
        <f>MAX(I37:I47)</f>
        <v>1.9375085277664121</v>
      </c>
      <c r="J48" s="24">
        <f t="shared" ref="J48" si="9">MAX(J37:J47)</f>
        <v>1.3099119182708847</v>
      </c>
      <c r="K48" s="24">
        <f t="shared" ref="K48" si="10">MAX(K37:K47)</f>
        <v>2.6612490095549668</v>
      </c>
    </row>
    <row r="49" spans="1:23" ht="15" customHeight="1" x14ac:dyDescent="0.25">
      <c r="A49" s="57" t="s">
        <v>49</v>
      </c>
      <c r="B49" s="58"/>
      <c r="C49" s="58"/>
      <c r="D49" s="58"/>
      <c r="E49" s="58"/>
      <c r="F49" s="58"/>
      <c r="G49" s="58"/>
      <c r="H49" s="59"/>
      <c r="I49" s="24">
        <f>AVERAGE(I37:I47)</f>
        <v>0.78217509849497169</v>
      </c>
      <c r="J49" s="24">
        <f t="shared" ref="J49:K49" si="11">AVERAGE(J37:J47)</f>
        <v>0.74227340155904098</v>
      </c>
      <c r="K49" s="24">
        <f t="shared" si="11"/>
        <v>1.1887305935775516</v>
      </c>
    </row>
    <row r="52" spans="1:23" ht="15.75" x14ac:dyDescent="0.25">
      <c r="A52" s="7" t="s">
        <v>42</v>
      </c>
    </row>
    <row r="54" spans="1:23" ht="15.75" x14ac:dyDescent="0.25">
      <c r="A54" s="8">
        <v>1</v>
      </c>
      <c r="B54" s="10" t="s">
        <v>38</v>
      </c>
    </row>
    <row r="55" spans="1:23" ht="15.75" x14ac:dyDescent="0.25">
      <c r="A55" s="8"/>
      <c r="B55" s="9"/>
    </row>
    <row r="56" spans="1:23" ht="15.75" x14ac:dyDescent="0.25">
      <c r="A56" s="8">
        <v>2</v>
      </c>
      <c r="B56" s="10" t="s">
        <v>39</v>
      </c>
    </row>
    <row r="58" spans="1:23" x14ac:dyDescent="0.25">
      <c r="A58" s="11" t="s">
        <v>40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23" x14ac:dyDescent="0.25">
      <c r="A59" s="11" t="s">
        <v>41</v>
      </c>
      <c r="B59" s="12"/>
      <c r="C59" s="12"/>
      <c r="D59" s="12"/>
      <c r="E59" s="12"/>
      <c r="F59" s="12"/>
      <c r="G59" s="12"/>
      <c r="H59" s="12"/>
      <c r="I59" s="12"/>
      <c r="J59" s="12"/>
    </row>
    <row r="63" spans="1:23" x14ac:dyDescent="0.25">
      <c r="B63" s="72"/>
      <c r="C63" s="72" t="s">
        <v>83</v>
      </c>
      <c r="D63" s="72"/>
      <c r="E63" s="72" t="s">
        <v>66</v>
      </c>
      <c r="F63" s="72"/>
    </row>
    <row r="64" spans="1:23" x14ac:dyDescent="0.25">
      <c r="B64" s="72"/>
      <c r="C64" s="72" t="s">
        <v>72</v>
      </c>
      <c r="D64" s="72"/>
      <c r="E64" s="72" t="s">
        <v>73</v>
      </c>
      <c r="F64" s="72"/>
      <c r="K64" s="73" t="s">
        <v>86</v>
      </c>
      <c r="L64" s="73"/>
      <c r="P64" t="s">
        <v>92</v>
      </c>
      <c r="W64" t="s">
        <v>98</v>
      </c>
    </row>
    <row r="65" spans="2:23" x14ac:dyDescent="0.25">
      <c r="B65" s="72" t="s">
        <v>74</v>
      </c>
      <c r="C65" s="72">
        <v>77</v>
      </c>
      <c r="D65" s="72" t="s">
        <v>75</v>
      </c>
      <c r="E65" s="72">
        <v>23</v>
      </c>
      <c r="F65" s="72"/>
      <c r="G65" t="s">
        <v>84</v>
      </c>
      <c r="H65">
        <f>4-1</f>
        <v>3</v>
      </c>
      <c r="K65" t="s">
        <v>87</v>
      </c>
      <c r="L65" t="s">
        <v>91</v>
      </c>
      <c r="P65">
        <v>1</v>
      </c>
      <c r="Q65">
        <v>-1</v>
      </c>
      <c r="R65">
        <v>0</v>
      </c>
      <c r="S65">
        <v>-1</v>
      </c>
      <c r="T65">
        <v>0</v>
      </c>
      <c r="U65">
        <v>0</v>
      </c>
      <c r="W65">
        <v>0</v>
      </c>
    </row>
    <row r="66" spans="2:23" x14ac:dyDescent="0.25">
      <c r="B66" s="72" t="s">
        <v>76</v>
      </c>
      <c r="C66" s="72">
        <v>202</v>
      </c>
      <c r="D66" s="72" t="s">
        <v>77</v>
      </c>
      <c r="E66" s="72">
        <v>4</v>
      </c>
      <c r="F66" s="72"/>
      <c r="G66" t="s">
        <v>85</v>
      </c>
      <c r="H66">
        <f>6-H65</f>
        <v>3</v>
      </c>
      <c r="K66" t="s">
        <v>88</v>
      </c>
      <c r="L66" t="s">
        <v>96</v>
      </c>
      <c r="P66">
        <v>0</v>
      </c>
      <c r="Q66">
        <v>0</v>
      </c>
      <c r="R66">
        <v>0</v>
      </c>
      <c r="S66">
        <v>1</v>
      </c>
      <c r="T66">
        <v>-1</v>
      </c>
      <c r="U66">
        <v>-1</v>
      </c>
      <c r="W66">
        <v>0</v>
      </c>
    </row>
    <row r="67" spans="2:23" x14ac:dyDescent="0.25">
      <c r="B67" s="72" t="s">
        <v>78</v>
      </c>
      <c r="C67" s="72">
        <v>259</v>
      </c>
      <c r="D67" s="72" t="s">
        <v>79</v>
      </c>
      <c r="E67" s="72">
        <v>13</v>
      </c>
      <c r="F67" s="72"/>
      <c r="K67" t="s">
        <v>89</v>
      </c>
      <c r="L67" t="s">
        <v>97</v>
      </c>
      <c r="P67">
        <v>0</v>
      </c>
      <c r="Q67">
        <v>-1</v>
      </c>
      <c r="R67">
        <v>-1</v>
      </c>
      <c r="S67">
        <v>0</v>
      </c>
      <c r="T67">
        <v>0</v>
      </c>
      <c r="U67">
        <v>1</v>
      </c>
      <c r="W67">
        <v>0</v>
      </c>
    </row>
    <row r="68" spans="2:23" x14ac:dyDescent="0.25">
      <c r="B68" s="72"/>
      <c r="C68" s="72"/>
      <c r="D68" s="72" t="s">
        <v>80</v>
      </c>
      <c r="E68" s="72">
        <v>22</v>
      </c>
      <c r="F68" s="72"/>
      <c r="P68">
        <v>23</v>
      </c>
      <c r="Q68">
        <v>0</v>
      </c>
      <c r="R68">
        <v>0</v>
      </c>
      <c r="S68">
        <v>22</v>
      </c>
      <c r="T68">
        <v>30</v>
      </c>
      <c r="U68">
        <v>0</v>
      </c>
      <c r="W68">
        <v>77</v>
      </c>
    </row>
    <row r="69" spans="2:23" x14ac:dyDescent="0.25">
      <c r="B69" s="72"/>
      <c r="C69" s="72"/>
      <c r="D69" s="72" t="s">
        <v>81</v>
      </c>
      <c r="E69" s="72">
        <v>30</v>
      </c>
      <c r="F69" s="72"/>
      <c r="K69" s="73" t="s">
        <v>90</v>
      </c>
      <c r="L69" s="73"/>
      <c r="P69">
        <v>0</v>
      </c>
      <c r="Q69">
        <v>4</v>
      </c>
      <c r="R69">
        <v>0</v>
      </c>
      <c r="S69">
        <v>22</v>
      </c>
      <c r="T69">
        <v>0</v>
      </c>
      <c r="U69">
        <v>23</v>
      </c>
      <c r="W69">
        <v>202</v>
      </c>
    </row>
    <row r="70" spans="2:23" x14ac:dyDescent="0.25">
      <c r="B70" s="72"/>
      <c r="C70" s="72"/>
      <c r="D70" s="72" t="s">
        <v>82</v>
      </c>
      <c r="E70" s="72">
        <v>23</v>
      </c>
      <c r="F70" s="72"/>
      <c r="K70" t="s">
        <v>87</v>
      </c>
      <c r="L70" t="s">
        <v>93</v>
      </c>
      <c r="P70">
        <v>0</v>
      </c>
      <c r="Q70">
        <v>0</v>
      </c>
      <c r="R70">
        <v>13</v>
      </c>
      <c r="S70">
        <v>0</v>
      </c>
      <c r="T70">
        <v>30</v>
      </c>
      <c r="U70">
        <v>23</v>
      </c>
      <c r="W70">
        <v>259</v>
      </c>
    </row>
    <row r="71" spans="2:23" x14ac:dyDescent="0.25">
      <c r="K71" t="s">
        <v>88</v>
      </c>
      <c r="L71" t="s">
        <v>95</v>
      </c>
    </row>
    <row r="72" spans="2:23" x14ac:dyDescent="0.25">
      <c r="K72" t="s">
        <v>89</v>
      </c>
      <c r="L72" t="s">
        <v>94</v>
      </c>
    </row>
  </sheetData>
  <mergeCells count="21">
    <mergeCell ref="K69:L69"/>
    <mergeCell ref="W4:W5"/>
    <mergeCell ref="X4:X5"/>
    <mergeCell ref="AC4:AC5"/>
    <mergeCell ref="AD4:AD5"/>
    <mergeCell ref="K64:L64"/>
    <mergeCell ref="A48:H48"/>
    <mergeCell ref="A49:H49"/>
    <mergeCell ref="F34:H34"/>
    <mergeCell ref="I34:K34"/>
    <mergeCell ref="A30:H30"/>
    <mergeCell ref="A31:H31"/>
    <mergeCell ref="A34:A36"/>
    <mergeCell ref="C34:E34"/>
    <mergeCell ref="C4:J4"/>
    <mergeCell ref="A16:A18"/>
    <mergeCell ref="C16:E16"/>
    <mergeCell ref="C10:T10"/>
    <mergeCell ref="M17:S17"/>
    <mergeCell ref="F16:H16"/>
    <mergeCell ref="I16:K16"/>
  </mergeCells>
  <pageMargins left="0.7" right="0.7" top="0.75" bottom="0.75" header="0.3" footer="0.3"/>
  <pageSetup paperSize="9" orientation="portrait" horizontalDpi="30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12</xdr:col>
                <xdr:colOff>47625</xdr:colOff>
                <xdr:row>17</xdr:row>
                <xdr:rowOff>76200</xdr:rowOff>
              </from>
              <to>
                <xdr:col>16</xdr:col>
                <xdr:colOff>161925</xdr:colOff>
                <xdr:row>20</xdr:row>
                <xdr:rowOff>85725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</dc:creator>
  <cp:lastModifiedBy>Administrator</cp:lastModifiedBy>
  <dcterms:created xsi:type="dcterms:W3CDTF">2018-02-25T01:18:21Z</dcterms:created>
  <dcterms:modified xsi:type="dcterms:W3CDTF">2024-09-25T16:27:39Z</dcterms:modified>
</cp:coreProperties>
</file>