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imple iterations method" sheetId="1" r:id="rId1"/>
    <sheet name="Seidel method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3" l="1" a="1"/>
  <c r="M32" i="3" s="1"/>
  <c r="I32" i="3"/>
  <c r="M31" i="3" a="1"/>
  <c r="M31" i="3" s="1"/>
  <c r="I31" i="3"/>
  <c r="M30" i="3" a="1"/>
  <c r="M30" i="3" s="1"/>
  <c r="I30" i="3"/>
  <c r="M29" i="3" a="1"/>
  <c r="M29" i="3" s="1"/>
  <c r="I29" i="3"/>
  <c r="M28" i="3" a="1"/>
  <c r="M28" i="3" s="1"/>
  <c r="I28" i="3"/>
  <c r="M27" i="3" a="1"/>
  <c r="M27" i="3" s="1"/>
  <c r="I27" i="3"/>
  <c r="M26" i="3" a="1"/>
  <c r="M26" i="3" s="1"/>
  <c r="I26" i="3"/>
  <c r="M25" i="3" a="1"/>
  <c r="M25" i="3" s="1"/>
  <c r="I25" i="3"/>
  <c r="M24" i="3" a="1"/>
  <c r="M24" i="3" s="1"/>
  <c r="I24" i="3"/>
  <c r="M23" i="3" a="1"/>
  <c r="M23" i="3" s="1"/>
  <c r="I23" i="3"/>
  <c r="M22" i="3" a="1"/>
  <c r="M22" i="3" s="1"/>
  <c r="I22" i="3"/>
  <c r="M21" i="3" a="1"/>
  <c r="M21" i="3" s="1"/>
  <c r="I21" i="3"/>
  <c r="M20" i="3" a="1"/>
  <c r="M20" i="3" s="1"/>
  <c r="I20" i="3"/>
  <c r="I19" i="3" a="1"/>
  <c r="I19" i="3" s="1"/>
  <c r="M19" i="3" s="1" a="1"/>
  <c r="M19" i="3" s="1"/>
  <c r="F12" i="3"/>
  <c r="F7" i="3" a="1"/>
  <c r="F7" i="3" s="1"/>
  <c r="I1" i="3" a="1"/>
  <c r="I1" i="3" s="1"/>
  <c r="H1" i="3"/>
  <c r="H4" i="3" s="1" a="1"/>
  <c r="H4" i="3" s="1"/>
  <c r="H1" i="3" a="1"/>
  <c r="G1" i="3" a="1"/>
  <c r="G1" i="3" s="1"/>
  <c r="G4" i="3" s="1" a="1"/>
  <c r="G4" i="3" s="1"/>
  <c r="F1" i="3"/>
  <c r="F10" i="2"/>
  <c r="F11" i="2"/>
  <c r="F12" i="2"/>
  <c r="F9" i="2"/>
  <c r="AB9" i="2" a="1"/>
  <c r="AB9" i="2" s="1"/>
  <c r="W9" i="2" a="1"/>
  <c r="W9" i="2" s="1"/>
  <c r="R9" i="2" a="1"/>
  <c r="R9" i="2" s="1"/>
  <c r="M10" i="2"/>
  <c r="N10" i="2"/>
  <c r="O10" i="2"/>
  <c r="P10" i="2"/>
  <c r="M11" i="2"/>
  <c r="N11" i="2"/>
  <c r="O11" i="2"/>
  <c r="P11" i="2"/>
  <c r="M12" i="2"/>
  <c r="N12" i="2"/>
  <c r="O12" i="2"/>
  <c r="P12" i="2"/>
  <c r="N9" i="2"/>
  <c r="O9" i="2"/>
  <c r="P9" i="2"/>
  <c r="M9" i="2"/>
  <c r="S2" i="2"/>
  <c r="T2" i="2"/>
  <c r="U2" i="2"/>
  <c r="S3" i="2"/>
  <c r="T3" i="2"/>
  <c r="U3" i="2"/>
  <c r="S4" i="2"/>
  <c r="T4" i="2"/>
  <c r="U4" i="2"/>
  <c r="S5" i="2"/>
  <c r="T5" i="2"/>
  <c r="U5" i="2"/>
  <c r="R3" i="2"/>
  <c r="R4" i="2"/>
  <c r="R5" i="2"/>
  <c r="R2" i="2"/>
  <c r="L3" i="2"/>
  <c r="M3" i="2"/>
  <c r="N3" i="2"/>
  <c r="O3" i="2"/>
  <c r="L4" i="2"/>
  <c r="M4" i="2"/>
  <c r="N4" i="2"/>
  <c r="O4" i="2"/>
  <c r="L5" i="2"/>
  <c r="M5" i="2"/>
  <c r="N5" i="2"/>
  <c r="O5" i="2"/>
  <c r="M2" i="2"/>
  <c r="N2" i="2"/>
  <c r="O2" i="2"/>
  <c r="L2" i="2"/>
  <c r="K32" i="3" l="1"/>
  <c r="K19" i="3"/>
  <c r="K21" i="3"/>
  <c r="K23" i="3"/>
  <c r="K25" i="3"/>
  <c r="K27" i="3"/>
  <c r="K29" i="3"/>
  <c r="K31" i="3"/>
  <c r="E13" i="3" a="1"/>
  <c r="E13" i="3" s="1"/>
  <c r="F4" i="3" a="1"/>
  <c r="F4" i="3" s="1"/>
  <c r="E8" i="3" s="1" a="1"/>
  <c r="E8" i="3" s="1"/>
  <c r="K20" i="3"/>
  <c r="K22" i="3"/>
  <c r="K24" i="3"/>
  <c r="K26" i="3"/>
  <c r="K28" i="3"/>
  <c r="K30" i="3"/>
  <c r="D16" i="2" a="1"/>
  <c r="D17" i="2" s="1"/>
  <c r="AB12" i="2"/>
  <c r="AB10" i="2"/>
  <c r="AB11" i="2"/>
  <c r="Z12" i="2"/>
  <c r="Y10" i="2"/>
  <c r="X10" i="2"/>
  <c r="W12" i="2"/>
  <c r="W10" i="2"/>
  <c r="Z11" i="2"/>
  <c r="Z9" i="2"/>
  <c r="Y9" i="2"/>
  <c r="Y12" i="2"/>
  <c r="Y11" i="2"/>
  <c r="X11" i="2"/>
  <c r="X9" i="2"/>
  <c r="Z10" i="2"/>
  <c r="X12" i="2"/>
  <c r="W11" i="2"/>
  <c r="T12" i="2"/>
  <c r="S12" i="2"/>
  <c r="S10" i="2"/>
  <c r="U10" i="2"/>
  <c r="R10" i="2"/>
  <c r="U11" i="2"/>
  <c r="U9" i="2"/>
  <c r="R12" i="2"/>
  <c r="T11" i="2"/>
  <c r="T9" i="2"/>
  <c r="U12" i="2"/>
  <c r="S11" i="2"/>
  <c r="S9" i="2"/>
  <c r="T10" i="2"/>
  <c r="R11" i="2"/>
  <c r="E14" i="3" l="1" a="1"/>
  <c r="E14" i="3" s="1"/>
  <c r="F13" i="3"/>
  <c r="F8" i="3"/>
  <c r="E9" i="3" a="1"/>
  <c r="E9" i="3" s="1"/>
  <c r="D18" i="2"/>
  <c r="D19" i="2"/>
  <c r="D16" i="2"/>
  <c r="E15" i="3" l="1" a="1"/>
  <c r="E15" i="3" s="1"/>
  <c r="F15" i="3" s="1"/>
  <c r="F14" i="3"/>
  <c r="E10" i="3"/>
  <c r="F10" i="3" s="1"/>
  <c r="F9" i="3"/>
  <c r="D20" i="2"/>
  <c r="F24" i="1" l="1"/>
  <c r="I24" i="1"/>
  <c r="L24" i="1"/>
  <c r="O24" i="1"/>
  <c r="R24" i="1"/>
  <c r="U24" i="1"/>
  <c r="X24" i="1"/>
  <c r="AA24" i="1"/>
  <c r="C24" i="1"/>
  <c r="U20" i="1"/>
  <c r="X20" i="1"/>
  <c r="AA20" i="1"/>
  <c r="U21" i="1"/>
  <c r="X21" i="1"/>
  <c r="AA21" i="1"/>
  <c r="U22" i="1"/>
  <c r="X22" i="1"/>
  <c r="AA22" i="1"/>
  <c r="U23" i="1"/>
  <c r="X23" i="1"/>
  <c r="AA23" i="1"/>
  <c r="A20" i="1"/>
  <c r="C20" i="1"/>
  <c r="F20" i="1"/>
  <c r="I20" i="1"/>
  <c r="L20" i="1"/>
  <c r="O20" i="1"/>
  <c r="A21" i="1"/>
  <c r="C21" i="1"/>
  <c r="F21" i="1"/>
  <c r="I21" i="1"/>
  <c r="L21" i="1"/>
  <c r="O21" i="1"/>
  <c r="A22" i="1"/>
  <c r="C22" i="1"/>
  <c r="F22" i="1"/>
  <c r="I22" i="1"/>
  <c r="L22" i="1"/>
  <c r="O22" i="1"/>
  <c r="A23" i="1"/>
  <c r="C23" i="1"/>
  <c r="F23" i="1"/>
  <c r="I23" i="1"/>
  <c r="L23" i="1"/>
  <c r="O23" i="1"/>
  <c r="R21" i="1" l="1"/>
  <c r="R22" i="1"/>
  <c r="R23" i="1"/>
  <c r="R20" i="1"/>
  <c r="AA16" i="1"/>
  <c r="AA17" i="1"/>
  <c r="AA18" i="1"/>
  <c r="AA15" i="1"/>
  <c r="Z15" i="1" a="1"/>
  <c r="Z15" i="1" s="1"/>
  <c r="X16" i="1"/>
  <c r="X17" i="1"/>
  <c r="X18" i="1"/>
  <c r="X15" i="1"/>
  <c r="W15" i="1" a="1"/>
  <c r="W15" i="1" s="1"/>
  <c r="U16" i="1"/>
  <c r="U17" i="1"/>
  <c r="U18" i="1"/>
  <c r="U15" i="1"/>
  <c r="T15" i="1" a="1"/>
  <c r="T15" i="1"/>
  <c r="T16" i="1"/>
  <c r="T17" i="1"/>
  <c r="T18" i="1"/>
  <c r="R16" i="1"/>
  <c r="R17" i="1"/>
  <c r="R18" i="1"/>
  <c r="R15" i="1"/>
  <c r="Q15" i="1" a="1"/>
  <c r="Q15" i="1" s="1"/>
  <c r="O16" i="1"/>
  <c r="O17" i="1"/>
  <c r="O18" i="1"/>
  <c r="O15" i="1"/>
  <c r="N15" i="1" a="1"/>
  <c r="N15" i="1" s="1"/>
  <c r="L16" i="1"/>
  <c r="L17" i="1"/>
  <c r="L18" i="1"/>
  <c r="L15" i="1"/>
  <c r="K15" i="1" a="1"/>
  <c r="K15" i="1" s="1"/>
  <c r="AF2" i="1"/>
  <c r="AB2" i="1"/>
  <c r="AA3" i="1"/>
  <c r="AA4" i="1"/>
  <c r="AA5" i="1"/>
  <c r="AA2" i="1"/>
  <c r="V3" i="1"/>
  <c r="W3" i="1"/>
  <c r="X3" i="1"/>
  <c r="Y3" i="1"/>
  <c r="V4" i="1"/>
  <c r="W4" i="1"/>
  <c r="X4" i="1"/>
  <c r="Y4" i="1"/>
  <c r="V5" i="1"/>
  <c r="W5" i="1"/>
  <c r="X5" i="1"/>
  <c r="Y5" i="1"/>
  <c r="W2" i="1"/>
  <c r="X2" i="1"/>
  <c r="Y2" i="1"/>
  <c r="V2" i="1"/>
  <c r="Q2" i="1" a="1"/>
  <c r="Q2" i="1" s="1"/>
  <c r="O2" i="1" a="1"/>
  <c r="O2" i="1" s="1"/>
  <c r="L4" i="1"/>
  <c r="M5" i="1"/>
  <c r="K3" i="1"/>
  <c r="J2" i="1"/>
  <c r="H2" i="1" a="1"/>
  <c r="H2" i="1" s="1"/>
  <c r="C4" i="1"/>
  <c r="P10" i="1"/>
  <c r="B3" i="1" s="1"/>
  <c r="Z17" i="1" l="1"/>
  <c r="Z16" i="1"/>
  <c r="Z18" i="1"/>
  <c r="W18" i="1"/>
  <c r="W17" i="1"/>
  <c r="W16" i="1"/>
  <c r="Q18" i="1"/>
  <c r="Q17" i="1"/>
  <c r="Q16" i="1"/>
  <c r="N18" i="1"/>
  <c r="N17" i="1"/>
  <c r="N16" i="1"/>
  <c r="K18" i="1"/>
  <c r="K17" i="1"/>
  <c r="K16" i="1"/>
  <c r="T5" i="1"/>
  <c r="T4" i="1"/>
  <c r="T3" i="1"/>
  <c r="T2" i="1"/>
  <c r="S5" i="1"/>
  <c r="S4" i="1"/>
  <c r="S3" i="1"/>
  <c r="S2" i="1"/>
  <c r="R5" i="1"/>
  <c r="R4" i="1"/>
  <c r="R3" i="1"/>
  <c r="R2" i="1"/>
  <c r="Q5" i="1"/>
  <c r="Q4" i="1"/>
  <c r="Q3" i="1"/>
  <c r="O5" i="1"/>
  <c r="O4" i="1"/>
  <c r="O3" i="1"/>
  <c r="H5" i="1"/>
  <c r="H4" i="1"/>
  <c r="H3" i="1"/>
  <c r="D5" i="1"/>
  <c r="A2" i="1"/>
</calcChain>
</file>

<file path=xl/sharedStrings.xml><?xml version="1.0" encoding="utf-8"?>
<sst xmlns="http://schemas.openxmlformats.org/spreadsheetml/2006/main" count="138" uniqueCount="76">
  <si>
    <t>n</t>
  </si>
  <si>
    <t>N</t>
  </si>
  <si>
    <t>b</t>
  </si>
  <si>
    <t>X</t>
  </si>
  <si>
    <t>A</t>
  </si>
  <si>
    <t>D</t>
  </si>
  <si>
    <t>g</t>
  </si>
  <si>
    <t>D*A</t>
  </si>
  <si>
    <t>E</t>
  </si>
  <si>
    <t>Norm(A)</t>
  </si>
  <si>
    <t>Norm(g)</t>
  </si>
  <si>
    <t>Epsilon</t>
  </si>
  <si>
    <t>F = E-D*A</t>
  </si>
  <si>
    <t>Theor step count</t>
  </si>
  <si>
    <t>x0</t>
  </si>
  <si>
    <t>x1</t>
  </si>
  <si>
    <t>x2</t>
  </si>
  <si>
    <t>x2-g</t>
  </si>
  <si>
    <t>x3-g</t>
  </si>
  <si>
    <t>x3</t>
  </si>
  <si>
    <t>x4-g</t>
  </si>
  <si>
    <t>x4</t>
  </si>
  <si>
    <t>x5-g</t>
  </si>
  <si>
    <t>x5</t>
  </si>
  <si>
    <t>x6-g</t>
  </si>
  <si>
    <t>x6</t>
  </si>
  <si>
    <t>x7-g</t>
  </si>
  <si>
    <t>x7</t>
  </si>
  <si>
    <t>x8-g</t>
  </si>
  <si>
    <t>x8</t>
  </si>
  <si>
    <t>x9-g</t>
  </si>
  <si>
    <t>x9</t>
  </si>
  <si>
    <t>B</t>
  </si>
  <si>
    <t>Q=B-D</t>
  </si>
  <si>
    <t>P=F-Q</t>
  </si>
  <si>
    <t>y0</t>
  </si>
  <si>
    <t>y1=(E-Q)^-1*P*y0+(E-Q)^-1*g</t>
  </si>
  <si>
    <t>E-Q</t>
  </si>
  <si>
    <t xml:space="preserve"> (E-Q)^-1</t>
  </si>
  <si>
    <t xml:space="preserve"> (E-Q)^-1 * P</t>
  </si>
  <si>
    <t>(E-Q)^-1 * g</t>
  </si>
  <si>
    <t>y2</t>
  </si>
  <si>
    <t>||F||</t>
  </si>
  <si>
    <t>f(x)</t>
  </si>
  <si>
    <t>alpha</t>
  </si>
  <si>
    <t>x</t>
  </si>
  <si>
    <t>a</t>
  </si>
  <si>
    <t>eps</t>
  </si>
  <si>
    <t>f'(x)</t>
  </si>
  <si>
    <t>для x1</t>
  </si>
  <si>
    <t>x(0)</t>
  </si>
  <si>
    <t>x(k)=x(k-1)-1/(f'(x(k-1)))*f(x(k-1))</t>
  </si>
  <si>
    <t>x(1)</t>
  </si>
  <si>
    <t>3 итерации</t>
  </si>
  <si>
    <t>x(2)</t>
  </si>
  <si>
    <t>x(3)</t>
  </si>
  <si>
    <t>для x3</t>
  </si>
  <si>
    <t>для x2</t>
  </si>
  <si>
    <t>f(x0)</t>
  </si>
  <si>
    <t>f(x1)</t>
  </si>
  <si>
    <t>f(x2)</t>
  </si>
  <si>
    <t>f(x3)</t>
  </si>
  <si>
    <t>f(x4)</t>
  </si>
  <si>
    <t>f(x5)</t>
  </si>
  <si>
    <t>f(x6)</t>
  </si>
  <si>
    <t>f(x7)</t>
  </si>
  <si>
    <t>13 итераций</t>
  </si>
  <si>
    <t>f(x8)</t>
  </si>
  <si>
    <t>f(x9)</t>
  </si>
  <si>
    <t>x10</t>
  </si>
  <si>
    <t>f(x10)</t>
  </si>
  <si>
    <t>x11</t>
  </si>
  <si>
    <t>f(x11)</t>
  </si>
  <si>
    <t>x12</t>
  </si>
  <si>
    <t>f(x12)</t>
  </si>
  <si>
    <t>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</si>
</sst>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6" fontId="0" fillId="0" borderId="0" xfId="0" applyNumberFormat="1" applyAlignment="1">
      <alignment horizontal="center"/>
    </xf>
    <xf numFmtId="1" fontId="0" fillId="0" borderId="0" xfId="0" applyNumberFormat="1" applyBorder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G1" zoomScale="109" workbookViewId="0">
      <selection activeCell="O2" sqref="O2:O5"/>
    </sheetView>
  </sheetViews>
  <sheetFormatPr defaultColWidth="8.7109375" defaultRowHeight="15" x14ac:dyDescent="0.25"/>
  <cols>
    <col min="1" max="1" width="8.85546875" style="2" bestFit="1" customWidth="1"/>
    <col min="2" max="2" width="8.7109375" style="2"/>
    <col min="3" max="3" width="8.85546875" style="2" bestFit="1" customWidth="1"/>
    <col min="4" max="4" width="8.7109375" style="2"/>
    <col min="5" max="5" width="8.42578125" style="2" bestFit="1" customWidth="1"/>
    <col min="6" max="6" width="8.85546875" style="2" bestFit="1" customWidth="1"/>
    <col min="7" max="7" width="8.7109375" style="2"/>
    <col min="8" max="9" width="8.85546875" style="2" bestFit="1" customWidth="1"/>
    <col min="10" max="13" width="8.7109375" style="2"/>
    <col min="14" max="14" width="9.42578125" style="2" bestFit="1" customWidth="1"/>
    <col min="15" max="16" width="8.7109375" style="2"/>
    <col min="17" max="19" width="8.85546875" style="2" bestFit="1" customWidth="1"/>
    <col min="20" max="20" width="9.42578125" style="2" bestFit="1" customWidth="1"/>
    <col min="21" max="21" width="8.7109375" style="2"/>
    <col min="22" max="25" width="9.42578125" style="2" bestFit="1" customWidth="1"/>
    <col min="26" max="26" width="8.7109375" style="2"/>
    <col min="27" max="27" width="9.28515625" style="2" bestFit="1" customWidth="1"/>
    <col min="28" max="31" width="8.7109375" style="2"/>
    <col min="32" max="32" width="15" style="2" bestFit="1" customWidth="1"/>
    <col min="33" max="16384" width="8.7109375" style="2"/>
  </cols>
  <sheetData>
    <row r="1" spans="1:32" x14ac:dyDescent="0.25">
      <c r="A1" s="2" t="s">
        <v>4</v>
      </c>
      <c r="F1" s="2" t="s">
        <v>3</v>
      </c>
      <c r="H1" s="2" t="s">
        <v>2</v>
      </c>
      <c r="J1" s="2" t="s">
        <v>5</v>
      </c>
      <c r="O1" s="2" t="s">
        <v>6</v>
      </c>
      <c r="Q1" s="2" t="s">
        <v>7</v>
      </c>
      <c r="V1" s="2" t="s">
        <v>12</v>
      </c>
      <c r="AB1" s="2" t="s">
        <v>9</v>
      </c>
      <c r="AD1" s="2" t="s">
        <v>10</v>
      </c>
      <c r="AE1" s="2" t="s">
        <v>11</v>
      </c>
      <c r="AF1" s="2" t="s">
        <v>13</v>
      </c>
    </row>
    <row r="2" spans="1:32" x14ac:dyDescent="0.25">
      <c r="A2" s="3">
        <f>10*$P$10</f>
        <v>12</v>
      </c>
      <c r="B2" s="3">
        <v>1</v>
      </c>
      <c r="C2" s="3">
        <v>2</v>
      </c>
      <c r="D2" s="3">
        <v>3</v>
      </c>
      <c r="F2" s="3">
        <v>1</v>
      </c>
      <c r="H2" s="3">
        <f t="array" ref="H2:H5">MMULT(A2:D5,F2:F5)</f>
        <v>18</v>
      </c>
      <c r="J2" s="8">
        <f>1/A2</f>
        <v>8.3333333333333329E-2</v>
      </c>
      <c r="K2" s="3">
        <v>0</v>
      </c>
      <c r="L2" s="3">
        <v>0</v>
      </c>
      <c r="M2" s="3">
        <v>0</v>
      </c>
      <c r="O2" s="9">
        <f t="array" ref="O2:O5">MMULT(J2:M5,H2:H5)</f>
        <v>1.5</v>
      </c>
      <c r="Q2" s="8">
        <f t="array" ref="Q2:T5">MMULT(J2:M5,A2:D5)</f>
        <v>1</v>
      </c>
      <c r="R2" s="8">
        <v>8.3333333333333329E-2</v>
      </c>
      <c r="S2" s="8">
        <v>0.16666666666666666</v>
      </c>
      <c r="T2" s="8">
        <v>0.25</v>
      </c>
      <c r="V2" s="8">
        <f>Q7-Q2</f>
        <v>0</v>
      </c>
      <c r="W2" s="8">
        <f t="shared" ref="W2:Y2" si="0">R7-R2</f>
        <v>-8.3333333333333329E-2</v>
      </c>
      <c r="X2" s="8">
        <f t="shared" si="0"/>
        <v>-0.16666666666666666</v>
      </c>
      <c r="Y2" s="8">
        <f t="shared" si="0"/>
        <v>-0.25</v>
      </c>
      <c r="AA2" s="10">
        <f>ABS(V2)+ABS(W2)+ABS(X2)+ABS(Y2)</f>
        <v>0.5</v>
      </c>
      <c r="AB2" s="11">
        <f>MAX(AA2:AA5)</f>
        <v>0.5</v>
      </c>
      <c r="AD2" s="5">
        <v>1.5</v>
      </c>
      <c r="AE2" s="1">
        <v>0.01</v>
      </c>
      <c r="AF2" s="16">
        <f>LOG((1 - AB2)/AD2 * AE2, AB2)</f>
        <v>8.2288186904958813</v>
      </c>
    </row>
    <row r="3" spans="1:32" x14ac:dyDescent="0.25">
      <c r="A3" s="3">
        <v>1</v>
      </c>
      <c r="B3" s="3">
        <f>10*$P$10</f>
        <v>12</v>
      </c>
      <c r="C3" s="3">
        <v>3</v>
      </c>
      <c r="D3" s="3">
        <v>-2</v>
      </c>
      <c r="F3" s="3">
        <v>1</v>
      </c>
      <c r="H3" s="3">
        <v>14</v>
      </c>
      <c r="J3" s="3">
        <v>0</v>
      </c>
      <c r="K3" s="8">
        <f>1/B3</f>
        <v>8.3333333333333329E-2</v>
      </c>
      <c r="L3" s="3">
        <v>0</v>
      </c>
      <c r="M3" s="3">
        <v>0</v>
      </c>
      <c r="O3" s="9">
        <v>1.1666666666666665</v>
      </c>
      <c r="Q3" s="8">
        <v>8.3333333333333329E-2</v>
      </c>
      <c r="R3" s="8">
        <v>1</v>
      </c>
      <c r="S3" s="8">
        <v>0.25</v>
      </c>
      <c r="T3" s="8">
        <v>-0.16666666666666666</v>
      </c>
      <c r="V3" s="8">
        <f t="shared" ref="V3:V5" si="1">Q8-Q3</f>
        <v>-8.3333333333333329E-2</v>
      </c>
      <c r="W3" s="8">
        <f t="shared" ref="W3:W5" si="2">R8-R3</f>
        <v>0</v>
      </c>
      <c r="X3" s="8">
        <f t="shared" ref="X3:X5" si="3">S8-S3</f>
        <v>-0.25</v>
      </c>
      <c r="Y3" s="8">
        <f t="shared" ref="Y3:Y5" si="4">T8-T3</f>
        <v>0.16666666666666666</v>
      </c>
      <c r="AA3" s="12">
        <f t="shared" ref="AA3:AA5" si="5">ABS(V3)+ABS(W3)+ABS(X3)+ABS(Y3)</f>
        <v>0.5</v>
      </c>
      <c r="AB3" s="13"/>
    </row>
    <row r="4" spans="1:32" x14ac:dyDescent="0.25">
      <c r="A4" s="3">
        <v>2</v>
      </c>
      <c r="B4" s="3">
        <v>3</v>
      </c>
      <c r="C4" s="3">
        <f>10*$P$10</f>
        <v>12</v>
      </c>
      <c r="D4" s="3">
        <v>1</v>
      </c>
      <c r="F4" s="3">
        <v>1</v>
      </c>
      <c r="H4" s="3">
        <v>18</v>
      </c>
      <c r="J4" s="3">
        <v>0</v>
      </c>
      <c r="K4" s="3">
        <v>0</v>
      </c>
      <c r="L4" s="8">
        <f>1/C4</f>
        <v>8.3333333333333329E-2</v>
      </c>
      <c r="M4" s="3">
        <v>0</v>
      </c>
      <c r="O4" s="9">
        <v>1.5</v>
      </c>
      <c r="Q4" s="8">
        <v>0.16666666666666666</v>
      </c>
      <c r="R4" s="8">
        <v>0.25</v>
      </c>
      <c r="S4" s="8">
        <v>1</v>
      </c>
      <c r="T4" s="8">
        <v>8.3333333333333329E-2</v>
      </c>
      <c r="V4" s="8">
        <f t="shared" si="1"/>
        <v>-0.16666666666666666</v>
      </c>
      <c r="W4" s="8">
        <f t="shared" si="2"/>
        <v>-0.25</v>
      </c>
      <c r="X4" s="8">
        <f t="shared" si="3"/>
        <v>0</v>
      </c>
      <c r="Y4" s="8">
        <f t="shared" si="4"/>
        <v>-8.3333333333333329E-2</v>
      </c>
      <c r="AA4" s="12">
        <f t="shared" si="5"/>
        <v>0.49999999999999994</v>
      </c>
      <c r="AB4" s="13"/>
    </row>
    <row r="5" spans="1:32" x14ac:dyDescent="0.25">
      <c r="A5" s="3">
        <v>3</v>
      </c>
      <c r="B5" s="3">
        <v>2</v>
      </c>
      <c r="C5" s="3">
        <v>1</v>
      </c>
      <c r="D5" s="3">
        <f>10*$P$10</f>
        <v>12</v>
      </c>
      <c r="F5" s="3">
        <v>1</v>
      </c>
      <c r="H5" s="3">
        <v>18</v>
      </c>
      <c r="J5" s="3">
        <v>0</v>
      </c>
      <c r="K5" s="3">
        <v>0</v>
      </c>
      <c r="L5" s="3">
        <v>0</v>
      </c>
      <c r="M5" s="8">
        <f>1/D5</f>
        <v>8.3333333333333329E-2</v>
      </c>
      <c r="O5" s="9">
        <v>1.5</v>
      </c>
      <c r="Q5" s="8">
        <v>0.25</v>
      </c>
      <c r="R5" s="8">
        <v>0.16666666666666666</v>
      </c>
      <c r="S5" s="8">
        <v>8.3333333333333329E-2</v>
      </c>
      <c r="T5" s="8">
        <v>1</v>
      </c>
      <c r="V5" s="8">
        <f t="shared" si="1"/>
        <v>-0.25</v>
      </c>
      <c r="W5" s="8">
        <f t="shared" si="2"/>
        <v>-0.16666666666666666</v>
      </c>
      <c r="X5" s="8">
        <f t="shared" si="3"/>
        <v>-8.3333333333333329E-2</v>
      </c>
      <c r="Y5" s="8">
        <f t="shared" si="4"/>
        <v>0</v>
      </c>
      <c r="AA5" s="14">
        <f t="shared" si="5"/>
        <v>0.49999999999999994</v>
      </c>
      <c r="AB5" s="15"/>
    </row>
    <row r="6" spans="1:32" x14ac:dyDescent="0.25">
      <c r="Q6" s="2" t="s">
        <v>8</v>
      </c>
    </row>
    <row r="7" spans="1:32" x14ac:dyDescent="0.25">
      <c r="Q7" s="3">
        <v>1</v>
      </c>
      <c r="R7" s="3">
        <v>0</v>
      </c>
      <c r="S7" s="3">
        <v>0</v>
      </c>
      <c r="T7" s="3">
        <v>0</v>
      </c>
    </row>
    <row r="8" spans="1:32" x14ac:dyDescent="0.25">
      <c r="O8" s="2" t="s">
        <v>0</v>
      </c>
      <c r="P8" s="2">
        <v>53</v>
      </c>
      <c r="Q8" s="3">
        <v>0</v>
      </c>
      <c r="R8" s="3">
        <v>1</v>
      </c>
      <c r="S8" s="3">
        <v>0</v>
      </c>
      <c r="T8" s="3">
        <v>0</v>
      </c>
    </row>
    <row r="9" spans="1:32" x14ac:dyDescent="0.25">
      <c r="A9" s="17"/>
      <c r="B9" s="17"/>
      <c r="C9" s="18"/>
      <c r="E9" s="5"/>
      <c r="F9" s="6"/>
      <c r="H9" s="6"/>
      <c r="I9" s="5"/>
      <c r="O9" s="2" t="s">
        <v>1</v>
      </c>
      <c r="P9" s="2">
        <v>9</v>
      </c>
      <c r="Q9" s="3">
        <v>0</v>
      </c>
      <c r="R9" s="3">
        <v>0</v>
      </c>
      <c r="S9" s="3">
        <v>1</v>
      </c>
      <c r="T9" s="3">
        <v>0</v>
      </c>
    </row>
    <row r="10" spans="1:32" x14ac:dyDescent="0.25">
      <c r="A10" s="17"/>
      <c r="B10" s="17"/>
      <c r="C10" s="18"/>
      <c r="E10" s="5"/>
      <c r="F10" s="6"/>
      <c r="H10" s="6"/>
      <c r="I10" s="5"/>
      <c r="O10" s="2" t="s">
        <v>2</v>
      </c>
      <c r="P10" s="2">
        <f>1+0.1*(P8-51)</f>
        <v>1.2</v>
      </c>
      <c r="Q10" s="3">
        <v>0</v>
      </c>
      <c r="R10" s="3">
        <v>0</v>
      </c>
      <c r="S10" s="3">
        <v>0</v>
      </c>
      <c r="T10" s="3">
        <v>1</v>
      </c>
    </row>
    <row r="11" spans="1:32" x14ac:dyDescent="0.25">
      <c r="A11" s="17"/>
      <c r="B11" s="17"/>
      <c r="C11" s="18"/>
      <c r="E11" s="5"/>
      <c r="F11" s="6"/>
      <c r="H11" s="6"/>
      <c r="I11" s="5"/>
    </row>
    <row r="12" spans="1:32" x14ac:dyDescent="0.25">
      <c r="A12" s="17"/>
      <c r="B12" s="17"/>
      <c r="C12" s="18"/>
      <c r="E12" s="5"/>
      <c r="F12" s="6"/>
      <c r="H12" s="6"/>
      <c r="I12" s="5"/>
    </row>
    <row r="14" spans="1:32" x14ac:dyDescent="0.25">
      <c r="A14" s="6" t="s">
        <v>14</v>
      </c>
      <c r="B14" s="6"/>
      <c r="C14" s="6" t="s">
        <v>15</v>
      </c>
      <c r="D14" s="6"/>
      <c r="E14" s="6" t="s">
        <v>17</v>
      </c>
      <c r="F14" s="6" t="s">
        <v>16</v>
      </c>
      <c r="G14" s="6"/>
      <c r="H14" s="6" t="s">
        <v>18</v>
      </c>
      <c r="I14" s="6" t="s">
        <v>19</v>
      </c>
      <c r="K14" s="2" t="s">
        <v>20</v>
      </c>
      <c r="L14" s="2" t="s">
        <v>21</v>
      </c>
      <c r="N14" s="2" t="s">
        <v>22</v>
      </c>
      <c r="O14" s="2" t="s">
        <v>23</v>
      </c>
      <c r="Q14" s="2" t="s">
        <v>24</v>
      </c>
      <c r="R14" s="2" t="s">
        <v>25</v>
      </c>
      <c r="T14" s="2" t="s">
        <v>26</v>
      </c>
      <c r="U14" s="2" t="s">
        <v>27</v>
      </c>
      <c r="W14" s="2" t="s">
        <v>28</v>
      </c>
      <c r="X14" s="2" t="s">
        <v>29</v>
      </c>
      <c r="Z14" s="2" t="s">
        <v>30</v>
      </c>
      <c r="AA14" s="2" t="s">
        <v>31</v>
      </c>
    </row>
    <row r="15" spans="1:32" x14ac:dyDescent="0.25">
      <c r="A15" s="6">
        <v>0</v>
      </c>
      <c r="B15" s="6"/>
      <c r="C15" s="6">
        <v>1.5</v>
      </c>
      <c r="D15" s="6"/>
      <c r="E15" s="6">
        <v>-0.72222222222222221</v>
      </c>
      <c r="F15" s="6">
        <v>0.77777777777777779</v>
      </c>
      <c r="G15" s="6"/>
      <c r="H15" s="6">
        <v>-0.41666666666666663</v>
      </c>
      <c r="I15" s="6">
        <v>1.0833333333333335</v>
      </c>
      <c r="K15" s="5">
        <f t="array" ref="K15:K18">MMULT(V2:Y5,I15:I18)</f>
        <v>-0.53549382716049387</v>
      </c>
      <c r="L15" s="5">
        <f>K15+O2</f>
        <v>0.96450617283950613</v>
      </c>
      <c r="N15" s="7">
        <f t="array" ref="N15:N18">MMULT(V2:Y5,L15:L18)</f>
        <v>-0.48649691358024694</v>
      </c>
      <c r="O15" s="6">
        <f>N15+O2</f>
        <v>1.0135030864197532</v>
      </c>
      <c r="Q15" s="4">
        <f t="array" ref="Q15:Q18">MMULT(V2:Y5,O15:O18)</f>
        <v>-0.50557270233196161</v>
      </c>
      <c r="R15" s="5">
        <f>Q15+O2</f>
        <v>0.99442729766803839</v>
      </c>
      <c r="T15" s="5">
        <f t="array" ref="T15:T18">MMULT(V2:Y5,R15:R18)</f>
        <v>-0.49782450274348422</v>
      </c>
      <c r="U15" s="6">
        <f>T15+O2</f>
        <v>1.0021754972565158</v>
      </c>
      <c r="W15" s="7">
        <f t="array" ref="W15:W18">MMULT(V2:Y5,U15:U18)</f>
        <v>-0.50087936766499008</v>
      </c>
      <c r="X15" s="7">
        <f>W15+O2</f>
        <v>0.99912063233500992</v>
      </c>
      <c r="Z15" s="6">
        <f t="array" ref="Z15:Z18">MMULT(V2:Y5,X15:X18)</f>
        <v>-0.49965170610425236</v>
      </c>
      <c r="AA15" s="7">
        <f>Z15+O2</f>
        <v>1.0003482938957475</v>
      </c>
    </row>
    <row r="16" spans="1:32" x14ac:dyDescent="0.25">
      <c r="A16" s="6">
        <v>0</v>
      </c>
      <c r="B16" s="6"/>
      <c r="C16" s="6">
        <v>1.1666666666666665</v>
      </c>
      <c r="D16" s="6"/>
      <c r="E16" s="6">
        <v>-0.25</v>
      </c>
      <c r="F16" s="6">
        <v>0.91666666666666652</v>
      </c>
      <c r="G16" s="6"/>
      <c r="H16" s="6">
        <v>-0.1388888888888889</v>
      </c>
      <c r="I16" s="6">
        <v>1.0277777777777777</v>
      </c>
      <c r="K16" s="5">
        <v>-0.1782407407407407</v>
      </c>
      <c r="L16" s="5">
        <f t="shared" ref="L16:L18" si="6">K16+O3</f>
        <v>0.98842592592592582</v>
      </c>
      <c r="N16" s="7">
        <v>-0.16203703703703703</v>
      </c>
      <c r="O16" s="6">
        <f t="shared" ref="O16:O18" si="7">N16+O3</f>
        <v>1.0046296296296295</v>
      </c>
      <c r="Q16" s="4">
        <v>-0.16846707818930037</v>
      </c>
      <c r="R16" s="5">
        <f t="shared" ref="R16:R18" si="8">Q16+O3</f>
        <v>0.99819958847736612</v>
      </c>
      <c r="T16" s="5">
        <v>-0.16592721193415638</v>
      </c>
      <c r="U16" s="6">
        <f t="shared" ref="U16:U18" si="9">T16+O3</f>
        <v>1.0007394547325101</v>
      </c>
      <c r="W16" s="7">
        <v>-0.16695423239597626</v>
      </c>
      <c r="X16" s="7">
        <f t="shared" ref="X16:X18" si="10">W16+O3</f>
        <v>0.99971243427069023</v>
      </c>
      <c r="Z16" s="6">
        <v>-0.16654967564014633</v>
      </c>
      <c r="AA16" s="7">
        <f t="shared" ref="AA16:AA18" si="11">Z16+O3</f>
        <v>1.0001169910265202</v>
      </c>
    </row>
    <row r="17" spans="1:27" x14ac:dyDescent="0.25">
      <c r="A17" s="6">
        <v>0</v>
      </c>
      <c r="B17" s="6"/>
      <c r="C17" s="6">
        <v>1.5</v>
      </c>
      <c r="D17" s="6"/>
      <c r="E17" s="6">
        <v>-0.66666666666666663</v>
      </c>
      <c r="F17" s="6">
        <v>0.83333333333333337</v>
      </c>
      <c r="G17" s="6"/>
      <c r="H17" s="6">
        <v>-0.42592592592592593</v>
      </c>
      <c r="I17" s="6">
        <v>1.074074074074074</v>
      </c>
      <c r="K17" s="5">
        <v>-0.52777777777777779</v>
      </c>
      <c r="L17" s="5">
        <f t="shared" si="6"/>
        <v>0.97222222222222221</v>
      </c>
      <c r="N17" s="7">
        <v>-0.48855452674897115</v>
      </c>
      <c r="O17" s="6">
        <f t="shared" si="7"/>
        <v>1.0114454732510287</v>
      </c>
      <c r="Q17" s="4">
        <v>-0.50450102880658432</v>
      </c>
      <c r="R17" s="5">
        <f t="shared" si="8"/>
        <v>0.99549897119341568</v>
      </c>
      <c r="T17" s="5">
        <v>-0.4981960162322816</v>
      </c>
      <c r="U17" s="6">
        <f t="shared" si="9"/>
        <v>1.0018039837677184</v>
      </c>
      <c r="W17" s="7">
        <v>-0.50071980738454502</v>
      </c>
      <c r="X17" s="7">
        <f t="shared" si="10"/>
        <v>0.99928019261545498</v>
      </c>
      <c r="Z17" s="6">
        <v>-0.4997134265609916</v>
      </c>
      <c r="AA17" s="7">
        <f t="shared" si="11"/>
        <v>1.0002865734390083</v>
      </c>
    </row>
    <row r="18" spans="1:27" x14ac:dyDescent="0.25">
      <c r="A18" s="6">
        <v>0</v>
      </c>
      <c r="B18" s="6"/>
      <c r="C18" s="6">
        <v>1.5</v>
      </c>
      <c r="D18" s="6"/>
      <c r="E18" s="6">
        <v>-0.69444444444444442</v>
      </c>
      <c r="F18" s="6">
        <v>0.80555555555555558</v>
      </c>
      <c r="G18" s="6"/>
      <c r="H18" s="6">
        <v>-0.41666666666666663</v>
      </c>
      <c r="I18" s="6">
        <v>1.0833333333333335</v>
      </c>
      <c r="K18" s="5">
        <v>-0.53163580246913578</v>
      </c>
      <c r="L18" s="5">
        <f t="shared" si="6"/>
        <v>0.96836419753086422</v>
      </c>
      <c r="N18" s="7">
        <v>-0.48688271604938271</v>
      </c>
      <c r="O18" s="6">
        <f t="shared" si="7"/>
        <v>1.0131172839506173</v>
      </c>
      <c r="Q18" s="4">
        <v>-0.50510116598079557</v>
      </c>
      <c r="R18" s="5">
        <f t="shared" si="8"/>
        <v>0.99489883401920443</v>
      </c>
      <c r="T18" s="5">
        <v>-0.49793167009602191</v>
      </c>
      <c r="U18" s="6">
        <f t="shared" si="9"/>
        <v>1.0020683299039781</v>
      </c>
      <c r="W18" s="7">
        <v>-0.50081744875019052</v>
      </c>
      <c r="X18" s="7">
        <f t="shared" si="10"/>
        <v>0.99918255124980948</v>
      </c>
      <c r="Z18" s="6">
        <v>-0.49967224651348874</v>
      </c>
      <c r="AA18" s="7">
        <f t="shared" si="11"/>
        <v>1.0003277534865114</v>
      </c>
    </row>
    <row r="20" spans="1:27" x14ac:dyDescent="0.25">
      <c r="A20" s="4">
        <f t="shared" ref="A20:Q23" si="12">1-A15</f>
        <v>1</v>
      </c>
      <c r="B20" s="4"/>
      <c r="C20" s="4">
        <f t="shared" si="12"/>
        <v>-0.5</v>
      </c>
      <c r="D20" s="4"/>
      <c r="E20" s="4"/>
      <c r="F20" s="4">
        <f t="shared" si="12"/>
        <v>0.22222222222222221</v>
      </c>
      <c r="G20" s="4"/>
      <c r="H20" s="4"/>
      <c r="I20" s="4">
        <f t="shared" si="12"/>
        <v>-8.3333333333333481E-2</v>
      </c>
      <c r="J20" s="4"/>
      <c r="K20" s="4"/>
      <c r="L20" s="4">
        <f t="shared" si="12"/>
        <v>3.5493827160493874E-2</v>
      </c>
      <c r="M20" s="4"/>
      <c r="N20" s="4"/>
      <c r="O20" s="4">
        <f t="shared" si="12"/>
        <v>-1.3503086419753174E-2</v>
      </c>
      <c r="P20" s="4"/>
      <c r="Q20" s="4"/>
      <c r="R20" s="4">
        <f>1-R15</f>
        <v>5.5727023319616098E-3</v>
      </c>
      <c r="S20" s="4"/>
      <c r="T20" s="4"/>
      <c r="U20" s="4">
        <f t="shared" ref="S20:AA20" si="13">1-U15</f>
        <v>-2.1754972565157793E-3</v>
      </c>
      <c r="V20" s="4"/>
      <c r="W20" s="4"/>
      <c r="X20" s="4">
        <f t="shared" si="13"/>
        <v>8.7936766499008279E-4</v>
      </c>
      <c r="Y20" s="4"/>
      <c r="Z20" s="4"/>
      <c r="AA20" s="4">
        <f t="shared" si="13"/>
        <v>-3.4829389574753122E-4</v>
      </c>
    </row>
    <row r="21" spans="1:27" x14ac:dyDescent="0.25">
      <c r="A21" s="4">
        <f t="shared" si="12"/>
        <v>1</v>
      </c>
      <c r="B21" s="4"/>
      <c r="C21" s="4">
        <f t="shared" si="12"/>
        <v>-0.16666666666666652</v>
      </c>
      <c r="D21" s="4"/>
      <c r="E21" s="4"/>
      <c r="F21" s="4">
        <f t="shared" si="12"/>
        <v>8.3333333333333481E-2</v>
      </c>
      <c r="G21" s="4"/>
      <c r="H21" s="4"/>
      <c r="I21" s="4">
        <f t="shared" si="12"/>
        <v>-2.7777777777777679E-2</v>
      </c>
      <c r="J21" s="4"/>
      <c r="K21" s="4"/>
      <c r="L21" s="4">
        <f t="shared" si="12"/>
        <v>1.1574074074074181E-2</v>
      </c>
      <c r="M21" s="4"/>
      <c r="N21" s="4"/>
      <c r="O21" s="4">
        <f t="shared" si="12"/>
        <v>-4.6296296296295392E-3</v>
      </c>
      <c r="P21" s="4"/>
      <c r="Q21" s="4"/>
      <c r="R21" s="4">
        <f t="shared" ref="R21:S23" si="14">1-R16</f>
        <v>1.8004115226338824E-3</v>
      </c>
      <c r="S21" s="4"/>
      <c r="T21" s="4"/>
      <c r="U21" s="4">
        <f t="shared" ref="S21:AA21" si="15">1-U16</f>
        <v>-7.3945473251013638E-4</v>
      </c>
      <c r="V21" s="4"/>
      <c r="W21" s="4"/>
      <c r="X21" s="4">
        <f t="shared" si="15"/>
        <v>2.8756572930976887E-4</v>
      </c>
      <c r="Y21" s="4"/>
      <c r="Z21" s="4"/>
      <c r="AA21" s="4">
        <f t="shared" si="15"/>
        <v>-1.1699102652018567E-4</v>
      </c>
    </row>
    <row r="22" spans="1:27" x14ac:dyDescent="0.25">
      <c r="A22" s="4">
        <f t="shared" si="12"/>
        <v>1</v>
      </c>
      <c r="B22" s="4"/>
      <c r="C22" s="4">
        <f t="shared" si="12"/>
        <v>-0.5</v>
      </c>
      <c r="D22" s="4"/>
      <c r="E22" s="4"/>
      <c r="F22" s="4">
        <f t="shared" si="12"/>
        <v>0.16666666666666663</v>
      </c>
      <c r="G22" s="4"/>
      <c r="H22" s="4"/>
      <c r="I22" s="4">
        <f t="shared" si="12"/>
        <v>-7.4074074074073959E-2</v>
      </c>
      <c r="J22" s="4"/>
      <c r="K22" s="4"/>
      <c r="L22" s="4">
        <f t="shared" si="12"/>
        <v>2.777777777777779E-2</v>
      </c>
      <c r="M22" s="4"/>
      <c r="N22" s="4"/>
      <c r="O22" s="4">
        <f t="shared" si="12"/>
        <v>-1.1445473251028737E-2</v>
      </c>
      <c r="P22" s="4"/>
      <c r="Q22" s="4"/>
      <c r="R22" s="4">
        <f t="shared" si="14"/>
        <v>4.5010288065843174E-3</v>
      </c>
      <c r="S22" s="4"/>
      <c r="T22" s="4"/>
      <c r="U22" s="4">
        <f t="shared" ref="S22:AA22" si="16">1-U17</f>
        <v>-1.8039837677183979E-3</v>
      </c>
      <c r="V22" s="4"/>
      <c r="W22" s="4"/>
      <c r="X22" s="4">
        <f t="shared" si="16"/>
        <v>7.1980738454502369E-4</v>
      </c>
      <c r="Y22" s="4"/>
      <c r="Z22" s="4"/>
      <c r="AA22" s="4">
        <f t="shared" si="16"/>
        <v>-2.8657343900828636E-4</v>
      </c>
    </row>
    <row r="23" spans="1:27" x14ac:dyDescent="0.25">
      <c r="A23" s="4">
        <f t="shared" si="12"/>
        <v>1</v>
      </c>
      <c r="B23" s="4"/>
      <c r="C23" s="4">
        <f t="shared" si="12"/>
        <v>-0.5</v>
      </c>
      <c r="D23" s="4"/>
      <c r="E23" s="4"/>
      <c r="F23" s="4">
        <f t="shared" si="12"/>
        <v>0.19444444444444442</v>
      </c>
      <c r="G23" s="4"/>
      <c r="H23" s="4"/>
      <c r="I23" s="4">
        <f t="shared" si="12"/>
        <v>-8.3333333333333481E-2</v>
      </c>
      <c r="J23" s="4"/>
      <c r="K23" s="4"/>
      <c r="L23" s="4">
        <f t="shared" si="12"/>
        <v>3.1635802469135776E-2</v>
      </c>
      <c r="M23" s="4"/>
      <c r="N23" s="4"/>
      <c r="O23" s="4">
        <f t="shared" si="12"/>
        <v>-1.3117283950617287E-2</v>
      </c>
      <c r="P23" s="4"/>
      <c r="Q23" s="4"/>
      <c r="R23" s="4">
        <f t="shared" si="14"/>
        <v>5.1011659807955745E-3</v>
      </c>
      <c r="S23" s="4"/>
      <c r="T23" s="4"/>
      <c r="U23" s="4">
        <f t="shared" ref="S23:AA23" si="17">1-U18</f>
        <v>-2.0683299039780945E-3</v>
      </c>
      <c r="V23" s="4"/>
      <c r="W23" s="4"/>
      <c r="X23" s="4">
        <f t="shared" si="17"/>
        <v>8.1744875019051921E-4</v>
      </c>
      <c r="Y23" s="4"/>
      <c r="Z23" s="4"/>
      <c r="AA23" s="4">
        <f t="shared" si="17"/>
        <v>-3.2775348651137293E-4</v>
      </c>
    </row>
    <row r="24" spans="1:27" x14ac:dyDescent="0.25">
      <c r="A24" s="6"/>
      <c r="B24" s="6"/>
      <c r="C24" s="6">
        <f>MAX(ABS(C20),ABS(C21),ABS(C22),ABS(C23))</f>
        <v>0.5</v>
      </c>
      <c r="D24" s="6"/>
      <c r="E24" s="6"/>
      <c r="F24" s="6">
        <f t="shared" ref="D24:AA24" si="18">MAX(ABS(F20),ABS(F21),ABS(F22),ABS(F23))</f>
        <v>0.22222222222222221</v>
      </c>
      <c r="G24" s="6"/>
      <c r="H24" s="6"/>
      <c r="I24" s="6">
        <f t="shared" si="18"/>
        <v>8.3333333333333481E-2</v>
      </c>
      <c r="J24" s="6"/>
      <c r="K24" s="6"/>
      <c r="L24" s="6">
        <f t="shared" si="18"/>
        <v>3.5493827160493874E-2</v>
      </c>
      <c r="M24" s="6"/>
      <c r="N24" s="6"/>
      <c r="O24" s="6">
        <f t="shared" si="18"/>
        <v>1.3503086419753174E-2</v>
      </c>
      <c r="P24" s="6"/>
      <c r="Q24" s="6"/>
      <c r="R24" s="6">
        <f t="shared" si="18"/>
        <v>5.5727023319616098E-3</v>
      </c>
      <c r="S24" s="6"/>
      <c r="T24" s="6"/>
      <c r="U24" s="6">
        <f t="shared" si="18"/>
        <v>2.1754972565157793E-3</v>
      </c>
      <c r="V24" s="6"/>
      <c r="W24" s="6"/>
      <c r="X24" s="6">
        <f t="shared" si="18"/>
        <v>8.7936766499008279E-4</v>
      </c>
      <c r="Y24" s="6"/>
      <c r="Z24" s="6"/>
      <c r="AA24" s="6">
        <f t="shared" si="18"/>
        <v>3.4829389574753122E-4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0"/>
  <sheetViews>
    <sheetView workbookViewId="0">
      <selection activeCell="D20" sqref="D20"/>
    </sheetView>
  </sheetViews>
  <sheetFormatPr defaultRowHeight="15" x14ac:dyDescent="0.25"/>
  <cols>
    <col min="1" max="5" width="9.140625" style="20"/>
    <col min="6" max="6" width="6" style="20" bestFit="1" customWidth="1"/>
    <col min="7" max="17" width="9.140625" style="20"/>
    <col min="18" max="18" width="8.7109375" style="20" bestFit="1" customWidth="1"/>
    <col min="19" max="16384" width="9.140625" style="20"/>
  </cols>
  <sheetData>
    <row r="1" spans="2:28" x14ac:dyDescent="0.25">
      <c r="B1" s="20" t="s">
        <v>32</v>
      </c>
      <c r="G1" s="20" t="s">
        <v>5</v>
      </c>
      <c r="L1" s="20" t="s">
        <v>33</v>
      </c>
      <c r="R1" s="20" t="s">
        <v>34</v>
      </c>
      <c r="W1" s="20" t="s">
        <v>6</v>
      </c>
    </row>
    <row r="2" spans="2:28" x14ac:dyDescent="0.25">
      <c r="B2" s="21">
        <v>0</v>
      </c>
      <c r="C2" s="21">
        <v>0</v>
      </c>
      <c r="D2" s="21">
        <v>0</v>
      </c>
      <c r="E2" s="21">
        <v>0</v>
      </c>
      <c r="G2" s="21">
        <v>0</v>
      </c>
      <c r="H2" s="21">
        <v>0</v>
      </c>
      <c r="I2" s="21">
        <v>0</v>
      </c>
      <c r="J2" s="21">
        <v>0</v>
      </c>
      <c r="L2" s="21">
        <f>B2-G2</f>
        <v>0</v>
      </c>
      <c r="M2" s="21">
        <f t="shared" ref="M2:P2" si="0">C2-H2</f>
        <v>0</v>
      </c>
      <c r="N2" s="21">
        <f t="shared" si="0"/>
        <v>0</v>
      </c>
      <c r="O2" s="21">
        <f t="shared" si="0"/>
        <v>0</v>
      </c>
      <c r="P2" s="22"/>
      <c r="R2" s="21">
        <f>B9-L2</f>
        <v>0</v>
      </c>
      <c r="S2" s="21">
        <f t="shared" ref="S2:U5" si="1">C9-M2</f>
        <v>-8.3333333333333329E-2</v>
      </c>
      <c r="T2" s="21">
        <f t="shared" si="1"/>
        <v>-0.16666666666666666</v>
      </c>
      <c r="U2" s="21">
        <f t="shared" si="1"/>
        <v>-0.25</v>
      </c>
      <c r="W2" s="25">
        <v>1.5</v>
      </c>
    </row>
    <row r="3" spans="2:28" x14ac:dyDescent="0.25">
      <c r="B3" s="21">
        <v>-8.3333333333333329E-2</v>
      </c>
      <c r="C3" s="21">
        <v>0</v>
      </c>
      <c r="D3" s="21">
        <v>0</v>
      </c>
      <c r="E3" s="21">
        <v>0</v>
      </c>
      <c r="G3" s="21">
        <v>0</v>
      </c>
      <c r="H3" s="21">
        <v>0</v>
      </c>
      <c r="I3" s="21">
        <v>0</v>
      </c>
      <c r="J3" s="21">
        <v>0</v>
      </c>
      <c r="L3" s="21">
        <f t="shared" ref="L3:L5" si="2">B3-G3</f>
        <v>-8.3333333333333329E-2</v>
      </c>
      <c r="M3" s="21">
        <f t="shared" ref="M3:M5" si="3">C3-H3</f>
        <v>0</v>
      </c>
      <c r="N3" s="21">
        <f t="shared" ref="N3:N5" si="4">D3-I3</f>
        <v>0</v>
      </c>
      <c r="O3" s="21">
        <f t="shared" ref="O3:O5" si="5">E3-J3</f>
        <v>0</v>
      </c>
      <c r="P3" s="22"/>
      <c r="R3" s="21">
        <f t="shared" ref="R3:R5" si="6">B10-L3</f>
        <v>0</v>
      </c>
      <c r="S3" s="21">
        <f t="shared" si="1"/>
        <v>0</v>
      </c>
      <c r="T3" s="21">
        <f t="shared" si="1"/>
        <v>-0.25</v>
      </c>
      <c r="U3" s="21">
        <f t="shared" si="1"/>
        <v>0.16666666666666666</v>
      </c>
      <c r="W3" s="25">
        <v>1.1666666666666665</v>
      </c>
    </row>
    <row r="4" spans="2:28" x14ac:dyDescent="0.25">
      <c r="B4" s="21">
        <v>-0.16666666666666666</v>
      </c>
      <c r="C4" s="21">
        <v>-0.25</v>
      </c>
      <c r="D4" s="21">
        <v>0</v>
      </c>
      <c r="E4" s="21">
        <v>0</v>
      </c>
      <c r="G4" s="21">
        <v>0</v>
      </c>
      <c r="H4" s="21">
        <v>0</v>
      </c>
      <c r="I4" s="21">
        <v>0</v>
      </c>
      <c r="J4" s="21">
        <v>0</v>
      </c>
      <c r="L4" s="21">
        <f t="shared" si="2"/>
        <v>-0.16666666666666666</v>
      </c>
      <c r="M4" s="21">
        <f t="shared" si="3"/>
        <v>-0.25</v>
      </c>
      <c r="N4" s="21">
        <f t="shared" si="4"/>
        <v>0</v>
      </c>
      <c r="O4" s="21">
        <f t="shared" si="5"/>
        <v>0</v>
      </c>
      <c r="P4" s="22"/>
      <c r="R4" s="21">
        <f t="shared" si="6"/>
        <v>0</v>
      </c>
      <c r="S4" s="21">
        <f t="shared" si="1"/>
        <v>0</v>
      </c>
      <c r="T4" s="21">
        <f t="shared" si="1"/>
        <v>0</v>
      </c>
      <c r="U4" s="21">
        <f t="shared" si="1"/>
        <v>-8.3333333333333329E-2</v>
      </c>
      <c r="W4" s="25">
        <v>1.5</v>
      </c>
    </row>
    <row r="5" spans="2:28" x14ac:dyDescent="0.25">
      <c r="B5" s="21">
        <v>-0.25</v>
      </c>
      <c r="C5" s="21">
        <v>-0.16666666666666666</v>
      </c>
      <c r="D5" s="21">
        <v>-8.3333333333333329E-2</v>
      </c>
      <c r="E5" s="21">
        <v>0</v>
      </c>
      <c r="G5" s="21">
        <v>0</v>
      </c>
      <c r="H5" s="21">
        <v>0</v>
      </c>
      <c r="I5" s="21">
        <v>0</v>
      </c>
      <c r="J5" s="21">
        <v>0</v>
      </c>
      <c r="L5" s="21">
        <f t="shared" si="2"/>
        <v>-0.25</v>
      </c>
      <c r="M5" s="21">
        <f t="shared" si="3"/>
        <v>-0.16666666666666666</v>
      </c>
      <c r="N5" s="21">
        <f t="shared" si="4"/>
        <v>-8.3333333333333329E-2</v>
      </c>
      <c r="O5" s="21">
        <f t="shared" si="5"/>
        <v>0</v>
      </c>
      <c r="P5" s="22"/>
      <c r="R5" s="21">
        <f t="shared" si="6"/>
        <v>0</v>
      </c>
      <c r="S5" s="21">
        <f t="shared" si="1"/>
        <v>0</v>
      </c>
      <c r="T5" s="21">
        <f t="shared" si="1"/>
        <v>0</v>
      </c>
      <c r="U5" s="21">
        <f t="shared" si="1"/>
        <v>0</v>
      </c>
      <c r="W5" s="25">
        <v>1.5</v>
      </c>
    </row>
    <row r="8" spans="2:28" x14ac:dyDescent="0.25">
      <c r="B8" s="22" t="s">
        <v>12</v>
      </c>
      <c r="C8" s="22"/>
      <c r="D8" s="22"/>
      <c r="E8" s="22"/>
      <c r="F8" s="20" t="s">
        <v>42</v>
      </c>
      <c r="H8" s="20" t="s">
        <v>8</v>
      </c>
      <c r="M8" s="20" t="s">
        <v>37</v>
      </c>
      <c r="R8" s="20" t="s">
        <v>38</v>
      </c>
      <c r="W8" s="20" t="s">
        <v>39</v>
      </c>
      <c r="AB8" s="20" t="s">
        <v>40</v>
      </c>
    </row>
    <row r="9" spans="2:28" x14ac:dyDescent="0.25">
      <c r="B9" s="21">
        <v>0</v>
      </c>
      <c r="C9" s="21">
        <v>-8.3333333333333329E-2</v>
      </c>
      <c r="D9" s="21">
        <v>-0.16666666666666666</v>
      </c>
      <c r="E9" s="21">
        <v>-0.25</v>
      </c>
      <c r="F9" s="23">
        <f>ABS(B9)+ABS(C9)+ABS(D9)+ABS(E9)</f>
        <v>0.5</v>
      </c>
      <c r="H9" s="21">
        <v>1</v>
      </c>
      <c r="I9" s="21">
        <v>0</v>
      </c>
      <c r="J9" s="21">
        <v>0</v>
      </c>
      <c r="K9" s="21">
        <v>0</v>
      </c>
      <c r="M9" s="21">
        <f>H9-L2</f>
        <v>1</v>
      </c>
      <c r="N9" s="21">
        <f t="shared" ref="N9:P9" si="7">I9-M2</f>
        <v>0</v>
      </c>
      <c r="O9" s="21">
        <f t="shared" si="7"/>
        <v>0</v>
      </c>
      <c r="P9" s="21">
        <f t="shared" si="7"/>
        <v>0</v>
      </c>
      <c r="R9" s="20">
        <f t="array" ref="R9:U12">MINVERSE(M9:P12)</f>
        <v>1</v>
      </c>
      <c r="S9" s="20">
        <v>0</v>
      </c>
      <c r="T9" s="20">
        <v>0</v>
      </c>
      <c r="U9" s="20">
        <v>0</v>
      </c>
      <c r="W9" s="20">
        <f t="array" ref="W9:Z12">MMULT(R9:U12,R2:U5)</f>
        <v>0</v>
      </c>
      <c r="X9" s="20">
        <v>-8.3333333333333329E-2</v>
      </c>
      <c r="Y9" s="20">
        <v>-0.16666666666666666</v>
      </c>
      <c r="Z9" s="20">
        <v>-0.25</v>
      </c>
      <c r="AB9" s="20">
        <f t="array" ref="AB9:AB12">MMULT(R9:U12,W2:W5)</f>
        <v>1.5</v>
      </c>
    </row>
    <row r="10" spans="2:28" x14ac:dyDescent="0.25">
      <c r="B10" s="21">
        <v>-8.3333333333333329E-2</v>
      </c>
      <c r="C10" s="21">
        <v>0</v>
      </c>
      <c r="D10" s="21">
        <v>-0.25</v>
      </c>
      <c r="E10" s="21">
        <v>0.16666666666666666</v>
      </c>
      <c r="F10" s="23">
        <f t="shared" ref="F10:F12" si="8">ABS(B10)+ABS(C10)+ABS(D10)+ABS(E10)</f>
        <v>0.5</v>
      </c>
      <c r="H10" s="21">
        <v>0</v>
      </c>
      <c r="I10" s="21">
        <v>1</v>
      </c>
      <c r="J10" s="21">
        <v>0</v>
      </c>
      <c r="K10" s="21">
        <v>0</v>
      </c>
      <c r="M10" s="21">
        <f t="shared" ref="M10:M12" si="9">H10-L3</f>
        <v>8.3333333333333329E-2</v>
      </c>
      <c r="N10" s="21">
        <f t="shared" ref="N10:N12" si="10">I10-M3</f>
        <v>1</v>
      </c>
      <c r="O10" s="21">
        <f t="shared" ref="O10:O12" si="11">J10-N3</f>
        <v>0</v>
      </c>
      <c r="P10" s="21">
        <f t="shared" ref="P10:P12" si="12">K10-O3</f>
        <v>0</v>
      </c>
      <c r="R10" s="20">
        <v>-8.3333333333333329E-2</v>
      </c>
      <c r="S10" s="20">
        <v>1</v>
      </c>
      <c r="T10" s="20">
        <v>0</v>
      </c>
      <c r="U10" s="20">
        <v>0</v>
      </c>
      <c r="W10" s="20">
        <v>0</v>
      </c>
      <c r="X10" s="20">
        <v>6.9444444444444441E-3</v>
      </c>
      <c r="Y10" s="20">
        <v>-0.2361111111111111</v>
      </c>
      <c r="Z10" s="20">
        <v>0.1875</v>
      </c>
      <c r="AB10" s="20">
        <v>1.0416666666666665</v>
      </c>
    </row>
    <row r="11" spans="2:28" x14ac:dyDescent="0.25">
      <c r="B11" s="21">
        <v>-0.16666666666666666</v>
      </c>
      <c r="C11" s="21">
        <v>-0.25</v>
      </c>
      <c r="D11" s="21">
        <v>0</v>
      </c>
      <c r="E11" s="21">
        <v>-8.3333333333333329E-2</v>
      </c>
      <c r="F11" s="23">
        <f t="shared" si="8"/>
        <v>0.49999999999999994</v>
      </c>
      <c r="H11" s="21">
        <v>0</v>
      </c>
      <c r="I11" s="21">
        <v>0</v>
      </c>
      <c r="J11" s="21">
        <v>1</v>
      </c>
      <c r="K11" s="21">
        <v>0</v>
      </c>
      <c r="M11" s="21">
        <f t="shared" si="9"/>
        <v>0.16666666666666666</v>
      </c>
      <c r="N11" s="21">
        <f t="shared" si="10"/>
        <v>0.25</v>
      </c>
      <c r="O11" s="21">
        <f t="shared" si="11"/>
        <v>1</v>
      </c>
      <c r="P11" s="21">
        <f t="shared" si="12"/>
        <v>0</v>
      </c>
      <c r="R11" s="20">
        <v>-0.14583333333333331</v>
      </c>
      <c r="S11" s="20">
        <v>-0.25</v>
      </c>
      <c r="T11" s="20">
        <v>1</v>
      </c>
      <c r="U11" s="20">
        <v>0</v>
      </c>
      <c r="W11" s="20">
        <v>0</v>
      </c>
      <c r="X11" s="20">
        <v>1.2152777777777776E-2</v>
      </c>
      <c r="Y11" s="20">
        <v>8.6805555555555552E-2</v>
      </c>
      <c r="Z11" s="20">
        <v>-8.8541666666666657E-2</v>
      </c>
      <c r="AB11" s="20">
        <v>0.98958333333333337</v>
      </c>
    </row>
    <row r="12" spans="2:28" x14ac:dyDescent="0.25">
      <c r="B12" s="21">
        <v>-0.25</v>
      </c>
      <c r="C12" s="21">
        <v>-0.16666666666666666</v>
      </c>
      <c r="D12" s="21">
        <v>-8.3333333333333329E-2</v>
      </c>
      <c r="E12" s="21">
        <v>0</v>
      </c>
      <c r="F12" s="23">
        <f t="shared" si="8"/>
        <v>0.49999999999999994</v>
      </c>
      <c r="H12" s="21">
        <v>0</v>
      </c>
      <c r="I12" s="21">
        <v>0</v>
      </c>
      <c r="J12" s="21">
        <v>0</v>
      </c>
      <c r="K12" s="21">
        <v>1</v>
      </c>
      <c r="M12" s="21">
        <f t="shared" si="9"/>
        <v>0.25</v>
      </c>
      <c r="N12" s="21">
        <f t="shared" si="10"/>
        <v>0.16666666666666666</v>
      </c>
      <c r="O12" s="21">
        <f t="shared" si="11"/>
        <v>8.3333333333333329E-2</v>
      </c>
      <c r="P12" s="21">
        <f t="shared" si="12"/>
        <v>1</v>
      </c>
      <c r="R12" s="20">
        <v>-0.22395833333333331</v>
      </c>
      <c r="S12" s="20">
        <v>-0.14583333333333331</v>
      </c>
      <c r="T12" s="20">
        <v>-8.3333333333333329E-2</v>
      </c>
      <c r="U12" s="20">
        <v>1</v>
      </c>
      <c r="W12" s="20">
        <v>0</v>
      </c>
      <c r="X12" s="20">
        <v>1.8663194444444441E-2</v>
      </c>
      <c r="Y12" s="20">
        <v>7.378472222222221E-2</v>
      </c>
      <c r="Z12" s="20">
        <v>3.8628472222222224E-2</v>
      </c>
      <c r="AB12" s="20">
        <v>0.86892361111111116</v>
      </c>
    </row>
    <row r="15" spans="2:28" x14ac:dyDescent="0.25">
      <c r="B15" s="20" t="s">
        <v>35</v>
      </c>
      <c r="E15" s="20" t="s">
        <v>36</v>
      </c>
      <c r="H15" s="20" t="s">
        <v>41</v>
      </c>
    </row>
    <row r="16" spans="2:28" x14ac:dyDescent="0.25">
      <c r="B16" s="21">
        <v>1.0310329861111112</v>
      </c>
      <c r="D16">
        <f t="array" ref="D16:D19">MMULT(W9:Z12,B16:B19)+AB9:AB12</f>
        <v>1.0012145807713639</v>
      </c>
    </row>
    <row r="17" spans="2:4" x14ac:dyDescent="0.25">
      <c r="B17" s="21">
        <v>0.97817201967592582</v>
      </c>
      <c r="D17">
        <v>0.99625444608460711</v>
      </c>
    </row>
    <row r="18" spans="2:4" x14ac:dyDescent="0.25">
      <c r="B18" s="21">
        <v>1.0112078631365742</v>
      </c>
      <c r="D18">
        <v>1.0011551448837721</v>
      </c>
    </row>
    <row r="19" spans="2:4" x14ac:dyDescent="0.25">
      <c r="B19" s="21">
        <v>0.99494576159818671</v>
      </c>
      <c r="D19">
        <v>1.0002243517194103</v>
      </c>
    </row>
    <row r="20" spans="2:4" x14ac:dyDescent="0.25">
      <c r="D20" s="24">
        <f>MAX(ABS(D16-1),ABS(D17-1),ABS(D18-1),ABS(D19-1))</f>
        <v>3.7455539153928852E-3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30" zoomScaleNormal="130" workbookViewId="0">
      <selection activeCell="F15" sqref="F15"/>
    </sheetView>
  </sheetViews>
  <sheetFormatPr defaultRowHeight="15" x14ac:dyDescent="0.25"/>
  <cols>
    <col min="1" max="1" width="23.5703125" customWidth="1"/>
    <col min="4" max="4" width="11.85546875" customWidth="1"/>
    <col min="5" max="5" width="12.28515625" customWidth="1"/>
    <col min="6" max="6" width="17" customWidth="1"/>
    <col min="7" max="7" width="11" customWidth="1"/>
    <col min="9" max="9" width="11.42578125" customWidth="1"/>
    <col min="11" max="11" width="9.42578125" customWidth="1"/>
    <col min="12" max="12" width="12.140625" customWidth="1"/>
    <col min="13" max="13" width="11.140625" customWidth="1"/>
  </cols>
  <sheetData>
    <row r="1" spans="1:16" x14ac:dyDescent="0.25">
      <c r="A1" t="s">
        <v>1</v>
      </c>
      <c r="B1">
        <v>6</v>
      </c>
      <c r="D1" t="s">
        <v>43</v>
      </c>
      <c r="F1">
        <f>B1+5.2+B2</f>
        <v>11.215</v>
      </c>
      <c r="G1">
        <f t="array" ref="G1">-(2*B1*B1+10.4*B1-B2)</f>
        <v>-134.38500000000002</v>
      </c>
      <c r="H1">
        <f t="array" ref="H1">-(B1*B1*(B1+5.2))</f>
        <v>-403.2</v>
      </c>
      <c r="I1">
        <f t="array" ref="I1">2*B1*(B1*B1*(B1+5.2))+B2</f>
        <v>4838.415</v>
      </c>
      <c r="K1" t="s">
        <v>15</v>
      </c>
      <c r="L1" s="19">
        <v>-5.9988900000000003</v>
      </c>
    </row>
    <row r="2" spans="1:16" x14ac:dyDescent="0.25">
      <c r="A2" t="s">
        <v>44</v>
      </c>
      <c r="B2">
        <v>1.4999999999999999E-2</v>
      </c>
      <c r="F2" t="s">
        <v>19</v>
      </c>
      <c r="G2" t="s">
        <v>16</v>
      </c>
      <c r="H2" t="s">
        <v>45</v>
      </c>
      <c r="I2" t="s">
        <v>14</v>
      </c>
      <c r="K2" t="s">
        <v>16</v>
      </c>
      <c r="L2" s="26">
        <v>6.0047199999999998</v>
      </c>
      <c r="M2" t="s">
        <v>46</v>
      </c>
      <c r="N2">
        <v>5</v>
      </c>
      <c r="O2" t="s">
        <v>2</v>
      </c>
      <c r="P2">
        <v>7</v>
      </c>
    </row>
    <row r="3" spans="1:16" x14ac:dyDescent="0.25">
      <c r="A3" t="s">
        <v>47</v>
      </c>
      <c r="B3">
        <v>1E-4</v>
      </c>
      <c r="K3" t="s">
        <v>19</v>
      </c>
      <c r="L3" s="26">
        <v>11.976800000000001</v>
      </c>
      <c r="M3" t="s">
        <v>2</v>
      </c>
      <c r="N3">
        <v>13</v>
      </c>
    </row>
    <row r="4" spans="1:16" x14ac:dyDescent="0.25">
      <c r="D4" t="s">
        <v>48</v>
      </c>
      <c r="F4">
        <f t="array" ref="F4">3*F1</f>
        <v>33.644999999999996</v>
      </c>
      <c r="G4">
        <f t="array" ref="G4">G1*2</f>
        <v>-268.77000000000004</v>
      </c>
      <c r="H4">
        <f t="array" ref="H4">H1</f>
        <v>-403.2</v>
      </c>
    </row>
    <row r="5" spans="1:16" x14ac:dyDescent="0.25">
      <c r="F5" t="s">
        <v>16</v>
      </c>
      <c r="G5" t="s">
        <v>45</v>
      </c>
      <c r="H5" t="s">
        <v>14</v>
      </c>
    </row>
    <row r="7" spans="1:16" x14ac:dyDescent="0.25">
      <c r="A7" t="s">
        <v>49</v>
      </c>
      <c r="D7" t="s">
        <v>50</v>
      </c>
      <c r="E7">
        <v>-7</v>
      </c>
      <c r="F7">
        <f t="array" ref="F7">ABS(E7-$L$1)</f>
        <v>1.0011099999999997</v>
      </c>
    </row>
    <row r="8" spans="1:16" x14ac:dyDescent="0.25">
      <c r="A8" t="s">
        <v>51</v>
      </c>
      <c r="D8" t="s">
        <v>52</v>
      </c>
      <c r="E8">
        <f t="array" ref="E8">E7-1/($F$4*E7*E7+$G$4*E7+$H$4)*($F$1*E7*E7*E7+$G$1*E7*E7+$H$1*E7+$I$1)</f>
        <v>-6.1138546019166586</v>
      </c>
      <c r="F8">
        <f>ABS(E8-$L$1)</f>
        <v>0.11496460191665836</v>
      </c>
      <c r="H8" t="s">
        <v>53</v>
      </c>
    </row>
    <row r="9" spans="1:16" x14ac:dyDescent="0.25">
      <c r="D9" t="s">
        <v>54</v>
      </c>
      <c r="E9">
        <f t="array" ref="E9">E8-1/($F$4*E8*E8+$G$4*E8+$H$4)*($F$1*E8*E8*E8+$G$1*E8*E8+$H$1*E8+$I$1)</f>
        <v>-6.0006834175264423</v>
      </c>
      <c r="F9">
        <f>ABS(E9-$L$1)</f>
        <v>1.7934175264420205E-3</v>
      </c>
    </row>
    <row r="10" spans="1:16" x14ac:dyDescent="0.25">
      <c r="D10" t="s">
        <v>55</v>
      </c>
      <c r="E10">
        <f>E9-1/($F$4*E9*E9+$G$4*E9+$H$4)*($F$1*E9*E9*E9+$G$1*E9*E9+$H$1*E9+$I$1)</f>
        <v>-5.9988910646556466</v>
      </c>
      <c r="F10">
        <f>ABS(E10-$L$1)</f>
        <v>1.0646556463100865E-6</v>
      </c>
    </row>
    <row r="12" spans="1:16" x14ac:dyDescent="0.25">
      <c r="A12" t="s">
        <v>56</v>
      </c>
      <c r="D12" t="s">
        <v>50</v>
      </c>
      <c r="E12">
        <v>12</v>
      </c>
      <c r="F12">
        <f>ABS(E12-$L$3)</f>
        <v>2.3199999999999221E-2</v>
      </c>
    </row>
    <row r="13" spans="1:16" x14ac:dyDescent="0.25">
      <c r="D13" t="s">
        <v>52</v>
      </c>
      <c r="E13">
        <f t="array" ref="E13">E12-($N$3-E12)*($F$1*E12^3+$G$1*E12^2+$H$1*E12+$I$1)/(($F$1*$N$3^3+$G$1*$N$3^2+$H$1*$N$3+$I$1)-($F$1*E12^3+$G$1*E12^2+$H$1*E12+$I$1))</f>
        <v>11.98123259029666</v>
      </c>
      <c r="F13">
        <f t="shared" ref="F13:F15" si="0">ABS(E13-$L$3)</f>
        <v>4.4325902966591002E-3</v>
      </c>
    </row>
    <row r="14" spans="1:16" x14ac:dyDescent="0.25">
      <c r="D14" t="s">
        <v>54</v>
      </c>
      <c r="E14">
        <f t="array" ref="E14">E13-($N$3-E13)*($F$1*E13^3+$G$1*E13^2+$H$1*E13+$I$1)/(($F$1*$N$3^3+$G$1*$N$3^2+$H$1*$N$3+$I$1)-($F$1*E13^3+$G$1*E13^2+$H$1*E13+$I$1))</f>
        <v>11.977639243632085</v>
      </c>
      <c r="F14">
        <f t="shared" si="0"/>
        <v>8.3924363208431885E-4</v>
      </c>
      <c r="H14" t="s">
        <v>53</v>
      </c>
    </row>
    <row r="15" spans="1:16" x14ac:dyDescent="0.25">
      <c r="D15" t="s">
        <v>55</v>
      </c>
      <c r="E15">
        <f t="array" ref="E15">E14-($N$3-E14)*($F$1*E14^3+$G$1*E14^2+$H$1*E14+$I$1)/(($F$1*$N$3^3+$G$1*$N$3^2+$H$1*$N$3+$I$1)-($F$1*E14^3+$G$1*E14^2+$H$1*E14+$I$1))</f>
        <v>11.97694896009469</v>
      </c>
      <c r="F15">
        <f t="shared" si="0"/>
        <v>1.4896009468934324E-4</v>
      </c>
    </row>
    <row r="17" spans="1:15" x14ac:dyDescent="0.25">
      <c r="A17" t="s">
        <v>57</v>
      </c>
    </row>
    <row r="18" spans="1:15" x14ac:dyDescent="0.25">
      <c r="D18" t="s">
        <v>46</v>
      </c>
      <c r="E18">
        <v>13</v>
      </c>
      <c r="F18" t="s">
        <v>2</v>
      </c>
      <c r="G18">
        <v>16</v>
      </c>
    </row>
    <row r="19" spans="1:15" x14ac:dyDescent="0.25">
      <c r="D19" t="s">
        <v>46</v>
      </c>
      <c r="E19">
        <v>13</v>
      </c>
      <c r="F19" t="s">
        <v>2</v>
      </c>
      <c r="G19">
        <v>14.5</v>
      </c>
      <c r="H19" t="s">
        <v>14</v>
      </c>
      <c r="I19">
        <f t="array" ref="I19">(G18+E18)/2</f>
        <v>14.5</v>
      </c>
      <c r="J19" t="s">
        <v>58</v>
      </c>
      <c r="K19">
        <f>$F$1*I19^3+$G$1*I19^2+$H$1*I19+$I$1</f>
        <v>4927.898124999997</v>
      </c>
      <c r="L19" t="s">
        <v>47</v>
      </c>
      <c r="M19">
        <f t="array" ref="M19">ABS($L$2-I19)</f>
        <v>8.4952800000000011</v>
      </c>
    </row>
    <row r="20" spans="1:15" x14ac:dyDescent="0.25">
      <c r="D20" t="s">
        <v>46</v>
      </c>
      <c r="E20">
        <v>13.75</v>
      </c>
      <c r="F20" t="s">
        <v>2</v>
      </c>
      <c r="G20">
        <v>14.5</v>
      </c>
      <c r="H20" t="s">
        <v>15</v>
      </c>
      <c r="I20">
        <f t="shared" ref="I20:I32" si="1">(G19+E19)/2</f>
        <v>13.75</v>
      </c>
      <c r="J20" t="s">
        <v>59</v>
      </c>
      <c r="K20">
        <f t="shared" ref="K20:K33" si="2">$F$1*I20^3+$G$1*I20^2+$H$1*I20+$I$1</f>
        <v>3041.8700781249963</v>
      </c>
      <c r="M20">
        <f t="array" ref="M20">ABS($L$2-I20)</f>
        <v>7.7452800000000002</v>
      </c>
    </row>
    <row r="21" spans="1:15" x14ac:dyDescent="0.25">
      <c r="D21" t="s">
        <v>46</v>
      </c>
      <c r="E21">
        <v>13.75</v>
      </c>
      <c r="F21" t="s">
        <v>2</v>
      </c>
      <c r="G21">
        <v>14.125</v>
      </c>
      <c r="H21" t="s">
        <v>16</v>
      </c>
      <c r="I21">
        <f t="shared" si="1"/>
        <v>14.125</v>
      </c>
      <c r="J21" t="s">
        <v>60</v>
      </c>
      <c r="K21">
        <f t="shared" si="2"/>
        <v>3936.9519824218733</v>
      </c>
      <c r="M21">
        <f t="array" ref="M21">ABS($L$2-I21)</f>
        <v>8.1202800000000011</v>
      </c>
    </row>
    <row r="22" spans="1:15" x14ac:dyDescent="0.25">
      <c r="D22" t="s">
        <v>46</v>
      </c>
      <c r="E22">
        <v>13.9375</v>
      </c>
      <c r="F22" t="s">
        <v>2</v>
      </c>
      <c r="G22">
        <v>14.125</v>
      </c>
      <c r="H22" t="s">
        <v>19</v>
      </c>
      <c r="I22">
        <f t="shared" si="1"/>
        <v>13.9375</v>
      </c>
      <c r="J22" t="s">
        <v>61</v>
      </c>
      <c r="K22">
        <f t="shared" si="2"/>
        <v>3477.6497814941376</v>
      </c>
      <c r="M22">
        <f t="array" ref="M22">ABS($L$2-I22)</f>
        <v>7.9327800000000002</v>
      </c>
    </row>
    <row r="23" spans="1:15" x14ac:dyDescent="0.25">
      <c r="D23" t="s">
        <v>46</v>
      </c>
      <c r="E23">
        <v>13.9375</v>
      </c>
      <c r="F23" t="s">
        <v>2</v>
      </c>
      <c r="G23">
        <v>14.03125</v>
      </c>
      <c r="H23" t="s">
        <v>21</v>
      </c>
      <c r="I23">
        <f t="shared" si="1"/>
        <v>14.03125</v>
      </c>
      <c r="J23" t="s">
        <v>62</v>
      </c>
      <c r="K23">
        <f t="shared" si="2"/>
        <v>3704.3328471374452</v>
      </c>
      <c r="M23">
        <f t="array" ref="M23">ABS($L$2-I23)</f>
        <v>8.0265300000000011</v>
      </c>
    </row>
    <row r="24" spans="1:15" x14ac:dyDescent="0.25">
      <c r="D24" t="s">
        <v>46</v>
      </c>
      <c r="E24">
        <v>13.984375</v>
      </c>
      <c r="F24" t="s">
        <v>2</v>
      </c>
      <c r="G24">
        <v>14.03125</v>
      </c>
      <c r="H24" t="s">
        <v>23</v>
      </c>
      <c r="I24">
        <f t="shared" si="1"/>
        <v>13.984375</v>
      </c>
      <c r="J24" t="s">
        <v>63</v>
      </c>
      <c r="K24">
        <f t="shared" si="2"/>
        <v>3590.2527709388696</v>
      </c>
      <c r="M24">
        <f t="array" ref="M24">ABS($L$2-I24)</f>
        <v>7.9796550000000002</v>
      </c>
    </row>
    <row r="25" spans="1:15" x14ac:dyDescent="0.25">
      <c r="D25" t="s">
        <v>46</v>
      </c>
      <c r="E25">
        <v>13.984375</v>
      </c>
      <c r="F25" t="s">
        <v>2</v>
      </c>
      <c r="G25">
        <v>14.0078125</v>
      </c>
      <c r="H25" t="s">
        <v>25</v>
      </c>
      <c r="I25">
        <f t="shared" si="1"/>
        <v>14.0078125</v>
      </c>
      <c r="J25" t="s">
        <v>64</v>
      </c>
      <c r="K25">
        <f t="shared" si="2"/>
        <v>3647.1077400278991</v>
      </c>
      <c r="M25">
        <f t="array" ref="M25">ABS($L$2-I25)</f>
        <v>8.0030925000000011</v>
      </c>
    </row>
    <row r="26" spans="1:15" x14ac:dyDescent="0.25">
      <c r="D26" t="s">
        <v>46</v>
      </c>
      <c r="E26">
        <v>13.99609375</v>
      </c>
      <c r="F26" t="s">
        <v>2</v>
      </c>
      <c r="G26">
        <v>14.0078125</v>
      </c>
      <c r="H26" t="s">
        <v>27</v>
      </c>
      <c r="I26">
        <f t="shared" si="1"/>
        <v>13.99609375</v>
      </c>
      <c r="J26" t="s">
        <v>65</v>
      </c>
      <c r="K26">
        <f t="shared" si="2"/>
        <v>3618.6340423765741</v>
      </c>
      <c r="M26">
        <f t="array" ref="M26">ABS($L$2-I26)</f>
        <v>7.9913737500000002</v>
      </c>
      <c r="O26" t="s">
        <v>66</v>
      </c>
    </row>
    <row r="27" spans="1:15" x14ac:dyDescent="0.25">
      <c r="D27" t="s">
        <v>46</v>
      </c>
      <c r="E27">
        <v>14.001953125</v>
      </c>
      <c r="F27" t="s">
        <v>2</v>
      </c>
      <c r="G27">
        <v>14.0078125</v>
      </c>
      <c r="H27" t="s">
        <v>29</v>
      </c>
      <c r="I27">
        <f t="shared" si="1"/>
        <v>14.001953125</v>
      </c>
      <c r="J27" t="s">
        <v>67</v>
      </c>
      <c r="K27">
        <f t="shared" si="2"/>
        <v>3632.8593311573177</v>
      </c>
      <c r="M27">
        <f t="array" ref="M27">ABS($L$2-I27)</f>
        <v>7.9972331250000002</v>
      </c>
    </row>
    <row r="28" spans="1:15" x14ac:dyDescent="0.25">
      <c r="D28" t="s">
        <v>46</v>
      </c>
      <c r="E28">
        <v>14.001953125</v>
      </c>
      <c r="F28" t="s">
        <v>2</v>
      </c>
      <c r="G28">
        <v>14.0048828125</v>
      </c>
      <c r="H28" t="s">
        <v>31</v>
      </c>
      <c r="I28">
        <f t="shared" si="1"/>
        <v>14.0048828125</v>
      </c>
      <c r="J28" t="s">
        <v>68</v>
      </c>
      <c r="K28">
        <f t="shared" si="2"/>
        <v>3639.9806447353494</v>
      </c>
      <c r="M28">
        <f t="array" ref="M28">ABS($L$2-I28)</f>
        <v>8.0001628125000011</v>
      </c>
    </row>
    <row r="29" spans="1:15" x14ac:dyDescent="0.25">
      <c r="D29" t="s">
        <v>46</v>
      </c>
      <c r="E29">
        <v>14.00341796875</v>
      </c>
      <c r="F29" t="s">
        <v>2</v>
      </c>
      <c r="G29">
        <v>14.0048828125</v>
      </c>
      <c r="H29" t="s">
        <v>69</v>
      </c>
      <c r="I29">
        <f t="shared" si="1"/>
        <v>14.00341796875</v>
      </c>
      <c r="J29" t="s">
        <v>70</v>
      </c>
      <c r="K29">
        <f t="shared" si="2"/>
        <v>3636.4192653377704</v>
      </c>
      <c r="M29">
        <f t="array" ref="M29">ABS($L$2-I29)</f>
        <v>7.9986979687500002</v>
      </c>
    </row>
    <row r="30" spans="1:15" x14ac:dyDescent="0.25">
      <c r="D30" t="s">
        <v>46</v>
      </c>
      <c r="E30">
        <v>14.00341796875</v>
      </c>
      <c r="F30" t="s">
        <v>2</v>
      </c>
      <c r="G30">
        <v>14.004150390625</v>
      </c>
      <c r="H30" t="s">
        <v>71</v>
      </c>
      <c r="I30">
        <f t="shared" si="1"/>
        <v>14.004150390625</v>
      </c>
      <c r="J30" t="s">
        <v>72</v>
      </c>
      <c r="K30">
        <f t="shared" si="2"/>
        <v>3638.1997743712018</v>
      </c>
      <c r="M30">
        <f t="array" ref="M30">ABS($L$2-I30)</f>
        <v>7.9994303906250002</v>
      </c>
    </row>
    <row r="31" spans="1:15" x14ac:dyDescent="0.25">
      <c r="D31" t="s">
        <v>46</v>
      </c>
      <c r="E31">
        <v>14.0037841796875</v>
      </c>
      <c r="F31" t="s">
        <v>2</v>
      </c>
      <c r="G31">
        <v>14.004150390625</v>
      </c>
      <c r="H31" t="s">
        <v>73</v>
      </c>
      <c r="I31">
        <f t="shared" si="1"/>
        <v>14.0037841796875</v>
      </c>
      <c r="J31" t="s">
        <v>74</v>
      </c>
      <c r="K31">
        <f t="shared" si="2"/>
        <v>3637.3094746897959</v>
      </c>
      <c r="M31">
        <f t="array" ref="M31">ABS($L$2-I31)</f>
        <v>7.9990641796875002</v>
      </c>
    </row>
    <row r="32" spans="1:15" x14ac:dyDescent="0.25">
      <c r="H32" t="s">
        <v>75</v>
      </c>
      <c r="I32">
        <f t="shared" si="1"/>
        <v>14.00396728515625</v>
      </c>
      <c r="J32" t="s">
        <v>74</v>
      </c>
      <c r="K32">
        <f t="shared" si="2"/>
        <v>3637.7546132391199</v>
      </c>
      <c r="M32">
        <f t="array" ref="M32">ABS($L$2-I32)</f>
        <v>7.9992472851562502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Simple iterations method</vt:lpstr>
      <vt:lpstr>Seidel method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2019-10-26T19:36:10Z</dcterms:modified>
</cp:coreProperties>
</file>