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учеба\"/>
    </mc:Choice>
  </mc:AlternateContent>
  <xr:revisionPtr revIDLastSave="0" documentId="13_ncr:1_{AE3CEC13-19FF-4E49-A42C-54EA79EEE5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J50" i="1"/>
  <c r="K50" i="1"/>
  <c r="L50" i="1"/>
  <c r="M50" i="1"/>
  <c r="C50" i="1"/>
  <c r="E50" i="1" s="1"/>
  <c r="D50" i="1"/>
  <c r="B50" i="1"/>
  <c r="J49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K49" i="1"/>
  <c r="L49" i="1"/>
  <c r="M49" i="1"/>
  <c r="C49" i="1"/>
  <c r="E49" i="1" s="1"/>
  <c r="D49" i="1"/>
  <c r="B49" i="1"/>
  <c r="C48" i="1"/>
  <c r="E48" i="1" s="1"/>
  <c r="D48" i="1"/>
  <c r="B48" i="1"/>
  <c r="C47" i="1"/>
  <c r="E47" i="1" s="1"/>
  <c r="D47" i="1"/>
  <c r="B47" i="1"/>
  <c r="C46" i="1"/>
  <c r="E46" i="1" s="1"/>
  <c r="D46" i="1"/>
  <c r="B46" i="1"/>
  <c r="C45" i="1"/>
  <c r="E45" i="1" s="1"/>
  <c r="D45" i="1"/>
  <c r="B45" i="1"/>
  <c r="C44" i="1"/>
  <c r="E44" i="1" s="1"/>
  <c r="D44" i="1"/>
  <c r="B44" i="1"/>
  <c r="C43" i="1"/>
  <c r="E43" i="1" s="1"/>
  <c r="D43" i="1"/>
  <c r="B43" i="1"/>
  <c r="C42" i="1"/>
  <c r="E42" i="1" s="1"/>
  <c r="D42" i="1"/>
  <c r="B42" i="1"/>
  <c r="C41" i="1"/>
  <c r="E41" i="1" s="1"/>
  <c r="D41" i="1"/>
  <c r="B41" i="1"/>
  <c r="C40" i="1"/>
  <c r="E40" i="1" s="1"/>
  <c r="D40" i="1"/>
  <c r="B40" i="1"/>
  <c r="C39" i="1"/>
  <c r="E39" i="1" s="1"/>
  <c r="D39" i="1"/>
  <c r="B39" i="1"/>
  <c r="E38" i="1"/>
  <c r="D38" i="1"/>
  <c r="C38" i="1"/>
  <c r="F25" i="1"/>
  <c r="F26" i="1"/>
  <c r="F27" i="1"/>
  <c r="J25" i="1"/>
  <c r="K25" i="1"/>
  <c r="L25" i="1"/>
  <c r="M25" i="1"/>
  <c r="J26" i="1"/>
  <c r="K26" i="1"/>
  <c r="L26" i="1"/>
  <c r="M26" i="1"/>
  <c r="J27" i="1"/>
  <c r="K27" i="1"/>
  <c r="L27" i="1"/>
  <c r="M27" i="1"/>
  <c r="B25" i="1"/>
  <c r="C25" i="1"/>
  <c r="B26" i="1" s="1"/>
  <c r="D25" i="1"/>
  <c r="C26" i="1" s="1"/>
  <c r="E25" i="1"/>
  <c r="D26" i="1" s="1"/>
  <c r="E26" i="1"/>
  <c r="M37" i="1"/>
  <c r="L37" i="1"/>
  <c r="K37" i="1"/>
  <c r="J37" i="1"/>
  <c r="H1" i="1"/>
  <c r="B1" i="1"/>
  <c r="B4" i="1"/>
  <c r="F4" i="1"/>
  <c r="F3" i="1"/>
  <c r="D36" i="1" s="1"/>
  <c r="F2" i="1"/>
  <c r="C36" i="1" s="1"/>
  <c r="F1" i="1"/>
  <c r="B8" i="1" s="1"/>
  <c r="E4" i="1"/>
  <c r="D4" i="1"/>
  <c r="C4" i="1"/>
  <c r="E3" i="1"/>
  <c r="D3" i="1"/>
  <c r="C3" i="1"/>
  <c r="B3" i="1"/>
  <c r="E2" i="1"/>
  <c r="D2" i="1"/>
  <c r="C2" i="1"/>
  <c r="B2" i="1"/>
  <c r="E1" i="1"/>
  <c r="D1" i="1"/>
  <c r="C1" i="1"/>
  <c r="F38" i="1" l="1"/>
  <c r="B27" i="1"/>
  <c r="D27" i="1"/>
  <c r="E27" i="1"/>
  <c r="C27" i="1"/>
  <c r="B36" i="1"/>
  <c r="D8" i="1"/>
  <c r="C9" i="1" s="1"/>
  <c r="K9" i="1" s="1"/>
  <c r="E8" i="1"/>
  <c r="E36" i="1"/>
  <c r="B37" i="1"/>
  <c r="C8" i="1"/>
  <c r="B9" i="1" s="1"/>
  <c r="J9" i="1" s="1"/>
  <c r="F40" i="1" l="1"/>
  <c r="F39" i="1"/>
  <c r="F41" i="1"/>
  <c r="C37" i="1"/>
  <c r="D9" i="1"/>
  <c r="L9" i="1" s="1"/>
  <c r="E9" i="1"/>
  <c r="M9" i="1" s="1"/>
  <c r="F49" i="1" l="1"/>
  <c r="F44" i="1"/>
  <c r="F45" i="1"/>
  <c r="D37" i="1"/>
  <c r="E37" i="1"/>
  <c r="C10" i="1"/>
  <c r="K10" i="1" s="1"/>
  <c r="F9" i="1"/>
  <c r="B10" i="1"/>
  <c r="J10" i="1" s="1"/>
  <c r="E10" i="1"/>
  <c r="M10" i="1" s="1"/>
  <c r="D10" i="1"/>
  <c r="L10" i="1" s="1"/>
  <c r="F46" i="1" l="1"/>
  <c r="F42" i="1"/>
  <c r="F43" i="1"/>
  <c r="B38" i="1"/>
  <c r="B11" i="1"/>
  <c r="J11" i="1" s="1"/>
  <c r="F10" i="1"/>
  <c r="E11" i="1"/>
  <c r="M11" i="1" s="1"/>
  <c r="C11" i="1"/>
  <c r="K11" i="1" s="1"/>
  <c r="D11" i="1"/>
  <c r="L11" i="1" s="1"/>
  <c r="F37" i="1" l="1"/>
  <c r="C12" i="1"/>
  <c r="K12" i="1" s="1"/>
  <c r="D12" i="1"/>
  <c r="L12" i="1" s="1"/>
  <c r="F11" i="1"/>
  <c r="E12" i="1"/>
  <c r="M12" i="1" s="1"/>
  <c r="B12" i="1"/>
  <c r="J12" i="1" s="1"/>
  <c r="F47" i="1" l="1"/>
  <c r="F12" i="1"/>
  <c r="D13" i="1"/>
  <c r="L13" i="1" s="1"/>
  <c r="E13" i="1"/>
  <c r="M13" i="1" s="1"/>
  <c r="C13" i="1"/>
  <c r="B13" i="1"/>
  <c r="F48" i="1" l="1"/>
  <c r="F13" i="1"/>
  <c r="J13" i="1"/>
  <c r="D14" i="1"/>
  <c r="L14" i="1" s="1"/>
  <c r="C14" i="1"/>
  <c r="E14" i="1"/>
  <c r="K13" i="1"/>
  <c r="B14" i="1"/>
  <c r="C15" i="1" l="1"/>
  <c r="M14" i="1"/>
  <c r="B15" i="1"/>
  <c r="K14" i="1"/>
  <c r="D15" i="1"/>
  <c r="L15" i="1" s="1"/>
  <c r="J14" i="1"/>
  <c r="F14" i="1" s="1"/>
  <c r="E15" i="1"/>
  <c r="M15" i="1" s="1"/>
  <c r="J15" i="1" l="1"/>
  <c r="C16" i="1"/>
  <c r="D16" i="1"/>
  <c r="E16" i="1"/>
  <c r="B16" i="1"/>
  <c r="K15" i="1"/>
  <c r="F15" i="1" s="1"/>
  <c r="D17" i="1" l="1"/>
  <c r="L17" i="1" s="1"/>
  <c r="M16" i="1"/>
  <c r="C17" i="1"/>
  <c r="L16" i="1"/>
  <c r="K16" i="1"/>
  <c r="B17" i="1"/>
  <c r="J16" i="1"/>
  <c r="E17" i="1"/>
  <c r="M17" i="1" s="1"/>
  <c r="F16" i="1" l="1"/>
  <c r="K17" i="1"/>
  <c r="F17" i="1" s="1"/>
  <c r="B18" i="1"/>
  <c r="J17" i="1"/>
  <c r="E18" i="1"/>
  <c r="M18" i="1" s="1"/>
  <c r="C18" i="1"/>
  <c r="D18" i="1"/>
  <c r="L18" i="1" s="1"/>
  <c r="J18" i="1" l="1"/>
  <c r="F18" i="1" s="1"/>
  <c r="E19" i="1"/>
  <c r="D19" i="1"/>
  <c r="L19" i="1" s="1"/>
  <c r="C19" i="1"/>
  <c r="K18" i="1"/>
  <c r="B19" i="1"/>
  <c r="B20" i="1" l="1"/>
  <c r="K19" i="1"/>
  <c r="D20" i="1"/>
  <c r="L20" i="1" s="1"/>
  <c r="J19" i="1"/>
  <c r="F19" i="1" s="1"/>
  <c r="E20" i="1"/>
  <c r="M20" i="1" s="1"/>
  <c r="C20" i="1"/>
  <c r="M19" i="1"/>
  <c r="J20" i="1" l="1"/>
  <c r="C21" i="1"/>
  <c r="D21" i="1"/>
  <c r="L21" i="1" s="1"/>
  <c r="E21" i="1"/>
  <c r="M21" i="1" s="1"/>
  <c r="B21" i="1"/>
  <c r="K20" i="1"/>
  <c r="J21" i="1" l="1"/>
  <c r="F21" i="1" s="1"/>
  <c r="D22" i="1"/>
  <c r="L22" i="1" s="1"/>
  <c r="C22" i="1"/>
  <c r="K22" i="1" s="1"/>
  <c r="E22" i="1"/>
  <c r="F20" i="1"/>
  <c r="K21" i="1"/>
  <c r="B22" i="1"/>
  <c r="B23" i="1" l="1"/>
  <c r="M22" i="1"/>
  <c r="C23" i="1"/>
  <c r="J22" i="1"/>
  <c r="F22" i="1" s="1"/>
  <c r="D23" i="1"/>
  <c r="E23" i="1"/>
  <c r="M23" i="1" s="1"/>
  <c r="J23" i="1" l="1"/>
  <c r="D24" i="1"/>
  <c r="L24" i="1" s="1"/>
  <c r="C24" i="1"/>
  <c r="K24" i="1" s="1"/>
  <c r="K23" i="1"/>
  <c r="B24" i="1"/>
  <c r="J24" i="1" s="1"/>
  <c r="F24" i="1" s="1"/>
  <c r="E24" i="1"/>
  <c r="M24" i="1" s="1"/>
  <c r="L23" i="1"/>
  <c r="F23" i="1" l="1"/>
</calcChain>
</file>

<file path=xl/sharedStrings.xml><?xml version="1.0" encoding="utf-8"?>
<sst xmlns="http://schemas.openxmlformats.org/spreadsheetml/2006/main" count="18" uniqueCount="11">
  <si>
    <t xml:space="preserve">N = </t>
  </si>
  <si>
    <t>X1</t>
  </si>
  <si>
    <t>X2</t>
  </si>
  <si>
    <t>X3</t>
  </si>
  <si>
    <t>X4</t>
  </si>
  <si>
    <t>шаг</t>
  </si>
  <si>
    <t>алгоритм завершен?</t>
  </si>
  <si>
    <t>эпсилон = 10^(-5)</t>
  </si>
  <si>
    <t>разницы</t>
  </si>
  <si>
    <t>Метод простых итераций</t>
  </si>
  <si>
    <t>Метод Зейделя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</si>
</sst>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6" xfId="0" applyBorder="1"/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" xfId="0" applyFill="1" applyBorder="1"/>
    <xf numFmtId="0" fontId="0" fillId="4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7" xfId="0" applyNumberFormat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164" fontId="0" fillId="0" borderId="9" xfId="0" applyNumberFormat="1" applyBorder="1"/>
    <xf numFmtId="0" fontId="0" fillId="0" borderId="26" xfId="0" applyBorder="1"/>
    <xf numFmtId="0" fontId="0" fillId="0" borderId="27" xfId="0" applyBorder="1"/>
    <xf numFmtId="0" fontId="0" fillId="5" borderId="19" xfId="0" applyFill="1" applyBorder="1"/>
    <xf numFmtId="0" fontId="0" fillId="5" borderId="17" xfId="0" applyFill="1" applyBorder="1"/>
    <xf numFmtId="0" fontId="0" fillId="5" borderId="18" xfId="0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0" fillId="4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4" workbookViewId="0">
      <selection activeCell="H18" sqref="H18"/>
    </sheetView>
  </sheetViews>
  <sheetFormatPr defaultRowHeight="15" x14ac:dyDescent="0.25"/>
  <cols>
    <col min="2" max="2" width="15.5703125" customWidth="1"/>
    <col min="3" max="3" width="18.5703125" customWidth="1"/>
    <col min="4" max="4" width="22.42578125" customWidth="1"/>
    <col min="5" max="5" width="17" customWidth="1"/>
    <col min="6" max="6" width="21.28515625" customWidth="1"/>
    <col min="10" max="10" width="13.85546875" customWidth="1"/>
    <col min="11" max="11" width="17.140625" customWidth="1"/>
  </cols>
  <sheetData>
    <row r="1" spans="1:14" ht="15.75" thickBot="1" x14ac:dyDescent="0.3">
      <c r="B1" s="3">
        <f>127.65-3.3*N1+0.15*N1*N1</f>
        <v>134.85000000000002</v>
      </c>
      <c r="C1" s="4">
        <f>4.51+0.22*N1-0.01*N1*N1</f>
        <v>4.0299999999999994</v>
      </c>
      <c r="D1" s="4">
        <f>0.188-0.176*N1+0.008*N1*N1</f>
        <v>0.57200000000000006</v>
      </c>
      <c r="E1" s="5">
        <f>-14.406-0.308*N1+0.014*N1*N1</f>
        <v>-13.734000000000002</v>
      </c>
      <c r="F1" s="12">
        <f>31.2-0.1*N1</f>
        <v>28.799999999999997</v>
      </c>
      <c r="G1" s="15" t="s">
        <v>7</v>
      </c>
      <c r="H1" s="16">
        <f>10^(-5)</f>
        <v>1.0000000000000001E-5</v>
      </c>
      <c r="M1" s="1" t="s">
        <v>0</v>
      </c>
      <c r="N1" s="2">
        <v>24</v>
      </c>
    </row>
    <row r="2" spans="1:14" x14ac:dyDescent="0.25">
      <c r="B2" s="6">
        <f>-0.158-0.176*N1+0.008*N1*N1</f>
        <v>0.22599999999999998</v>
      </c>
      <c r="C2" s="7">
        <f>-12.3-4.4*N1+0.2*N1*N1</f>
        <v>-2.6999999999999886</v>
      </c>
      <c r="D2" s="7">
        <f>-15.286-0.308*N1+0.014*N1*N1</f>
        <v>-14.613999999999997</v>
      </c>
      <c r="E2" s="8">
        <f>6.03+0.22*N1+0.01*N1*N1</f>
        <v>17.07</v>
      </c>
      <c r="F2" s="13">
        <f>20.5-0.2*N1</f>
        <v>15.7</v>
      </c>
    </row>
    <row r="3" spans="1:14" x14ac:dyDescent="0.25">
      <c r="B3" s="6">
        <f>-6.41-0.23*N1+0.01*N1*N1</f>
        <v>-6.17</v>
      </c>
      <c r="C3" s="7">
        <f>-1.512-0.176*N1+0.008*N1*N1</f>
        <v>-1.1280000000000001</v>
      </c>
      <c r="D3" s="7">
        <f>-415.15-7.7*N1+0.35*N1*N1</f>
        <v>-398.35000000000008</v>
      </c>
      <c r="E3" s="8">
        <f>-8.828-0.264*N1+0.012*N1*N1</f>
        <v>-8.2519999999999989</v>
      </c>
      <c r="F3" s="13">
        <f>9.1-0.3*N1</f>
        <v>1.9000000000000004</v>
      </c>
    </row>
    <row r="4" spans="1:14" ht="15.75" thickBot="1" x14ac:dyDescent="0.3">
      <c r="B4" s="9">
        <f>121.088-3.696*N1+0.168*N1*N1</f>
        <v>129.15199999999999</v>
      </c>
      <c r="C4" s="10">
        <f>-9.302-4.356*N1+0.198*N1*N1</f>
        <v>0.20200000000001239</v>
      </c>
      <c r="D4" s="10">
        <f>-430.248-8.184*N1+0.372*N1*N1</f>
        <v>-412.39199999999994</v>
      </c>
      <c r="E4" s="11">
        <f>-349.15-7.7*N1+0.35*N1*N1</f>
        <v>-332.35000000000008</v>
      </c>
      <c r="F4" s="14">
        <f>60.8-332.546*N1-7.348*N1*N1+0.334*N1*N1*N1</f>
        <v>-7535.5360000000001</v>
      </c>
    </row>
    <row r="5" spans="1:14" ht="15.75" thickBot="1" x14ac:dyDescent="0.3"/>
    <row r="6" spans="1:14" ht="15.75" thickBot="1" x14ac:dyDescent="0.3">
      <c r="A6" s="17" t="s">
        <v>9</v>
      </c>
      <c r="B6" s="18"/>
      <c r="C6" s="18"/>
      <c r="D6" s="18"/>
      <c r="E6" s="18"/>
      <c r="F6" s="19"/>
    </row>
    <row r="7" spans="1:14" ht="15.75" thickBot="1" x14ac:dyDescent="0.3">
      <c r="A7" s="20" t="s">
        <v>5</v>
      </c>
      <c r="B7" s="41" t="s">
        <v>1</v>
      </c>
      <c r="C7" s="41" t="s">
        <v>2</v>
      </c>
      <c r="D7" s="41" t="s">
        <v>3</v>
      </c>
      <c r="E7" s="41" t="s">
        <v>4</v>
      </c>
      <c r="F7" s="21" t="s">
        <v>6</v>
      </c>
    </row>
    <row r="8" spans="1:14" ht="15.75" thickBot="1" x14ac:dyDescent="0.3">
      <c r="A8" s="13">
        <v>0</v>
      </c>
      <c r="B8" s="25">
        <f>F1/B1</f>
        <v>0.21357063403781976</v>
      </c>
      <c r="C8" s="26">
        <f>F2/C2</f>
        <v>-5.8148148148148389</v>
      </c>
      <c r="D8" s="26">
        <f>F3/D3</f>
        <v>-4.7696749089996236E-3</v>
      </c>
      <c r="E8" s="27">
        <f>F4/E4</f>
        <v>22.673494809688577</v>
      </c>
      <c r="F8" s="12"/>
      <c r="J8" s="17" t="s">
        <v>8</v>
      </c>
      <c r="K8" s="18"/>
      <c r="L8" s="18"/>
      <c r="M8" s="19"/>
    </row>
    <row r="9" spans="1:14" x14ac:dyDescent="0.25">
      <c r="A9" s="13">
        <v>1</v>
      </c>
      <c r="B9" s="24">
        <f>1/$B$1*($F$1-$C$1*C8-$D$1*D8-$E$1*E8)</f>
        <v>2.6965829415944724</v>
      </c>
      <c r="C9" s="22">
        <f>1/$C$2*($F$2-$B$2*B8-$D$2*D8-$E$2*E8)</f>
        <v>137.57575088659195</v>
      </c>
      <c r="D9" s="22">
        <f>1/$D$3*($F$3-$B$3*B8-$C$3*C8-$E$3*E8)</f>
        <v>-0.46130362462772007</v>
      </c>
      <c r="E9" s="23">
        <f>1/$E$4*($F$4-$B$4*B8-$C$4*C8-$D$4*D8)</f>
        <v>22.758873048622629</v>
      </c>
      <c r="F9" s="13" t="str">
        <f>IF(MAX(J9:M9)&lt;$H$1, "да", "нет")</f>
        <v>нет</v>
      </c>
      <c r="J9" s="6">
        <f>ABS(B9-B8)</f>
        <v>2.4830123075566526</v>
      </c>
      <c r="K9" s="7">
        <f>ABS(C9-C8)</f>
        <v>143.39056570140679</v>
      </c>
      <c r="L9" s="7">
        <f>ABS(D9-D8)</f>
        <v>0.45653394971872047</v>
      </c>
      <c r="M9" s="8">
        <f>ABS(E9-E8)</f>
        <v>8.5378238934051609E-2</v>
      </c>
    </row>
    <row r="10" spans="1:14" x14ac:dyDescent="0.25">
      <c r="A10" s="13">
        <v>2</v>
      </c>
      <c r="B10" s="24">
        <f>1/$B$1*($F$1-$C$1*C9-$D$1*D9-$E$1*E9)</f>
        <v>-1.578020377826439</v>
      </c>
      <c r="C10" s="22">
        <f>1/$C$2*($F$2-$B$2*B9-$D$2*D9-$E$2*E9)</f>
        <v>140.79440068707399</v>
      </c>
      <c r="D10" s="22">
        <f>1/$D$3*($F$3-$B$3*B9-$C$3*C9-$E$3*E9)</f>
        <v>-0.90756767703513852</v>
      </c>
      <c r="E10" s="23">
        <f>1/$E$4*($F$4-$B$4*B9-$C$4*C9-$D$4*D9)</f>
        <v>24.377413287556418</v>
      </c>
      <c r="F10" s="13" t="str">
        <f>IF(MAX(J10:M10)&lt;$H$1, "да", "нет")</f>
        <v>нет</v>
      </c>
      <c r="J10" s="6">
        <f t="shared" ref="J10:J24" si="0">ABS(B10-B9)</f>
        <v>4.2746033194209119</v>
      </c>
      <c r="K10" s="7">
        <f t="shared" ref="K10:K24" si="1">ABS(C10-C9)</f>
        <v>3.2186498004820407</v>
      </c>
      <c r="L10" s="7">
        <f t="shared" ref="L10:L24" si="2">ABS(D10-D9)</f>
        <v>0.44626405240741845</v>
      </c>
      <c r="M10" s="8">
        <f t="shared" ref="M10:M24" si="3">ABS(E10-E9)</f>
        <v>1.6185402389337895</v>
      </c>
    </row>
    <row r="11" spans="1:14" x14ac:dyDescent="0.25">
      <c r="A11" s="13">
        <v>3</v>
      </c>
      <c r="B11" s="24">
        <f t="shared" ref="B11:B12" si="4">1/$B$1*($F$1-$C$1*C10-$D$1*D10-$E$1*E10)</f>
        <v>-1.5074743193648057</v>
      </c>
      <c r="C11" s="22">
        <f t="shared" ref="C11:C12" si="5">1/$C$2*($F$2-$B$2*B10-$D$2*D10-$E$2*E10)</f>
        <v>153.08481712792315</v>
      </c>
      <c r="D11" s="22">
        <f t="shared" ref="D11:D12" si="6">1/$D$3*($F$3-$B$3*B10-$C$3*C10-$E$3*E10)</f>
        <v>-0.88400178911195126</v>
      </c>
      <c r="E11" s="23">
        <f t="shared" ref="E11:E12" si="7">1/$E$4*($F$4-$B$4*B10-$C$4*C10-$D$4*D10)</f>
        <v>23.271989260025947</v>
      </c>
      <c r="F11" s="13" t="str">
        <f t="shared" ref="F11:F29" si="8">IF(MAX(J11:M11)&lt;$H$1, "да", "нет")</f>
        <v>нет</v>
      </c>
      <c r="J11" s="6">
        <f t="shared" si="0"/>
        <v>7.054605846163331E-2</v>
      </c>
      <c r="K11" s="7">
        <f t="shared" si="1"/>
        <v>12.290416440849157</v>
      </c>
      <c r="L11" s="7">
        <f t="shared" si="2"/>
        <v>2.3565887923187256E-2</v>
      </c>
      <c r="M11" s="8">
        <f t="shared" si="3"/>
        <v>1.1054240275304714</v>
      </c>
    </row>
    <row r="12" spans="1:14" x14ac:dyDescent="0.25">
      <c r="A12" s="13">
        <v>4</v>
      </c>
      <c r="B12" s="24">
        <f t="shared" si="4"/>
        <v>-1.9874576455688677</v>
      </c>
      <c r="C12" s="22">
        <f t="shared" si="5"/>
        <v>145.97443319205561</v>
      </c>
      <c r="D12" s="22">
        <f t="shared" si="6"/>
        <v>-0.89699764665131287</v>
      </c>
      <c r="E12" s="23">
        <f t="shared" si="7"/>
        <v>23.277632241855553</v>
      </c>
      <c r="F12" s="13" t="str">
        <f t="shared" si="8"/>
        <v>нет</v>
      </c>
      <c r="J12" s="6">
        <f t="shared" si="0"/>
        <v>0.47998332620406203</v>
      </c>
      <c r="K12" s="7">
        <f t="shared" si="1"/>
        <v>7.1103839358675316</v>
      </c>
      <c r="L12" s="7">
        <f t="shared" si="2"/>
        <v>1.299585753936161E-2</v>
      </c>
      <c r="M12" s="8">
        <f t="shared" si="3"/>
        <v>5.6429818296059864E-3</v>
      </c>
    </row>
    <row r="13" spans="1:14" x14ac:dyDescent="0.25">
      <c r="A13" s="13">
        <v>5</v>
      </c>
      <c r="B13" s="24">
        <f>1/$B$1*($F$1-$C$1*C12-$D$1*D12-$E$1*E12)</f>
        <v>-1.7743335698958487</v>
      </c>
      <c r="C13" s="22">
        <f>1/$C$2*($F$2-$B$2*B12-$D$2*D12-$E$2*E12)</f>
        <v>146.040274277311</v>
      </c>
      <c r="D13" s="22">
        <f>1/$D$3*($F$3-$B$3*B12-$C$3*C12-$E$3*E12)</f>
        <v>-0.86954579698072243</v>
      </c>
      <c r="E13" s="23">
        <f>1/$E$4*($F$4-$B$4*B12-$C$4*C12-$D$4*D12)</f>
        <v>23.10291367282116</v>
      </c>
      <c r="F13" s="13" t="str">
        <f t="shared" si="8"/>
        <v>нет</v>
      </c>
      <c r="J13" s="6">
        <f t="shared" si="0"/>
        <v>0.21312407567301905</v>
      </c>
      <c r="K13" s="7">
        <f t="shared" si="1"/>
        <v>6.5841085255385678E-2</v>
      </c>
      <c r="L13" s="7">
        <f t="shared" si="2"/>
        <v>2.7451849670590445E-2</v>
      </c>
      <c r="M13" s="8">
        <f t="shared" si="3"/>
        <v>0.17471856903439331</v>
      </c>
    </row>
    <row r="14" spans="1:14" x14ac:dyDescent="0.25">
      <c r="A14" s="13">
        <v>6</v>
      </c>
      <c r="B14" s="24">
        <f t="shared" ref="B14:B18" si="9">1/$B$1*($F$1-$C$1*C13-$D$1*D13-$E$1*E13)</f>
        <v>-1.7942121524595058</v>
      </c>
      <c r="C14" s="22">
        <f t="shared" ref="C14:C18" si="10">1/$C$2*($F$2-$B$2*B13-$D$2*D13-$E$2*E13)</f>
        <v>144.80491825382913</v>
      </c>
      <c r="D14" s="22">
        <f t="shared" ref="D14:D18" si="11">1/$D$3*($F$3-$B$3*B13-$C$3*C13-$E$3*E13)</f>
        <v>-0.8694139196351689</v>
      </c>
      <c r="E14" s="23">
        <f t="shared" ref="E14:E18" si="12">1/$E$4*($F$4-$B$4*B13-$C$4*C13-$D$4*D13)</f>
        <v>23.151710956802471</v>
      </c>
      <c r="F14" s="13" t="str">
        <f t="shared" si="8"/>
        <v>нет</v>
      </c>
      <c r="J14" s="6">
        <f t="shared" si="0"/>
        <v>1.9878582563657154E-2</v>
      </c>
      <c r="K14" s="7">
        <f t="shared" si="1"/>
        <v>1.2353560234818701</v>
      </c>
      <c r="L14" s="7">
        <f t="shared" si="2"/>
        <v>1.318773455535327E-4</v>
      </c>
      <c r="M14" s="8">
        <f t="shared" si="3"/>
        <v>4.8797283981311779E-2</v>
      </c>
    </row>
    <row r="15" spans="1:14" x14ac:dyDescent="0.25">
      <c r="A15" s="13">
        <v>7</v>
      </c>
      <c r="B15" s="24">
        <f t="shared" si="9"/>
        <v>-1.7523241936979963</v>
      </c>
      <c r="C15" s="22">
        <f t="shared" si="10"/>
        <v>145.11104781767122</v>
      </c>
      <c r="D15" s="22">
        <f t="shared" si="11"/>
        <v>-0.86661874639181136</v>
      </c>
      <c r="E15" s="23">
        <f t="shared" si="12"/>
        <v>23.143071613416609</v>
      </c>
      <c r="F15" s="13" t="str">
        <f t="shared" si="8"/>
        <v>нет</v>
      </c>
      <c r="J15" s="6">
        <f t="shared" si="0"/>
        <v>4.1887958761509525E-2</v>
      </c>
      <c r="K15" s="7">
        <f t="shared" si="1"/>
        <v>0.30612956384209156</v>
      </c>
      <c r="L15" s="7">
        <f t="shared" si="2"/>
        <v>2.7951732433575405E-3</v>
      </c>
      <c r="M15" s="8">
        <f t="shared" si="3"/>
        <v>8.6393433858624746E-3</v>
      </c>
    </row>
    <row r="16" spans="1:14" x14ac:dyDescent="0.25">
      <c r="A16" s="13">
        <v>8</v>
      </c>
      <c r="B16" s="24">
        <f t="shared" si="9"/>
        <v>-1.7623646365859469</v>
      </c>
      <c r="C16" s="22">
        <f t="shared" si="10"/>
        <v>145.04480501222864</v>
      </c>
      <c r="D16" s="22">
        <f t="shared" si="11"/>
        <v>-0.86795543772343486</v>
      </c>
      <c r="E16" s="23">
        <f t="shared" si="12"/>
        <v>23.156067084268685</v>
      </c>
      <c r="F16" s="13" t="str">
        <f t="shared" si="8"/>
        <v>нет</v>
      </c>
      <c r="J16" s="6">
        <f t="shared" si="0"/>
        <v>1.0040442887950585E-2</v>
      </c>
      <c r="K16" s="7">
        <f t="shared" si="1"/>
        <v>6.624280544258454E-2</v>
      </c>
      <c r="L16" s="7">
        <f t="shared" si="2"/>
        <v>1.3366913316235074E-3</v>
      </c>
      <c r="M16" s="8">
        <f t="shared" si="3"/>
        <v>1.2995470852075641E-2</v>
      </c>
    </row>
    <row r="17" spans="1:13" x14ac:dyDescent="0.25">
      <c r="A17" s="13">
        <v>9</v>
      </c>
      <c r="B17" s="24">
        <f t="shared" si="9"/>
        <v>-1.7590557534561173</v>
      </c>
      <c r="C17" s="22">
        <f t="shared" si="10"/>
        <v>145.13335981018145</v>
      </c>
      <c r="D17" s="22">
        <f t="shared" si="11"/>
        <v>-0.8678815509613248</v>
      </c>
      <c r="E17" s="23">
        <f t="shared" si="12"/>
        <v>23.153783697733605</v>
      </c>
      <c r="F17" s="13" t="str">
        <f t="shared" si="8"/>
        <v>нет</v>
      </c>
      <c r="J17" s="6">
        <f t="shared" si="0"/>
        <v>3.3088831298295762E-3</v>
      </c>
      <c r="K17" s="7">
        <f t="shared" si="1"/>
        <v>8.8554797952809849E-2</v>
      </c>
      <c r="L17" s="7">
        <f t="shared" si="2"/>
        <v>7.388676211006473E-5</v>
      </c>
      <c r="M17" s="8">
        <f t="shared" si="3"/>
        <v>2.2833865350797566E-3</v>
      </c>
    </row>
    <row r="18" spans="1:13" x14ac:dyDescent="0.25">
      <c r="A18" s="13">
        <v>10</v>
      </c>
      <c r="B18" s="24">
        <f t="shared" si="9"/>
        <v>-1.7619350870093278</v>
      </c>
      <c r="C18" s="22">
        <f t="shared" si="10"/>
        <v>145.11880077991927</v>
      </c>
      <c r="D18" s="22">
        <f t="shared" si="11"/>
        <v>-0.868136259422011</v>
      </c>
      <c r="E18" s="23">
        <f t="shared" si="12"/>
        <v>23.155031679179579</v>
      </c>
      <c r="F18" s="13" t="str">
        <f t="shared" si="8"/>
        <v>нет</v>
      </c>
      <c r="J18" s="6">
        <f t="shared" si="0"/>
        <v>2.8793335532104614E-3</v>
      </c>
      <c r="K18" s="7">
        <f t="shared" si="1"/>
        <v>1.4559030262176975E-2</v>
      </c>
      <c r="L18" s="7">
        <f t="shared" si="2"/>
        <v>2.5470846068620379E-4</v>
      </c>
      <c r="M18" s="8">
        <f t="shared" si="3"/>
        <v>1.2479814459744887E-3</v>
      </c>
    </row>
    <row r="19" spans="1:13" x14ac:dyDescent="0.25">
      <c r="A19" s="13">
        <v>11</v>
      </c>
      <c r="B19" s="24">
        <f t="shared" ref="B19:B21" si="13">1/$B$1*($F$1-$C$1*C18-$D$1*D18-$E$1*E18)</f>
        <v>-1.7613718066061015</v>
      </c>
      <c r="C19" s="22">
        <f t="shared" ref="C19:C21" si="14">1/$C$2*($F$2-$B$2*B18-$D$2*D18-$E$2*E18)</f>
        <v>145.12782841819489</v>
      </c>
      <c r="D19" s="22">
        <f t="shared" ref="D19:D21" si="15">1/$D$3*($F$3-$B$3*B18-$C$3*C18-$E$3*E18)</f>
        <v>-0.86807628771053391</v>
      </c>
      <c r="E19" s="23">
        <f t="shared" ref="E19:E21" si="16">1/$E$4*($F$4-$B$4*B18-$C$4*C18-$D$4*D18)</f>
        <v>23.154219965986691</v>
      </c>
      <c r="F19" s="13" t="str">
        <f t="shared" si="8"/>
        <v>нет</v>
      </c>
      <c r="J19" s="6">
        <f t="shared" si="0"/>
        <v>5.6328040322628503E-4</v>
      </c>
      <c r="K19" s="7">
        <f t="shared" si="1"/>
        <v>9.0276382756258045E-3</v>
      </c>
      <c r="L19" s="7">
        <f t="shared" si="2"/>
        <v>5.9971711477091461E-5</v>
      </c>
      <c r="M19" s="8">
        <f t="shared" si="3"/>
        <v>8.1171319288841914E-4</v>
      </c>
    </row>
    <row r="20" spans="1:13" x14ac:dyDescent="0.25">
      <c r="A20" s="13">
        <v>12</v>
      </c>
      <c r="B20" s="24">
        <f t="shared" si="13"/>
        <v>-1.7617245226243505</v>
      </c>
      <c r="C20" s="22">
        <f t="shared" si="14"/>
        <v>145.12241913322342</v>
      </c>
      <c r="D20" s="22">
        <f t="shared" si="15"/>
        <v>-0.86809376068353528</v>
      </c>
      <c r="E20" s="23">
        <f t="shared" si="16"/>
        <v>23.154369929938934</v>
      </c>
      <c r="F20" s="13" t="str">
        <f t="shared" si="8"/>
        <v>нет</v>
      </c>
      <c r="J20" s="6">
        <f t="shared" si="0"/>
        <v>3.5271601824904408E-4</v>
      </c>
      <c r="K20" s="7">
        <f t="shared" si="1"/>
        <v>5.4092849714777458E-3</v>
      </c>
      <c r="L20" s="7">
        <f t="shared" si="2"/>
        <v>1.7472973001364522E-5</v>
      </c>
      <c r="M20" s="8">
        <f t="shared" si="3"/>
        <v>1.4996395224287085E-4</v>
      </c>
    </row>
    <row r="21" spans="1:13" x14ac:dyDescent="0.25">
      <c r="A21" s="13">
        <v>13</v>
      </c>
      <c r="B21" s="24">
        <f t="shared" si="13"/>
        <v>-1.7615475184130363</v>
      </c>
      <c r="C21" s="22">
        <f t="shared" si="14"/>
        <v>145.12343228910197</v>
      </c>
      <c r="D21" s="22">
        <f t="shared" si="15"/>
        <v>-0.86807608670651382</v>
      </c>
      <c r="E21" s="23">
        <f t="shared" si="16"/>
        <v>23.154251257032449</v>
      </c>
      <c r="F21" s="13" t="str">
        <f t="shared" si="8"/>
        <v>нет</v>
      </c>
      <c r="J21" s="6">
        <f t="shared" si="0"/>
        <v>1.7700421131428001E-4</v>
      </c>
      <c r="K21" s="7">
        <f t="shared" si="1"/>
        <v>1.013155878553107E-3</v>
      </c>
      <c r="L21" s="7">
        <f t="shared" si="2"/>
        <v>1.7673977021459564E-5</v>
      </c>
      <c r="M21" s="8">
        <f t="shared" si="3"/>
        <v>1.1867290648481799E-4</v>
      </c>
    </row>
    <row r="22" spans="1:13" x14ac:dyDescent="0.25">
      <c r="A22" s="13">
        <v>14</v>
      </c>
      <c r="B22" s="24">
        <f t="shared" ref="B22:B24" si="17">1/$B$1*($F$1-$C$1*C21-$D$1*D21-$E$1*E21)</f>
        <v>-1.7615899580229968</v>
      </c>
      <c r="C22" s="22">
        <f t="shared" ref="C22:C24" si="18">1/$C$2*($F$2-$B$2*B21-$D$2*D21-$E$2*E21)</f>
        <v>145.12260116648636</v>
      </c>
      <c r="D22" s="22">
        <f t="shared" ref="D22:D24" si="19">1/$D$3*($F$3-$B$3*B21-$C$3*C21-$E$3*E21)</f>
        <v>-0.86807923887669203</v>
      </c>
      <c r="E22" s="23">
        <f t="shared" ref="E22:E24" si="20">1/$E$4*($F$4-$B$4*B21-$C$4*C21-$D$4*D21)</f>
        <v>23.154298726563532</v>
      </c>
      <c r="F22" s="13" t="str">
        <f t="shared" si="8"/>
        <v>нет</v>
      </c>
      <c r="J22" s="6">
        <f t="shared" si="0"/>
        <v>4.2439609960531754E-5</v>
      </c>
      <c r="K22" s="7">
        <f t="shared" si="1"/>
        <v>8.3112261560813749E-4</v>
      </c>
      <c r="L22" s="7">
        <f t="shared" si="2"/>
        <v>3.1521701782111222E-6</v>
      </c>
      <c r="M22" s="8">
        <f t="shared" si="3"/>
        <v>4.7469531082811045E-5</v>
      </c>
    </row>
    <row r="23" spans="1:13" x14ac:dyDescent="0.25">
      <c r="A23" s="13">
        <v>15</v>
      </c>
      <c r="B23" s="24">
        <f t="shared" si="17"/>
        <v>-1.7615602718997314</v>
      </c>
      <c r="C23" s="22">
        <f t="shared" si="18"/>
        <v>145.12291478847106</v>
      </c>
      <c r="D23" s="22">
        <f t="shared" si="19"/>
        <v>-0.86807721141307126</v>
      </c>
      <c r="E23" s="23">
        <f t="shared" si="20"/>
        <v>23.154285640607434</v>
      </c>
      <c r="F23" s="13" t="str">
        <f t="shared" si="8"/>
        <v>нет</v>
      </c>
      <c r="J23" s="6">
        <f t="shared" si="0"/>
        <v>2.9686123265371123E-5</v>
      </c>
      <c r="K23" s="7">
        <f t="shared" si="1"/>
        <v>3.1362198470219482E-4</v>
      </c>
      <c r="L23" s="7">
        <f t="shared" si="2"/>
        <v>2.0274636207684438E-6</v>
      </c>
      <c r="M23" s="8">
        <f t="shared" si="3"/>
        <v>1.3085956098279894E-5</v>
      </c>
    </row>
    <row r="24" spans="1:13" x14ac:dyDescent="0.25">
      <c r="A24" s="13">
        <v>16</v>
      </c>
      <c r="B24" s="35">
        <f t="shared" si="17"/>
        <v>-1.7615709858695399</v>
      </c>
      <c r="C24" s="36">
        <f t="shared" si="18"/>
        <v>145.12282356715252</v>
      </c>
      <c r="D24" s="36">
        <f t="shared" si="19"/>
        <v>-0.86807828821404898</v>
      </c>
      <c r="E24" s="37">
        <f t="shared" si="20"/>
        <v>23.154294851571944</v>
      </c>
      <c r="F24" s="13" t="str">
        <f t="shared" si="8"/>
        <v>нет</v>
      </c>
      <c r="J24" s="28">
        <f t="shared" si="0"/>
        <v>1.0713969808451296E-5</v>
      </c>
      <c r="K24" s="7">
        <f t="shared" si="1"/>
        <v>9.1221318541556684E-5</v>
      </c>
      <c r="L24" s="7">
        <f t="shared" si="2"/>
        <v>1.0768009777173404E-6</v>
      </c>
      <c r="M24" s="8">
        <f t="shared" si="3"/>
        <v>9.2109645102311788E-6</v>
      </c>
    </row>
    <row r="25" spans="1:13" x14ac:dyDescent="0.25">
      <c r="A25" s="13">
        <v>17</v>
      </c>
      <c r="B25" s="35">
        <f t="shared" ref="B25:B29" si="21">1/$B$1*($F$1-$C$1*C24-$D$1*D24-$E$1*E24)</f>
        <v>-1.7615673170432111</v>
      </c>
      <c r="C25" s="36">
        <f t="shared" ref="C25:C29" si="22">1/$C$2*($F$2-$B$2*B24-$D$2*D24-$E$2*E24)</f>
        <v>145.12288673240309</v>
      </c>
      <c r="D25" s="36">
        <f t="shared" ref="D25:D29" si="23">1/$D$3*($F$3-$B$3*B24-$C$3*C24-$E$3*E24)</f>
        <v>-0.86807805476617184</v>
      </c>
      <c r="E25" s="37">
        <f t="shared" ref="E25:E29" si="24">1/$E$4*($F$4-$B$4*B24-$C$4*C24-$D$4*D24)</f>
        <v>23.154291968788055</v>
      </c>
      <c r="F25" s="33" t="str">
        <f t="shared" si="8"/>
        <v>нет</v>
      </c>
      <c r="J25" s="28">
        <f t="shared" ref="J25:J29" si="25">ABS(B25-B24)</f>
        <v>3.6688263287398826E-6</v>
      </c>
      <c r="K25" s="7">
        <f t="shared" ref="K25:K29" si="26">ABS(C25-C24)</f>
        <v>6.3165250566044051E-5</v>
      </c>
      <c r="L25" s="7">
        <f t="shared" ref="L25:L29" si="27">ABS(D25-D24)</f>
        <v>2.334478771404136E-7</v>
      </c>
      <c r="M25" s="8">
        <f t="shared" ref="M25:M29" si="28">ABS(E25-E24)</f>
        <v>2.8827838889355917E-6</v>
      </c>
    </row>
    <row r="26" spans="1:13" x14ac:dyDescent="0.25">
      <c r="A26" s="13">
        <v>18</v>
      </c>
      <c r="B26" s="35">
        <f t="shared" si="21"/>
        <v>-1.7615694993320201</v>
      </c>
      <c r="C26" s="36">
        <f t="shared" si="22"/>
        <v>145.12286755033881</v>
      </c>
      <c r="D26" s="36">
        <f t="shared" si="23"/>
        <v>-0.86807823073787627</v>
      </c>
      <c r="E26" s="37">
        <f t="shared" si="24"/>
        <v>23.154293143223445</v>
      </c>
      <c r="F26" s="33" t="str">
        <f t="shared" si="8"/>
        <v>нет</v>
      </c>
      <c r="J26" s="28">
        <f t="shared" si="25"/>
        <v>2.1822888089939596E-6</v>
      </c>
      <c r="K26" s="7">
        <f t="shared" si="26"/>
        <v>1.9182064278311373E-5</v>
      </c>
      <c r="L26" s="7">
        <f t="shared" si="27"/>
        <v>1.7597170443028887E-7</v>
      </c>
      <c r="M26" s="8">
        <f t="shared" si="28"/>
        <v>1.1744353898279769E-6</v>
      </c>
    </row>
    <row r="27" spans="1:13" ht="15.75" thickBot="1" x14ac:dyDescent="0.3">
      <c r="A27" s="14">
        <v>19</v>
      </c>
      <c r="B27" s="29">
        <f t="shared" si="21"/>
        <v>-1.7615688057163696</v>
      </c>
      <c r="C27" s="30">
        <f t="shared" si="22"/>
        <v>145.12287574517782</v>
      </c>
      <c r="D27" s="30">
        <f t="shared" si="23"/>
        <v>-0.86807816694811946</v>
      </c>
      <c r="E27" s="31">
        <f t="shared" si="24"/>
        <v>23.154292501874206</v>
      </c>
      <c r="F27" s="34" t="str">
        <f t="shared" si="8"/>
        <v>да</v>
      </c>
      <c r="J27" s="32">
        <f t="shared" si="25"/>
        <v>6.9361565047110219E-7</v>
      </c>
      <c r="K27" s="10">
        <f t="shared" si="26"/>
        <v>8.1948390118213865E-6</v>
      </c>
      <c r="L27" s="10">
        <f t="shared" si="27"/>
        <v>6.3789756810095355E-8</v>
      </c>
      <c r="M27" s="11">
        <f t="shared" si="28"/>
        <v>6.4134923860592608E-7</v>
      </c>
    </row>
    <row r="33" spans="1:13" ht="15.75" thickBot="1" x14ac:dyDescent="0.3"/>
    <row r="34" spans="1:13" ht="15.75" thickBot="1" x14ac:dyDescent="0.3">
      <c r="A34" s="17" t="s">
        <v>10</v>
      </c>
      <c r="B34" s="18"/>
      <c r="C34" s="18"/>
      <c r="D34" s="18"/>
      <c r="E34" s="18"/>
      <c r="F34" s="19"/>
    </row>
    <row r="35" spans="1:13" ht="15.75" thickBot="1" x14ac:dyDescent="0.3">
      <c r="A35" s="20" t="s">
        <v>5</v>
      </c>
      <c r="B35" s="41" t="s">
        <v>1</v>
      </c>
      <c r="C35" s="41" t="s">
        <v>2</v>
      </c>
      <c r="D35" s="41" t="s">
        <v>3</v>
      </c>
      <c r="E35" s="41" t="s">
        <v>4</v>
      </c>
      <c r="F35" s="21" t="s">
        <v>6</v>
      </c>
    </row>
    <row r="36" spans="1:13" ht="15.75" thickBot="1" x14ac:dyDescent="0.3">
      <c r="A36" s="12">
        <v>0</v>
      </c>
      <c r="B36" s="25">
        <f>F1/B1</f>
        <v>0.21357063403781976</v>
      </c>
      <c r="C36" s="26">
        <f>F2/C2</f>
        <v>-5.8148148148148389</v>
      </c>
      <c r="D36" s="26">
        <f>F3/D3</f>
        <v>-4.7696749089996236E-3</v>
      </c>
      <c r="E36" s="27">
        <f>F4/E4</f>
        <v>22.673494809688577</v>
      </c>
      <c r="F36" s="13"/>
      <c r="J36" s="17" t="s">
        <v>8</v>
      </c>
      <c r="K36" s="18"/>
      <c r="L36" s="18"/>
      <c r="M36" s="19"/>
    </row>
    <row r="37" spans="1:13" x14ac:dyDescent="0.25">
      <c r="A37" s="13">
        <v>1</v>
      </c>
      <c r="B37" s="24">
        <f>1/$B$1*($F$1-$C$1*C36-$D$1*D36-$E$1*E36)</f>
        <v>2.6965829415944724</v>
      </c>
      <c r="C37" s="22">
        <f>1/$C$2*($F$2-$B$2*B37-$D$2*D36-$E$2*E36)</f>
        <v>137.78358821307631</v>
      </c>
      <c r="D37" s="22">
        <f>1/$D$3*($F$3-$B$3*B37-$C$3*C37-$E$3*E36)</f>
        <v>-0.90638755723242892</v>
      </c>
      <c r="E37" s="23">
        <f>1/$E$4*($F$4-$B$4*B37-$C$4*C37-$D$4*D37)</f>
        <v>24.929815984335928</v>
      </c>
      <c r="F37" s="13" t="str">
        <f>IF(MAX(J37:M37)&lt;$H$1, "да", "нет")</f>
        <v>нет</v>
      </c>
      <c r="J37" s="6">
        <f>ABS(B37-B36)</f>
        <v>2.4830123075566526</v>
      </c>
      <c r="K37" s="6">
        <f>ABS(C37-C36)</f>
        <v>143.59840302789115</v>
      </c>
      <c r="L37" s="6">
        <f>ABS(D37-D36)</f>
        <v>0.90161788232342932</v>
      </c>
      <c r="M37" s="13">
        <f>ABS(E37-E36)</f>
        <v>2.2563211746473506</v>
      </c>
    </row>
    <row r="38" spans="1:13" x14ac:dyDescent="0.25">
      <c r="A38" s="13">
        <v>2</v>
      </c>
      <c r="B38" s="24">
        <f>1/$B$1*($F$1-$C$1*C37-$D$1*D37-$E$1*E37)</f>
        <v>-1.3612407422105359</v>
      </c>
      <c r="C38" s="22">
        <f>1/$C$2*($F$2-$B$2*B38-$D$2*D37-$E$2*E37)</f>
        <v>156.58898748380415</v>
      </c>
      <c r="D38" s="22">
        <f>1/$D$3*($F$3-$B$3*B38-$C$3*C38-$E$3*E37)</f>
        <v>-0.94352796285937501</v>
      </c>
      <c r="E38" s="23">
        <f>1/$E$4*($F$4-$B$4*B38-$C$4*C38-$D$4*D38)</f>
        <v>23.410451014873647</v>
      </c>
      <c r="F38" s="13" t="str">
        <f>IF(MAX(J38:M38)&lt;$H$1, "да", "нет")</f>
        <v>нет</v>
      </c>
      <c r="J38" s="6">
        <f t="shared" ref="J38:J49" si="29">ABS(B38-B37)</f>
        <v>4.0578236838050081</v>
      </c>
      <c r="K38" s="6">
        <f t="shared" ref="K38:K49" si="30">ABS(C38-C37)</f>
        <v>18.805399270727833</v>
      </c>
      <c r="L38" s="6">
        <f t="shared" ref="L38:L49" si="31">ABS(D38-D37)</f>
        <v>3.7140405626946094E-2</v>
      </c>
      <c r="M38" s="13">
        <f t="shared" ref="M38:M49" si="32">ABS(E38-E37)</f>
        <v>1.5193649694622806</v>
      </c>
    </row>
    <row r="39" spans="1:13" x14ac:dyDescent="0.25">
      <c r="A39" s="13">
        <v>3</v>
      </c>
      <c r="B39" s="24">
        <f>1/$B$1*($F$1-$C$1*C38-$D$1*D38-$E$1*E38)</f>
        <v>-2.0778256383144256</v>
      </c>
      <c r="C39" s="22">
        <f>1/$C$2*($F$2-$B$2*B39-$D$2*D38-$E$2*E38)</f>
        <v>147.12426958476397</v>
      </c>
      <c r="D39" s="22">
        <f>1/$D$3*($F$3-$B$3*B39-$C$3*C39-$E$3*E38)</f>
        <v>-0.8741534672472725</v>
      </c>
      <c r="E39" s="23">
        <f>1/$E$4*($F$4-$B$4*B39-$C$4*C39-$D$4*D39)</f>
        <v>23.04014942765631</v>
      </c>
      <c r="F39" s="13" t="str">
        <f t="shared" ref="F39:F57" si="33">IF(MAX(J39:M39)&lt;$H$1, "да", "нет")</f>
        <v>нет</v>
      </c>
      <c r="J39" s="6">
        <f t="shared" si="29"/>
        <v>0.71658489610388965</v>
      </c>
      <c r="K39" s="6">
        <f t="shared" si="30"/>
        <v>9.4647178990401812</v>
      </c>
      <c r="L39" s="6">
        <f t="shared" si="31"/>
        <v>6.9374495612102516E-2</v>
      </c>
      <c r="M39" s="13">
        <f t="shared" si="32"/>
        <v>0.37030158721733741</v>
      </c>
    </row>
    <row r="40" spans="1:13" x14ac:dyDescent="0.25">
      <c r="A40" s="13">
        <v>4</v>
      </c>
      <c r="B40" s="24">
        <f>1/$B$1*($F$1-$C$1*C39-$D$1*D39-$E$1*E39)</f>
        <v>-1.8329801883863661</v>
      </c>
      <c r="C40" s="22">
        <f>1/$C$2*($F$2-$B$2*B40-$D$2*D39-$E$2*E39)</f>
        <v>144.42813925106339</v>
      </c>
      <c r="D40" s="22">
        <f>1/$D$3*($F$3-$B$3*B40-$C$3*C40-$E$3*E39)</f>
        <v>-0.86264030724206198</v>
      </c>
      <c r="E40" s="23">
        <f>1/$E$4*($F$4-$B$4*B40-$C$4*C40-$D$4*D40)</f>
        <v>23.119372313592315</v>
      </c>
      <c r="F40" s="13" t="str">
        <f t="shared" si="33"/>
        <v>нет</v>
      </c>
      <c r="J40" s="6">
        <f t="shared" si="29"/>
        <v>0.24484544992805946</v>
      </c>
      <c r="K40" s="6">
        <f t="shared" si="30"/>
        <v>2.6961303337005802</v>
      </c>
      <c r="L40" s="6">
        <f t="shared" si="31"/>
        <v>1.1513160005210521E-2</v>
      </c>
      <c r="M40" s="13">
        <f t="shared" si="32"/>
        <v>7.9222885936005127E-2</v>
      </c>
    </row>
    <row r="41" spans="1:13" x14ac:dyDescent="0.25">
      <c r="A41" s="13">
        <v>5</v>
      </c>
      <c r="B41" s="24">
        <f>1/$B$1*($F$1-$C$1*C40-$D$1*D40-$E$1*E40)</f>
        <v>-1.7443864410171743</v>
      </c>
      <c r="C41" s="22">
        <f>1/$C$2*($F$2-$B$2*B41-$D$2*D40-$E$2*E40)</f>
        <v>144.87410352125485</v>
      </c>
      <c r="D41" s="22">
        <f>1/$D$3*($F$3-$B$3*B41-$C$3*C41-$E$3*E40)</f>
        <v>-0.86691649243796454</v>
      </c>
      <c r="E41" s="23">
        <f>1/$E$4*($F$4-$B$4*B41-$C$4*C41-$D$4*D41)</f>
        <v>23.159377154898511</v>
      </c>
      <c r="F41" s="13" t="str">
        <f t="shared" si="33"/>
        <v>нет</v>
      </c>
      <c r="J41" s="6">
        <f t="shared" si="29"/>
        <v>8.8593747369191789E-2</v>
      </c>
      <c r="K41" s="6">
        <f t="shared" si="30"/>
        <v>0.44596427019146745</v>
      </c>
      <c r="L41" s="6">
        <f t="shared" si="31"/>
        <v>4.2761851959025599E-3</v>
      </c>
      <c r="M41" s="13">
        <f t="shared" si="32"/>
        <v>4.0004841306195971E-2</v>
      </c>
    </row>
    <row r="42" spans="1:13" x14ac:dyDescent="0.25">
      <c r="A42" s="13">
        <v>6</v>
      </c>
      <c r="B42" s="24">
        <f>1/$B$1*($F$1-$C$1*C41-$D$1*D41-$E$1*E41)</f>
        <v>-1.7536216174386823</v>
      </c>
      <c r="C42" s="22">
        <f>1/$C$2*($F$2-$B$2*B42-$D$2*D41-$E$2*E41)</f>
        <v>145.1493952478024</v>
      </c>
      <c r="D42" s="22">
        <f>1/$D$3*($F$3-$B$3*B42-$C$3*C42-$E$3*E41)</f>
        <v>-0.86838170639424339</v>
      </c>
      <c r="E42" s="23">
        <f>1/$E$4*($F$4-$B$4*B42-$C$4*C42-$D$4*D42)</f>
        <v>23.157773754680157</v>
      </c>
      <c r="F42" s="13" t="str">
        <f t="shared" si="33"/>
        <v>нет</v>
      </c>
      <c r="J42" s="6">
        <f t="shared" si="29"/>
        <v>9.2351764215079513E-3</v>
      </c>
      <c r="K42" s="6">
        <f t="shared" si="30"/>
        <v>0.2752917265475503</v>
      </c>
      <c r="L42" s="6">
        <f t="shared" si="31"/>
        <v>1.4652139562788546E-3</v>
      </c>
      <c r="M42" s="13">
        <f t="shared" si="32"/>
        <v>1.6034002183538121E-3</v>
      </c>
    </row>
    <row r="43" spans="1:13" x14ac:dyDescent="0.25">
      <c r="A43" s="13">
        <v>7</v>
      </c>
      <c r="B43" s="24">
        <f>1/$B$1*($F$1-$C$1*C42-$D$1*D42-$E$1*E42)</f>
        <v>-1.7620058121305802</v>
      </c>
      <c r="C43" s="22">
        <f>1/$C$2*($F$2-$B$2*B43-$D$2*D42-$E$2*E42)</f>
        <v>145.14648701336884</v>
      </c>
      <c r="D43" s="22">
        <f>1/$D$3*($F$3-$B$3*B43-$C$3*C43-$E$3*E42)</f>
        <v>-0.86821039416054957</v>
      </c>
      <c r="E43" s="23">
        <f>1/$E$4*($F$4-$B$4*B43-$C$4*C43-$D$4*D43)</f>
        <v>23.154301298622141</v>
      </c>
      <c r="F43" s="13" t="str">
        <f t="shared" si="33"/>
        <v>нет</v>
      </c>
      <c r="J43" s="6">
        <f t="shared" si="29"/>
        <v>8.3841946918978838E-3</v>
      </c>
      <c r="K43" s="6">
        <f t="shared" si="30"/>
        <v>2.9082344335620292E-3</v>
      </c>
      <c r="L43" s="6">
        <f t="shared" si="31"/>
        <v>1.7131223369382109E-4</v>
      </c>
      <c r="M43" s="13">
        <f t="shared" si="32"/>
        <v>3.4724560580166042E-3</v>
      </c>
    </row>
    <row r="44" spans="1:13" x14ac:dyDescent="0.25">
      <c r="A44" s="13">
        <v>8</v>
      </c>
      <c r="B44" s="24">
        <f>1/$B$1*($F$1-$C$1*C43-$D$1*D43-$E$1*E43)</f>
        <v>-1.76227328352347</v>
      </c>
      <c r="C44" s="22">
        <f>1/$C$2*($F$2-$B$2*B44-$D$2*D43-$E$2*E43)</f>
        <v>145.1235837428398</v>
      </c>
      <c r="D44" s="22">
        <f>1/$D$3*($F$3-$B$3*B44-$C$3*C44-$E$3*E43)</f>
        <v>-0.86806946308224753</v>
      </c>
      <c r="E44" s="23">
        <f>1/$E$4*($F$4-$B$4*B44-$C$4*C44-$D$4*D44)</f>
        <v>23.154008565734451</v>
      </c>
      <c r="F44" s="13" t="str">
        <f t="shared" si="33"/>
        <v>нет</v>
      </c>
      <c r="J44" s="6">
        <f t="shared" si="29"/>
        <v>2.6747139288985089E-4</v>
      </c>
      <c r="K44" s="6">
        <f t="shared" si="30"/>
        <v>2.2903270529042175E-2</v>
      </c>
      <c r="L44" s="6">
        <f t="shared" si="31"/>
        <v>1.4093107830204232E-4</v>
      </c>
      <c r="M44" s="13">
        <f t="shared" si="32"/>
        <v>2.9273288769005035E-4</v>
      </c>
    </row>
    <row r="45" spans="1:13" x14ac:dyDescent="0.25">
      <c r="A45" s="13">
        <v>9</v>
      </c>
      <c r="B45" s="24">
        <f>1/$B$1*($F$1-$C$1*C44-$D$1*D44-$E$1*E44)</f>
        <v>-1.7616192295807516</v>
      </c>
      <c r="C45" s="22">
        <f>1/$C$2*($F$2-$B$2*B45-$D$2*D44-$E$2*E44)</f>
        <v>145.12102496469905</v>
      </c>
      <c r="D45" s="22">
        <f>1/$D$3*($F$3-$B$3*B45-$C$3*C45-$E$3*E44)</f>
        <v>-0.86806628391642504</v>
      </c>
      <c r="E45" s="23">
        <f>1/$E$4*($F$4-$B$4*B45-$C$4*C45-$D$4*D45)</f>
        <v>23.154257232618978</v>
      </c>
      <c r="F45" s="13" t="str">
        <f t="shared" si="33"/>
        <v>нет</v>
      </c>
      <c r="J45" s="6">
        <f t="shared" si="29"/>
        <v>6.5405394271844663E-4</v>
      </c>
      <c r="K45" s="6">
        <f t="shared" si="30"/>
        <v>2.558778140752338E-3</v>
      </c>
      <c r="L45" s="6">
        <f t="shared" si="31"/>
        <v>3.1791658224866737E-6</v>
      </c>
      <c r="M45" s="13">
        <f t="shared" si="32"/>
        <v>2.4866688452718222E-4</v>
      </c>
    </row>
    <row r="46" spans="1:13" x14ac:dyDescent="0.25">
      <c r="A46" s="13">
        <v>10</v>
      </c>
      <c r="B46" s="24">
        <f>1/$B$1*($F$1-$C$1*C45-$D$1*D45-$E$1*E45)</f>
        <v>-1.7615174479832982</v>
      </c>
      <c r="C46" s="22">
        <f>1/$C$2*($F$2-$B$2*B46-$D$2*D45-$E$2*E45)</f>
        <v>145.12258840396962</v>
      </c>
      <c r="D46" s="22">
        <f>1/$D$3*($F$3-$B$3*B46-$C$3*C46-$E$3*E45)</f>
        <v>-0.86807743880806454</v>
      </c>
      <c r="E46" s="23">
        <f>1/$E$4*($F$4-$B$4*B46-$C$4*C46-$D$4*D46)</f>
        <v>23.15431157683345</v>
      </c>
      <c r="F46" s="13" t="str">
        <f t="shared" si="33"/>
        <v>нет</v>
      </c>
      <c r="J46" s="6">
        <f t="shared" si="29"/>
        <v>1.0178159745333204E-4</v>
      </c>
      <c r="K46" s="6">
        <f t="shared" si="30"/>
        <v>1.5634392705692335E-3</v>
      </c>
      <c r="L46" s="6">
        <f t="shared" si="31"/>
        <v>1.1154891639497677E-5</v>
      </c>
      <c r="M46" s="13">
        <f t="shared" si="32"/>
        <v>5.434421447247928E-5</v>
      </c>
    </row>
    <row r="47" spans="1:13" x14ac:dyDescent="0.25">
      <c r="A47" s="13">
        <v>11</v>
      </c>
      <c r="B47" s="24">
        <f>1/$B$1*($F$1-$C$1*C46-$D$1*D46-$E$1*E46)</f>
        <v>-1.7615585893716621</v>
      </c>
      <c r="C47" s="22">
        <f>1/$C$2*($F$2-$B$2*B47-$D$2*D46-$E$2*E46)</f>
        <v>145.12298891336727</v>
      </c>
      <c r="D47" s="22">
        <f>1/$D$3*($F$3-$B$3*B47-$C$3*C47-$E$3*E46)</f>
        <v>-0.86807906145320612</v>
      </c>
      <c r="E47" s="23">
        <f>1/$E$4*($F$4-$B$4*B47-$C$4*C47-$D$4*D47)</f>
        <v>23.15429784605621</v>
      </c>
      <c r="F47" s="13" t="str">
        <f t="shared" si="33"/>
        <v>нет</v>
      </c>
      <c r="J47" s="6">
        <f t="shared" si="29"/>
        <v>4.1141388363863385E-5</v>
      </c>
      <c r="K47" s="6">
        <f t="shared" si="30"/>
        <v>4.0050939765023941E-4</v>
      </c>
      <c r="L47" s="6">
        <f t="shared" si="31"/>
        <v>1.6226451415857213E-6</v>
      </c>
      <c r="M47" s="13">
        <f t="shared" si="32"/>
        <v>1.3730777240539283E-5</v>
      </c>
    </row>
    <row r="48" spans="1:13" x14ac:dyDescent="0.25">
      <c r="A48" s="13">
        <v>12</v>
      </c>
      <c r="B48" s="24">
        <f>1/$B$1*($F$1-$C$1*C47-$D$1*D47-$E$1*E47)</f>
        <v>-1.761571950166724</v>
      </c>
      <c r="C48" s="22">
        <f>1/$C$2*($F$2-$B$2*B48-$D$2*D47-$E$2*E47)</f>
        <v>145.12290976871134</v>
      </c>
      <c r="D48" s="22">
        <f>1/$D$3*($F$3-$B$3*B48-$C$3*C48-$E$3*E47)</f>
        <v>-0.86807834595765898</v>
      </c>
      <c r="E48" s="23">
        <f>1/$E$4*($F$4-$B$4*B48-$C$4*C48-$D$4*D48)</f>
        <v>23.154291718102954</v>
      </c>
      <c r="F48" s="13" t="str">
        <f t="shared" si="33"/>
        <v>нет</v>
      </c>
      <c r="J48" s="6">
        <f t="shared" si="29"/>
        <v>1.3360795061867492E-5</v>
      </c>
      <c r="K48" s="6">
        <f t="shared" si="30"/>
        <v>7.9144655927620988E-5</v>
      </c>
      <c r="L48" s="6">
        <f t="shared" si="31"/>
        <v>7.1549554714334107E-7</v>
      </c>
      <c r="M48" s="13">
        <f t="shared" si="32"/>
        <v>6.1279532559410654E-6</v>
      </c>
    </row>
    <row r="49" spans="1:13" x14ac:dyDescent="0.25">
      <c r="A49" s="13">
        <v>13</v>
      </c>
      <c r="B49" s="24">
        <f>1/$B$1*($F$1-$C$1*C48-$D$1*D48-$E$1*E48)</f>
        <v>-1.7615702120696537</v>
      </c>
      <c r="C49" s="22">
        <f>1/$C$2*($F$2-$B$2*B49-$D$2*D48-$E$2*E48)</f>
        <v>145.12286729922835</v>
      </c>
      <c r="D49" s="22">
        <f>1/$D$3*($F$3-$B$3*B49-$C$3*C49-$E$3*E48)</f>
        <v>-0.86807812567552478</v>
      </c>
      <c r="E49" s="23">
        <f>1/$E$4*($F$4-$B$4*B49-$C$4*C49-$D$4*D49)</f>
        <v>23.154292094384846</v>
      </c>
      <c r="F49" s="13" t="str">
        <f t="shared" si="33"/>
        <v>нет</v>
      </c>
      <c r="J49" s="6">
        <f>ABS(B49-B48)</f>
        <v>1.7380970702696175E-6</v>
      </c>
      <c r="K49" s="6">
        <f t="shared" si="30"/>
        <v>4.2469482991691621E-5</v>
      </c>
      <c r="L49" s="6">
        <f t="shared" si="31"/>
        <v>2.2028213420011156E-7</v>
      </c>
      <c r="M49" s="13">
        <f t="shared" si="32"/>
        <v>3.7628189275551449E-7</v>
      </c>
    </row>
    <row r="50" spans="1:13" ht="15.75" thickBot="1" x14ac:dyDescent="0.3">
      <c r="A50" s="14">
        <v>14</v>
      </c>
      <c r="B50" s="38">
        <f>1/$B$1*($F$1-$C$1*C49-$D$1*D49-$E$1*E49)</f>
        <v>-1.7615689054781032</v>
      </c>
      <c r="C50" s="39">
        <f>1/$C$2*($F$2-$B$2*B50-$D$2*D49-$E$2*E49)</f>
        <v>145.12286859523519</v>
      </c>
      <c r="D50" s="39">
        <f>1/$D$3*($F$3-$B$3*B50-$C$3*C50-$E$3*E49)</f>
        <v>-0.86807815737790639</v>
      </c>
      <c r="E50" s="40">
        <f>1/$E$4*($F$4-$B$4*B50-$C$4*C50-$D$4*D50)</f>
        <v>23.154292642254607</v>
      </c>
      <c r="F50" s="14" t="str">
        <f t="shared" si="33"/>
        <v>да</v>
      </c>
      <c r="J50" s="9">
        <f>ABS(B50-B49)</f>
        <v>1.3065915505094949E-6</v>
      </c>
      <c r="K50" s="9">
        <f t="shared" ref="K50" si="34">ABS(C50-C49)</f>
        <v>1.2960068431766558E-6</v>
      </c>
      <c r="L50" s="9">
        <f t="shared" ref="L50" si="35">ABS(D50-D49)</f>
        <v>3.1702381608766927E-8</v>
      </c>
      <c r="M50" s="14">
        <f t="shared" ref="M50" si="36">ABS(E50-E49)</f>
        <v>5.4786976022569434E-7</v>
      </c>
    </row>
  </sheetData>
  <mergeCells count="4">
    <mergeCell ref="J8:M8"/>
    <mergeCell ref="A6:F6"/>
    <mergeCell ref="A34:F34"/>
    <mergeCell ref="J36:M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2021-10-25T00:40:12Z</dcterms:modified>
</cp:coreProperties>
</file>